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evandragich/Desktop/math590/"/>
    </mc:Choice>
  </mc:AlternateContent>
  <xr:revisionPtr revIDLastSave="0" documentId="8_{AB19B348-EEC0-1747-8615-B25AC8429DA5}" xr6:coauthVersionLast="47" xr6:coauthVersionMax="47" xr10:uidLastSave="{00000000-0000-0000-0000-000000000000}"/>
  <bookViews>
    <workbookView xWindow="16080" yWindow="540" windowWidth="19420" windowHeight="19120" activeTab="8" xr2:uid="{00000000-000D-0000-FFFF-FFFF00000000}"/>
  </bookViews>
  <sheets>
    <sheet name="Input" sheetId="1" r:id="rId1"/>
    <sheet name="Mort" sheetId="3" r:id="rId2"/>
    <sheet name="Lapse" sheetId="4" r:id="rId3"/>
    <sheet name="LWP" sheetId="6" r:id="rId4"/>
    <sheet name="Swap-forward" sheetId="7" r:id="rId5"/>
    <sheet name="Fund Return" sheetId="9" r:id="rId6"/>
    <sheet name="Scenarios" sheetId="10" r:id="rId7"/>
    <sheet name="Calc" sheetId="8" r:id="rId8"/>
    <sheet name="Result" sheetId="11" r:id="rId9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4</definedName>
    <definedName name="_AtRisk_SimSetting_SimNameCount" hidden="1">0</definedName>
    <definedName name="_AtRisk_SimSetting_SmartSensitivityAnalysisEnabled" hidden="1">FALSE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800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3" i="11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702" i="8"/>
  <c r="Q703" i="8"/>
  <c r="Q704" i="8"/>
  <c r="Q705" i="8"/>
  <c r="Q706" i="8"/>
  <c r="Q707" i="8"/>
  <c r="Q708" i="8"/>
  <c r="Q709" i="8"/>
  <c r="Q710" i="8"/>
  <c r="Q711" i="8"/>
  <c r="Q712" i="8"/>
  <c r="Q713" i="8"/>
  <c r="Q714" i="8"/>
  <c r="Q715" i="8"/>
  <c r="Q716" i="8"/>
  <c r="Q717" i="8"/>
  <c r="Q718" i="8"/>
  <c r="Q719" i="8"/>
  <c r="Q720" i="8"/>
  <c r="Q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90" i="8"/>
  <c r="Y291" i="8"/>
  <c r="Y292" i="8"/>
  <c r="Y293" i="8"/>
  <c r="Y294" i="8"/>
  <c r="Y295" i="8"/>
  <c r="Y296" i="8"/>
  <c r="Y297" i="8"/>
  <c r="Y298" i="8"/>
  <c r="Y299" i="8"/>
  <c r="Y300" i="8"/>
  <c r="Y301" i="8"/>
  <c r="Y302" i="8"/>
  <c r="Y303" i="8"/>
  <c r="Y304" i="8"/>
  <c r="Y305" i="8"/>
  <c r="Y306" i="8"/>
  <c r="Y307" i="8"/>
  <c r="Y308" i="8"/>
  <c r="Y309" i="8"/>
  <c r="Y310" i="8"/>
  <c r="Y311" i="8"/>
  <c r="Y312" i="8"/>
  <c r="Y313" i="8"/>
  <c r="Y314" i="8"/>
  <c r="Y315" i="8"/>
  <c r="Y316" i="8"/>
  <c r="Y317" i="8"/>
  <c r="Y318" i="8"/>
  <c r="Y319" i="8"/>
  <c r="Y320" i="8"/>
  <c r="Y321" i="8"/>
  <c r="Y322" i="8"/>
  <c r="Y323" i="8"/>
  <c r="Y324" i="8"/>
  <c r="Y325" i="8"/>
  <c r="Y326" i="8"/>
  <c r="Y327" i="8"/>
  <c r="Y328" i="8"/>
  <c r="Y329" i="8"/>
  <c r="Y330" i="8"/>
  <c r="Y331" i="8"/>
  <c r="Y332" i="8"/>
  <c r="Y333" i="8"/>
  <c r="Y334" i="8"/>
  <c r="Y335" i="8"/>
  <c r="Y336" i="8"/>
  <c r="Y337" i="8"/>
  <c r="Y338" i="8"/>
  <c r="Y339" i="8"/>
  <c r="Y340" i="8"/>
  <c r="Y341" i="8"/>
  <c r="Y342" i="8"/>
  <c r="Y343" i="8"/>
  <c r="Y344" i="8"/>
  <c r="Y345" i="8"/>
  <c r="Y346" i="8"/>
  <c r="Y347" i="8"/>
  <c r="Y348" i="8"/>
  <c r="Y349" i="8"/>
  <c r="Y350" i="8"/>
  <c r="Y351" i="8"/>
  <c r="Y352" i="8"/>
  <c r="Y353" i="8"/>
  <c r="Y354" i="8"/>
  <c r="Y355" i="8"/>
  <c r="Y356" i="8"/>
  <c r="Y357" i="8"/>
  <c r="Y358" i="8"/>
  <c r="Y359" i="8"/>
  <c r="Y360" i="8"/>
  <c r="Y361" i="8"/>
  <c r="Y362" i="8"/>
  <c r="Y363" i="8"/>
  <c r="Y364" i="8"/>
  <c r="Y365" i="8"/>
  <c r="Y366" i="8"/>
  <c r="Y367" i="8"/>
  <c r="Y368" i="8"/>
  <c r="Y369" i="8"/>
  <c r="Y370" i="8"/>
  <c r="Y371" i="8"/>
  <c r="Y372" i="8"/>
  <c r="Y373" i="8"/>
  <c r="Y374" i="8"/>
  <c r="Y375" i="8"/>
  <c r="Y376" i="8"/>
  <c r="Y377" i="8"/>
  <c r="Y378" i="8"/>
  <c r="Y379" i="8"/>
  <c r="Y380" i="8"/>
  <c r="Y381" i="8"/>
  <c r="Y382" i="8"/>
  <c r="Y383" i="8"/>
  <c r="Y384" i="8"/>
  <c r="Y385" i="8"/>
  <c r="Y386" i="8"/>
  <c r="Y387" i="8"/>
  <c r="Y388" i="8"/>
  <c r="Y389" i="8"/>
  <c r="Y390" i="8"/>
  <c r="Y391" i="8"/>
  <c r="Y392" i="8"/>
  <c r="Y393" i="8"/>
  <c r="Y394" i="8"/>
  <c r="Y395" i="8"/>
  <c r="Y396" i="8"/>
  <c r="Y397" i="8"/>
  <c r="Y398" i="8"/>
  <c r="Y399" i="8"/>
  <c r="Y400" i="8"/>
  <c r="Y401" i="8"/>
  <c r="Y402" i="8"/>
  <c r="Y403" i="8"/>
  <c r="Y404" i="8"/>
  <c r="Y405" i="8"/>
  <c r="Y406" i="8"/>
  <c r="Y407" i="8"/>
  <c r="Y408" i="8"/>
  <c r="Y409" i="8"/>
  <c r="Y410" i="8"/>
  <c r="Y411" i="8"/>
  <c r="Y412" i="8"/>
  <c r="Y413" i="8"/>
  <c r="Y414" i="8"/>
  <c r="Y415" i="8"/>
  <c r="Y416" i="8"/>
  <c r="Y417" i="8"/>
  <c r="Y418" i="8"/>
  <c r="Y419" i="8"/>
  <c r="Y420" i="8"/>
  <c r="Y421" i="8"/>
  <c r="Y422" i="8"/>
  <c r="Y423" i="8"/>
  <c r="Y424" i="8"/>
  <c r="Y425" i="8"/>
  <c r="Y426" i="8"/>
  <c r="Y427" i="8"/>
  <c r="Y428" i="8"/>
  <c r="Y429" i="8"/>
  <c r="Y430" i="8"/>
  <c r="Y431" i="8"/>
  <c r="Y432" i="8"/>
  <c r="Y433" i="8"/>
  <c r="Y434" i="8"/>
  <c r="Y435" i="8"/>
  <c r="Y436" i="8"/>
  <c r="Y437" i="8"/>
  <c r="Y438" i="8"/>
  <c r="Y439" i="8"/>
  <c r="Y440" i="8"/>
  <c r="Y441" i="8"/>
  <c r="Y442" i="8"/>
  <c r="Y443" i="8"/>
  <c r="Y444" i="8"/>
  <c r="Y445" i="8"/>
  <c r="Y446" i="8"/>
  <c r="Y447" i="8"/>
  <c r="Y448" i="8"/>
  <c r="Y449" i="8"/>
  <c r="Y450" i="8"/>
  <c r="Y451" i="8"/>
  <c r="Y452" i="8"/>
  <c r="Y453" i="8"/>
  <c r="Y454" i="8"/>
  <c r="Y455" i="8"/>
  <c r="Y456" i="8"/>
  <c r="Y457" i="8"/>
  <c r="Y458" i="8"/>
  <c r="Y459" i="8"/>
  <c r="Y460" i="8"/>
  <c r="Y461" i="8"/>
  <c r="Y462" i="8"/>
  <c r="Y463" i="8"/>
  <c r="Y464" i="8"/>
  <c r="Y465" i="8"/>
  <c r="Y466" i="8"/>
  <c r="Y467" i="8"/>
  <c r="Y468" i="8"/>
  <c r="Y469" i="8"/>
  <c r="Y470" i="8"/>
  <c r="Y471" i="8"/>
  <c r="Y472" i="8"/>
  <c r="Y473" i="8"/>
  <c r="Y474" i="8"/>
  <c r="Y475" i="8"/>
  <c r="Y476" i="8"/>
  <c r="Y477" i="8"/>
  <c r="Y478" i="8"/>
  <c r="Y479" i="8"/>
  <c r="Y480" i="8"/>
  <c r="Y481" i="8"/>
  <c r="Y482" i="8"/>
  <c r="Y483" i="8"/>
  <c r="Y484" i="8"/>
  <c r="Y485" i="8"/>
  <c r="Y486" i="8"/>
  <c r="Y487" i="8"/>
  <c r="Y488" i="8"/>
  <c r="Y489" i="8"/>
  <c r="Y490" i="8"/>
  <c r="Y491" i="8"/>
  <c r="Y492" i="8"/>
  <c r="Y493" i="8"/>
  <c r="Y494" i="8"/>
  <c r="Y495" i="8"/>
  <c r="Y496" i="8"/>
  <c r="Y497" i="8"/>
  <c r="Y498" i="8"/>
  <c r="Y499" i="8"/>
  <c r="Y500" i="8"/>
  <c r="Y501" i="8"/>
  <c r="Y502" i="8"/>
  <c r="Y503" i="8"/>
  <c r="Y504" i="8"/>
  <c r="Y505" i="8"/>
  <c r="Y506" i="8"/>
  <c r="Y507" i="8"/>
  <c r="Y508" i="8"/>
  <c r="Y509" i="8"/>
  <c r="Y510" i="8"/>
  <c r="Y511" i="8"/>
  <c r="Y512" i="8"/>
  <c r="Y513" i="8"/>
  <c r="Y514" i="8"/>
  <c r="Y515" i="8"/>
  <c r="Y516" i="8"/>
  <c r="Y517" i="8"/>
  <c r="Y518" i="8"/>
  <c r="Y519" i="8"/>
  <c r="Y520" i="8"/>
  <c r="Y521" i="8"/>
  <c r="Y522" i="8"/>
  <c r="Y523" i="8"/>
  <c r="Y524" i="8"/>
  <c r="Y525" i="8"/>
  <c r="Y526" i="8"/>
  <c r="Y527" i="8"/>
  <c r="Y528" i="8"/>
  <c r="Y529" i="8"/>
  <c r="Y530" i="8"/>
  <c r="Y531" i="8"/>
  <c r="Y532" i="8"/>
  <c r="Y533" i="8"/>
  <c r="Y534" i="8"/>
  <c r="Y535" i="8"/>
  <c r="Y536" i="8"/>
  <c r="Y537" i="8"/>
  <c r="Y538" i="8"/>
  <c r="Y539" i="8"/>
  <c r="Y540" i="8"/>
  <c r="Y541" i="8"/>
  <c r="Y542" i="8"/>
  <c r="Y543" i="8"/>
  <c r="Y544" i="8"/>
  <c r="Y545" i="8"/>
  <c r="Y546" i="8"/>
  <c r="Y547" i="8"/>
  <c r="Y548" i="8"/>
  <c r="Y549" i="8"/>
  <c r="Y550" i="8"/>
  <c r="Y551" i="8"/>
  <c r="Y552" i="8"/>
  <c r="Y553" i="8"/>
  <c r="Y554" i="8"/>
  <c r="Y555" i="8"/>
  <c r="Y556" i="8"/>
  <c r="Y557" i="8"/>
  <c r="Y558" i="8"/>
  <c r="Y559" i="8"/>
  <c r="Y560" i="8"/>
  <c r="Y561" i="8"/>
  <c r="Y562" i="8"/>
  <c r="Y563" i="8"/>
  <c r="Y564" i="8"/>
  <c r="Y565" i="8"/>
  <c r="Y566" i="8"/>
  <c r="Y567" i="8"/>
  <c r="Y568" i="8"/>
  <c r="Y569" i="8"/>
  <c r="Y570" i="8"/>
  <c r="Y571" i="8"/>
  <c r="Y572" i="8"/>
  <c r="Y573" i="8"/>
  <c r="Y574" i="8"/>
  <c r="Y575" i="8"/>
  <c r="Y576" i="8"/>
  <c r="Y577" i="8"/>
  <c r="Y578" i="8"/>
  <c r="Y579" i="8"/>
  <c r="Y580" i="8"/>
  <c r="Y581" i="8"/>
  <c r="Y582" i="8"/>
  <c r="Y583" i="8"/>
  <c r="Y584" i="8"/>
  <c r="Y585" i="8"/>
  <c r="Y586" i="8"/>
  <c r="Y587" i="8"/>
  <c r="Y588" i="8"/>
  <c r="Y589" i="8"/>
  <c r="Y590" i="8"/>
  <c r="Y591" i="8"/>
  <c r="Y592" i="8"/>
  <c r="Y593" i="8"/>
  <c r="Y594" i="8"/>
  <c r="Y595" i="8"/>
  <c r="Y596" i="8"/>
  <c r="Y597" i="8"/>
  <c r="Y598" i="8"/>
  <c r="Y599" i="8"/>
  <c r="Y600" i="8"/>
  <c r="Y601" i="8"/>
  <c r="Y602" i="8"/>
  <c r="Y603" i="8"/>
  <c r="Y604" i="8"/>
  <c r="Y605" i="8"/>
  <c r="Y606" i="8"/>
  <c r="Y607" i="8"/>
  <c r="Y608" i="8"/>
  <c r="Y609" i="8"/>
  <c r="Y610" i="8"/>
  <c r="Y611" i="8"/>
  <c r="Y612" i="8"/>
  <c r="Y613" i="8"/>
  <c r="Y614" i="8"/>
  <c r="Y615" i="8"/>
  <c r="Y616" i="8"/>
  <c r="Y617" i="8"/>
  <c r="Y618" i="8"/>
  <c r="Y619" i="8"/>
  <c r="Y620" i="8"/>
  <c r="Y621" i="8"/>
  <c r="Y622" i="8"/>
  <c r="Y623" i="8"/>
  <c r="Y624" i="8"/>
  <c r="Y625" i="8"/>
  <c r="Y626" i="8"/>
  <c r="Y627" i="8"/>
  <c r="Y628" i="8"/>
  <c r="Y629" i="8"/>
  <c r="Y630" i="8"/>
  <c r="Y631" i="8"/>
  <c r="Y632" i="8"/>
  <c r="Y633" i="8"/>
  <c r="Y634" i="8"/>
  <c r="Y635" i="8"/>
  <c r="Y636" i="8"/>
  <c r="Y637" i="8"/>
  <c r="Y638" i="8"/>
  <c r="Y639" i="8"/>
  <c r="Y640" i="8"/>
  <c r="Y641" i="8"/>
  <c r="Y642" i="8"/>
  <c r="Y643" i="8"/>
  <c r="Y644" i="8"/>
  <c r="Y645" i="8"/>
  <c r="Y646" i="8"/>
  <c r="Y647" i="8"/>
  <c r="Y648" i="8"/>
  <c r="Y649" i="8"/>
  <c r="Y650" i="8"/>
  <c r="Y651" i="8"/>
  <c r="Y652" i="8"/>
  <c r="Y653" i="8"/>
  <c r="Y654" i="8"/>
  <c r="Y655" i="8"/>
  <c r="Y656" i="8"/>
  <c r="Y657" i="8"/>
  <c r="Y658" i="8"/>
  <c r="Y659" i="8"/>
  <c r="Y660" i="8"/>
  <c r="Y661" i="8"/>
  <c r="Y662" i="8"/>
  <c r="Y663" i="8"/>
  <c r="Y664" i="8"/>
  <c r="Y665" i="8"/>
  <c r="Y666" i="8"/>
  <c r="Y667" i="8"/>
  <c r="Y668" i="8"/>
  <c r="Y669" i="8"/>
  <c r="Y670" i="8"/>
  <c r="Y671" i="8"/>
  <c r="Y672" i="8"/>
  <c r="Y673" i="8"/>
  <c r="Y674" i="8"/>
  <c r="Y675" i="8"/>
  <c r="Y676" i="8"/>
  <c r="Y677" i="8"/>
  <c r="Y678" i="8"/>
  <c r="Y679" i="8"/>
  <c r="Y680" i="8"/>
  <c r="Y681" i="8"/>
  <c r="Y682" i="8"/>
  <c r="Y683" i="8"/>
  <c r="Y684" i="8"/>
  <c r="Y685" i="8"/>
  <c r="Y686" i="8"/>
  <c r="Y687" i="8"/>
  <c r="Y688" i="8"/>
  <c r="Y689" i="8"/>
  <c r="Y690" i="8"/>
  <c r="Y691" i="8"/>
  <c r="Y692" i="8"/>
  <c r="Y693" i="8"/>
  <c r="Y694" i="8"/>
  <c r="Y695" i="8"/>
  <c r="Y696" i="8"/>
  <c r="Y697" i="8"/>
  <c r="Y698" i="8"/>
  <c r="Y699" i="8"/>
  <c r="Y700" i="8"/>
  <c r="Y701" i="8"/>
  <c r="Y702" i="8"/>
  <c r="Y703" i="8"/>
  <c r="Y704" i="8"/>
  <c r="Y705" i="8"/>
  <c r="Y706" i="8"/>
  <c r="Y707" i="8"/>
  <c r="Y708" i="8"/>
  <c r="Y709" i="8"/>
  <c r="Y710" i="8"/>
  <c r="Y711" i="8"/>
  <c r="Y712" i="8"/>
  <c r="Y713" i="8"/>
  <c r="Y714" i="8"/>
  <c r="Y715" i="8"/>
  <c r="Y716" i="8"/>
  <c r="Y717" i="8"/>
  <c r="Y718" i="8"/>
  <c r="Y719" i="8"/>
  <c r="Y720" i="8"/>
  <c r="Y5" i="8"/>
  <c r="X17" i="8"/>
  <c r="X29" i="8"/>
  <c r="X41" i="8"/>
  <c r="X53" i="8"/>
  <c r="X65" i="8"/>
  <c r="X77" i="8"/>
  <c r="X89" i="8"/>
  <c r="X101" i="8"/>
  <c r="X113" i="8"/>
  <c r="X5" i="8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3" i="11"/>
  <c r="X6" i="8"/>
  <c r="X7" i="8"/>
  <c r="X8" i="8"/>
  <c r="X9" i="8"/>
  <c r="X10" i="8"/>
  <c r="X11" i="8"/>
  <c r="X12" i="8"/>
  <c r="X13" i="8"/>
  <c r="X14" i="8"/>
  <c r="X15" i="8"/>
  <c r="X16" i="8"/>
  <c r="X18" i="8"/>
  <c r="X19" i="8"/>
  <c r="X20" i="8"/>
  <c r="X21" i="8"/>
  <c r="X22" i="8"/>
  <c r="X23" i="8"/>
  <c r="X24" i="8"/>
  <c r="X25" i="8"/>
  <c r="X26" i="8"/>
  <c r="X27" i="8"/>
  <c r="X28" i="8"/>
  <c r="X30" i="8"/>
  <c r="X31" i="8"/>
  <c r="X32" i="8"/>
  <c r="X33" i="8"/>
  <c r="X34" i="8"/>
  <c r="X35" i="8"/>
  <c r="X36" i="8"/>
  <c r="X37" i="8"/>
  <c r="X38" i="8"/>
  <c r="X39" i="8"/>
  <c r="X40" i="8"/>
  <c r="X42" i="8"/>
  <c r="X43" i="8"/>
  <c r="X44" i="8"/>
  <c r="X45" i="8"/>
  <c r="X46" i="8"/>
  <c r="X47" i="8"/>
  <c r="X48" i="8"/>
  <c r="X49" i="8"/>
  <c r="X50" i="8"/>
  <c r="X51" i="8"/>
  <c r="X52" i="8"/>
  <c r="X54" i="8"/>
  <c r="X55" i="8"/>
  <c r="X56" i="8"/>
  <c r="X57" i="8"/>
  <c r="X58" i="8"/>
  <c r="X59" i="8"/>
  <c r="X60" i="8"/>
  <c r="X61" i="8"/>
  <c r="X62" i="8"/>
  <c r="X63" i="8"/>
  <c r="X64" i="8"/>
  <c r="X66" i="8"/>
  <c r="X67" i="8"/>
  <c r="X68" i="8"/>
  <c r="X69" i="8"/>
  <c r="X70" i="8"/>
  <c r="X71" i="8"/>
  <c r="X72" i="8"/>
  <c r="X73" i="8"/>
  <c r="X74" i="8"/>
  <c r="X75" i="8"/>
  <c r="X76" i="8"/>
  <c r="X78" i="8"/>
  <c r="X79" i="8"/>
  <c r="X80" i="8"/>
  <c r="X81" i="8"/>
  <c r="X82" i="8"/>
  <c r="X83" i="8"/>
  <c r="X84" i="8"/>
  <c r="X85" i="8"/>
  <c r="X86" i="8"/>
  <c r="X87" i="8"/>
  <c r="X88" i="8"/>
  <c r="X90" i="8"/>
  <c r="X91" i="8"/>
  <c r="X92" i="8"/>
  <c r="X93" i="8"/>
  <c r="X94" i="8"/>
  <c r="X95" i="8"/>
  <c r="X96" i="8"/>
  <c r="X97" i="8"/>
  <c r="X98" i="8"/>
  <c r="X99" i="8"/>
  <c r="X100" i="8"/>
  <c r="X102" i="8"/>
  <c r="X103" i="8"/>
  <c r="X104" i="8"/>
  <c r="X105" i="8"/>
  <c r="X106" i="8"/>
  <c r="X107" i="8"/>
  <c r="X108" i="8"/>
  <c r="X109" i="8"/>
  <c r="X110" i="8"/>
  <c r="X111" i="8"/>
  <c r="X112" i="8"/>
  <c r="X114" i="8"/>
  <c r="X115" i="8"/>
  <c r="X116" i="8"/>
  <c r="X117" i="8"/>
  <c r="X118" i="8"/>
  <c r="X119" i="8"/>
  <c r="X120" i="8"/>
  <c r="X121" i="8"/>
  <c r="X122" i="8"/>
  <c r="X123" i="8"/>
  <c r="X2" i="8" l="1"/>
  <c r="Y28" i="11" l="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3" i="11"/>
  <c r="Q4" i="8"/>
  <c r="E28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" i="11"/>
  <c r="U10" i="8"/>
  <c r="U5" i="8"/>
  <c r="D9" i="3"/>
  <c r="D6" i="3"/>
  <c r="D33" i="3"/>
  <c r="D8" i="3"/>
  <c r="D4" i="3"/>
  <c r="U9" i="8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B2" i="9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N16" i="8" l="1"/>
  <c r="B6" i="1"/>
  <c r="C4" i="8" s="1"/>
  <c r="C5" i="8" s="1"/>
  <c r="B5" i="1"/>
  <c r="B4" i="8" s="1"/>
  <c r="P4" i="8" s="1"/>
  <c r="C17" i="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32" i="7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D2" i="9" s="1"/>
  <c r="G5" i="8" s="1"/>
  <c r="F5" i="8"/>
  <c r="E5" i="8"/>
  <c r="E6" i="8" s="1"/>
  <c r="D5" i="8"/>
  <c r="T5" i="8" s="1"/>
  <c r="A3" i="9"/>
  <c r="B3" i="9" s="1"/>
  <c r="D3" i="9" s="1"/>
  <c r="G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O4" i="8"/>
  <c r="H4" i="8"/>
  <c r="A4" i="9" l="1"/>
  <c r="L5" i="8"/>
  <c r="V5" i="8" s="1"/>
  <c r="Z5" i="8"/>
  <c r="E7" i="8"/>
  <c r="E8" i="8" s="1"/>
  <c r="E9" i="8" s="1"/>
  <c r="E10" i="8" s="1"/>
  <c r="E11" i="8" s="1"/>
  <c r="E12" i="8" s="1"/>
  <c r="E13" i="8" s="1"/>
  <c r="E14" i="8" s="1"/>
  <c r="E15" i="8" s="1"/>
  <c r="E16" i="8" s="1"/>
  <c r="K5" i="8"/>
  <c r="F6" i="8"/>
  <c r="J5" i="8"/>
  <c r="O5" i="8"/>
  <c r="I5" i="8"/>
  <c r="B5" i="8"/>
  <c r="C6" i="8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D6" i="8"/>
  <c r="A5" i="9" l="1"/>
  <c r="B4" i="9"/>
  <c r="D4" i="9" s="1"/>
  <c r="G7" i="8" s="1"/>
  <c r="E17" i="8"/>
  <c r="E18" i="8" s="1"/>
  <c r="D7" i="8"/>
  <c r="T6" i="8"/>
  <c r="Z6" i="8"/>
  <c r="B6" i="8"/>
  <c r="AA5" i="8"/>
  <c r="AB5" i="8" s="1"/>
  <c r="C24" i="8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F7" i="8"/>
  <c r="O6" i="8"/>
  <c r="A6" i="9" l="1"/>
  <c r="B5" i="9"/>
  <c r="D5" i="9" s="1"/>
  <c r="G8" i="8" s="1"/>
  <c r="D8" i="8"/>
  <c r="T7" i="8"/>
  <c r="U7" i="8" s="1"/>
  <c r="Z7" i="8"/>
  <c r="U6" i="8"/>
  <c r="B7" i="8"/>
  <c r="B8" i="8" s="1"/>
  <c r="AA6" i="8"/>
  <c r="E19" i="8"/>
  <c r="F8" i="8"/>
  <c r="O7" i="8"/>
  <c r="AA7" i="8" l="1"/>
  <c r="A7" i="9"/>
  <c r="B6" i="9"/>
  <c r="D6" i="9" s="1"/>
  <c r="G9" i="8" s="1"/>
  <c r="D9" i="8"/>
  <c r="T8" i="8"/>
  <c r="Z8" i="8"/>
  <c r="B9" i="8"/>
  <c r="E20" i="8"/>
  <c r="F9" i="8"/>
  <c r="O8" i="8"/>
  <c r="A8" i="9" l="1"/>
  <c r="B7" i="9"/>
  <c r="D7" i="9" s="1"/>
  <c r="G10" i="8" s="1"/>
  <c r="U8" i="8"/>
  <c r="D10" i="8"/>
  <c r="Z9" i="8"/>
  <c r="T9" i="8"/>
  <c r="AA8" i="8"/>
  <c r="B10" i="8"/>
  <c r="F10" i="8"/>
  <c r="E21" i="8"/>
  <c r="O9" i="8"/>
  <c r="A9" i="9" l="1"/>
  <c r="B8" i="9"/>
  <c r="D8" i="9" s="1"/>
  <c r="G11" i="8" s="1"/>
  <c r="D11" i="8"/>
  <c r="T10" i="8"/>
  <c r="Z10" i="8"/>
  <c r="AA9" i="8"/>
  <c r="B11" i="8"/>
  <c r="E22" i="8"/>
  <c r="F11" i="8"/>
  <c r="O10" i="8"/>
  <c r="A10" i="9" l="1"/>
  <c r="B9" i="9"/>
  <c r="D9" i="9" s="1"/>
  <c r="G12" i="8" s="1"/>
  <c r="U11" i="8"/>
  <c r="D12" i="8"/>
  <c r="T11" i="8"/>
  <c r="Z11" i="8"/>
  <c r="AA10" i="8"/>
  <c r="B12" i="8"/>
  <c r="F12" i="8"/>
  <c r="E23" i="8"/>
  <c r="O11" i="8"/>
  <c r="A11" i="9" l="1"/>
  <c r="B10" i="9"/>
  <c r="D10" i="9" s="1"/>
  <c r="G13" i="8" s="1"/>
  <c r="D13" i="8"/>
  <c r="T12" i="8"/>
  <c r="Z12" i="8"/>
  <c r="AA11" i="8"/>
  <c r="AA12" i="8" s="1"/>
  <c r="B13" i="8"/>
  <c r="E24" i="8"/>
  <c r="F13" i="8"/>
  <c r="O12" i="8"/>
  <c r="A12" i="9" l="1"/>
  <c r="B11" i="9"/>
  <c r="D11" i="9" s="1"/>
  <c r="G14" i="8" s="1"/>
  <c r="D14" i="8"/>
  <c r="T13" i="8"/>
  <c r="U13" i="8" s="1"/>
  <c r="Z13" i="8"/>
  <c r="U12" i="8"/>
  <c r="B14" i="8"/>
  <c r="AA13" i="8"/>
  <c r="F14" i="8"/>
  <c r="E25" i="8"/>
  <c r="O13" i="8"/>
  <c r="A13" i="9" l="1"/>
  <c r="B12" i="9"/>
  <c r="D12" i="9" s="1"/>
  <c r="G15" i="8" s="1"/>
  <c r="D15" i="8"/>
  <c r="T14" i="8"/>
  <c r="Z14" i="8"/>
  <c r="B15" i="8"/>
  <c r="E26" i="8"/>
  <c r="F15" i="8"/>
  <c r="O14" i="8"/>
  <c r="A14" i="9" l="1"/>
  <c r="B13" i="9"/>
  <c r="D13" i="9" s="1"/>
  <c r="G16" i="8" s="1"/>
  <c r="D16" i="8"/>
  <c r="T15" i="8"/>
  <c r="U15" i="8" s="1"/>
  <c r="Z15" i="8"/>
  <c r="AA14" i="8"/>
  <c r="U14" i="8"/>
  <c r="B16" i="8"/>
  <c r="F16" i="8"/>
  <c r="E27" i="8"/>
  <c r="O15" i="8"/>
  <c r="AA15" i="8" l="1"/>
  <c r="A15" i="9"/>
  <c r="B14" i="9"/>
  <c r="D14" i="9" s="1"/>
  <c r="G17" i="8" s="1"/>
  <c r="D17" i="8"/>
  <c r="T16" i="8"/>
  <c r="U16" i="8" s="1"/>
  <c r="B17" i="8"/>
  <c r="E28" i="8"/>
  <c r="F17" i="8"/>
  <c r="A16" i="9" l="1"/>
  <c r="B15" i="9"/>
  <c r="D15" i="9" s="1"/>
  <c r="G18" i="8" s="1"/>
  <c r="T17" i="8"/>
  <c r="U17" i="8" s="1"/>
  <c r="D18" i="8"/>
  <c r="B18" i="8"/>
  <c r="F18" i="8"/>
  <c r="N17" i="8"/>
  <c r="E29" i="8"/>
  <c r="A17" i="9" l="1"/>
  <c r="B16" i="9"/>
  <c r="D16" i="9" s="1"/>
  <c r="G19" i="8" s="1"/>
  <c r="T18" i="8"/>
  <c r="U18" i="8" s="1"/>
  <c r="D19" i="8"/>
  <c r="B19" i="8"/>
  <c r="M17" i="8"/>
  <c r="F19" i="8"/>
  <c r="N18" i="8"/>
  <c r="E30" i="8"/>
  <c r="A18" i="9" l="1"/>
  <c r="B17" i="9"/>
  <c r="D17" i="9" s="1"/>
  <c r="G20" i="8" s="1"/>
  <c r="T19" i="8"/>
  <c r="U19" i="8" s="1"/>
  <c r="D20" i="8"/>
  <c r="B20" i="8"/>
  <c r="M18" i="8"/>
  <c r="E31" i="8"/>
  <c r="F20" i="8"/>
  <c r="N19" i="8"/>
  <c r="A19" i="9" l="1"/>
  <c r="B18" i="9"/>
  <c r="D18" i="9" s="1"/>
  <c r="G21" i="8" s="1"/>
  <c r="T20" i="8"/>
  <c r="U20" i="8" s="1"/>
  <c r="D21" i="8"/>
  <c r="B21" i="8"/>
  <c r="E32" i="8"/>
  <c r="M19" i="8"/>
  <c r="F21" i="8"/>
  <c r="N20" i="8"/>
  <c r="A20" i="9" l="1"/>
  <c r="B19" i="9"/>
  <c r="D19" i="9" s="1"/>
  <c r="G22" i="8" s="1"/>
  <c r="T21" i="8"/>
  <c r="U21" i="8" s="1"/>
  <c r="D22" i="8"/>
  <c r="B22" i="8"/>
  <c r="E33" i="8"/>
  <c r="M20" i="8"/>
  <c r="F22" i="8"/>
  <c r="N21" i="8"/>
  <c r="A21" i="9" l="1"/>
  <c r="B20" i="9"/>
  <c r="D20" i="9" s="1"/>
  <c r="G23" i="8" s="1"/>
  <c r="D23" i="8"/>
  <c r="T22" i="8"/>
  <c r="U22" i="8" s="1"/>
  <c r="B23" i="8"/>
  <c r="E34" i="8"/>
  <c r="M21" i="8"/>
  <c r="F23" i="8"/>
  <c r="N22" i="8"/>
  <c r="A22" i="9" l="1"/>
  <c r="B21" i="9"/>
  <c r="D21" i="9" s="1"/>
  <c r="G24" i="8" s="1"/>
  <c r="T23" i="8"/>
  <c r="U23" i="8" s="1"/>
  <c r="D24" i="8"/>
  <c r="B24" i="8"/>
  <c r="M22" i="8"/>
  <c r="F24" i="8"/>
  <c r="N23" i="8"/>
  <c r="E35" i="8"/>
  <c r="A23" i="9" l="1"/>
  <c r="B22" i="9"/>
  <c r="D22" i="9" s="1"/>
  <c r="G25" i="8" s="1"/>
  <c r="T24" i="8"/>
  <c r="U24" i="8" s="1"/>
  <c r="D25" i="8"/>
  <c r="B25" i="8"/>
  <c r="E36" i="8"/>
  <c r="M23" i="8"/>
  <c r="F25" i="8"/>
  <c r="N24" i="8"/>
  <c r="A24" i="9" l="1"/>
  <c r="B23" i="9"/>
  <c r="D23" i="9" s="1"/>
  <c r="G26" i="8" s="1"/>
  <c r="T25" i="8"/>
  <c r="U25" i="8" s="1"/>
  <c r="D26" i="8"/>
  <c r="B26" i="8"/>
  <c r="M24" i="8"/>
  <c r="F26" i="8"/>
  <c r="N25" i="8"/>
  <c r="E37" i="8"/>
  <c r="A25" i="9" l="1"/>
  <c r="B24" i="9"/>
  <c r="D24" i="9" s="1"/>
  <c r="G27" i="8" s="1"/>
  <c r="T26" i="8"/>
  <c r="U26" i="8" s="1"/>
  <c r="D27" i="8"/>
  <c r="B27" i="8"/>
  <c r="E38" i="8"/>
  <c r="M25" i="8"/>
  <c r="F27" i="8"/>
  <c r="N26" i="8"/>
  <c r="B25" i="9" l="1"/>
  <c r="D25" i="9" s="1"/>
  <c r="G28" i="8" s="1"/>
  <c r="A26" i="9"/>
  <c r="T27" i="8"/>
  <c r="U27" i="8" s="1"/>
  <c r="D28" i="8"/>
  <c r="B28" i="8"/>
  <c r="M26" i="8"/>
  <c r="F28" i="8"/>
  <c r="N27" i="8"/>
  <c r="E39" i="8"/>
  <c r="A27" i="9" l="1"/>
  <c r="B26" i="9"/>
  <c r="D26" i="9" s="1"/>
  <c r="G29" i="8" s="1"/>
  <c r="T28" i="8"/>
  <c r="U28" i="8" s="1"/>
  <c r="D29" i="8"/>
  <c r="B29" i="8"/>
  <c r="E40" i="8"/>
  <c r="M27" i="8"/>
  <c r="F29" i="8"/>
  <c r="A28" i="9" l="1"/>
  <c r="B27" i="9"/>
  <c r="D27" i="9" s="1"/>
  <c r="G30" i="8" s="1"/>
  <c r="T29" i="8"/>
  <c r="U29" i="8" s="1"/>
  <c r="D30" i="8"/>
  <c r="B30" i="8"/>
  <c r="E41" i="8"/>
  <c r="F30" i="8"/>
  <c r="N29" i="8"/>
  <c r="A29" i="9" l="1"/>
  <c r="B28" i="9"/>
  <c r="D28" i="9" s="1"/>
  <c r="G31" i="8" s="1"/>
  <c r="T30" i="8"/>
  <c r="U30" i="8" s="1"/>
  <c r="D31" i="8"/>
  <c r="B31" i="8"/>
  <c r="E42" i="8"/>
  <c r="M29" i="8"/>
  <c r="F31" i="8"/>
  <c r="N30" i="8"/>
  <c r="A30" i="9" l="1"/>
  <c r="B29" i="9"/>
  <c r="D29" i="9" s="1"/>
  <c r="G32" i="8" s="1"/>
  <c r="T31" i="8"/>
  <c r="U31" i="8" s="1"/>
  <c r="D32" i="8"/>
  <c r="B32" i="8"/>
  <c r="E43" i="8"/>
  <c r="F32" i="8"/>
  <c r="N31" i="8"/>
  <c r="M30" i="8"/>
  <c r="A31" i="9" l="1"/>
  <c r="B30" i="9"/>
  <c r="D30" i="9" s="1"/>
  <c r="G33" i="8" s="1"/>
  <c r="T32" i="8"/>
  <c r="U32" i="8" s="1"/>
  <c r="D33" i="8"/>
  <c r="B33" i="8"/>
  <c r="M31" i="8"/>
  <c r="F33" i="8"/>
  <c r="N32" i="8"/>
  <c r="E44" i="8"/>
  <c r="A32" i="9" l="1"/>
  <c r="B31" i="9"/>
  <c r="D31" i="9" s="1"/>
  <c r="G34" i="8" s="1"/>
  <c r="T33" i="8"/>
  <c r="U33" i="8" s="1"/>
  <c r="D34" i="8"/>
  <c r="B34" i="8"/>
  <c r="M32" i="8"/>
  <c r="E45" i="8"/>
  <c r="F34" i="8"/>
  <c r="N33" i="8"/>
  <c r="A33" i="9" l="1"/>
  <c r="B32" i="9"/>
  <c r="D32" i="9" s="1"/>
  <c r="G35" i="8" s="1"/>
  <c r="T34" i="8"/>
  <c r="U34" i="8" s="1"/>
  <c r="D35" i="8"/>
  <c r="B35" i="8"/>
  <c r="F35" i="8"/>
  <c r="N34" i="8"/>
  <c r="E46" i="8"/>
  <c r="M33" i="8"/>
  <c r="A34" i="9" l="1"/>
  <c r="B33" i="9"/>
  <c r="D33" i="9" s="1"/>
  <c r="G36" i="8" s="1"/>
  <c r="T35" i="8"/>
  <c r="U35" i="8" s="1"/>
  <c r="D36" i="8"/>
  <c r="B36" i="8"/>
  <c r="E47" i="8"/>
  <c r="M34" i="8"/>
  <c r="F36" i="8"/>
  <c r="N35" i="8"/>
  <c r="A35" i="9" l="1"/>
  <c r="B34" i="9"/>
  <c r="D34" i="9" s="1"/>
  <c r="G37" i="8" s="1"/>
  <c r="T36" i="8"/>
  <c r="U36" i="8" s="1"/>
  <c r="D37" i="8"/>
  <c r="B37" i="8"/>
  <c r="E48" i="8"/>
  <c r="M35" i="8"/>
  <c r="F37" i="8"/>
  <c r="N36" i="8"/>
  <c r="A36" i="9" l="1"/>
  <c r="B35" i="9"/>
  <c r="D35" i="9" s="1"/>
  <c r="G38" i="8" s="1"/>
  <c r="T37" i="8"/>
  <c r="U37" i="8" s="1"/>
  <c r="D38" i="8"/>
  <c r="B38" i="8"/>
  <c r="E49" i="8"/>
  <c r="M36" i="8"/>
  <c r="F38" i="8"/>
  <c r="N37" i="8"/>
  <c r="A37" i="9" l="1"/>
  <c r="B36" i="9"/>
  <c r="D36" i="9" s="1"/>
  <c r="G39" i="8" s="1"/>
  <c r="T38" i="8"/>
  <c r="U38" i="8" s="1"/>
  <c r="D39" i="8"/>
  <c r="B39" i="8"/>
  <c r="M37" i="8"/>
  <c r="F39" i="8"/>
  <c r="N38" i="8"/>
  <c r="E50" i="8"/>
  <c r="A38" i="9" l="1"/>
  <c r="B37" i="9"/>
  <c r="D37" i="9" s="1"/>
  <c r="G40" i="8" s="1"/>
  <c r="T39" i="8"/>
  <c r="U39" i="8" s="1"/>
  <c r="D40" i="8"/>
  <c r="B40" i="8"/>
  <c r="M38" i="8"/>
  <c r="E51" i="8"/>
  <c r="F40" i="8"/>
  <c r="N39" i="8"/>
  <c r="A39" i="9" l="1"/>
  <c r="B38" i="9"/>
  <c r="D38" i="9" s="1"/>
  <c r="G41" i="8" s="1"/>
  <c r="D41" i="8"/>
  <c r="T40" i="8"/>
  <c r="U40" i="8" s="1"/>
  <c r="B41" i="8"/>
  <c r="E52" i="8"/>
  <c r="M39" i="8"/>
  <c r="F41" i="8"/>
  <c r="A40" i="9" l="1"/>
  <c r="B39" i="9"/>
  <c r="D39" i="9" s="1"/>
  <c r="G42" i="8" s="1"/>
  <c r="T41" i="8"/>
  <c r="U41" i="8" s="1"/>
  <c r="D42" i="8"/>
  <c r="B42" i="8"/>
  <c r="E53" i="8"/>
  <c r="F42" i="8"/>
  <c r="N41" i="8"/>
  <c r="A41" i="9" l="1"/>
  <c r="B40" i="9"/>
  <c r="D40" i="9" s="1"/>
  <c r="G43" i="8" s="1"/>
  <c r="T42" i="8"/>
  <c r="U42" i="8" s="1"/>
  <c r="D43" i="8"/>
  <c r="B43" i="8"/>
  <c r="M41" i="8"/>
  <c r="F43" i="8"/>
  <c r="N42" i="8"/>
  <c r="E54" i="8"/>
  <c r="A42" i="9" l="1"/>
  <c r="B41" i="9"/>
  <c r="D41" i="9" s="1"/>
  <c r="G44" i="8" s="1"/>
  <c r="T43" i="8"/>
  <c r="U43" i="8" s="1"/>
  <c r="D44" i="8"/>
  <c r="B44" i="8"/>
  <c r="M42" i="8"/>
  <c r="E55" i="8"/>
  <c r="F44" i="8"/>
  <c r="N43" i="8"/>
  <c r="A43" i="9" l="1"/>
  <c r="B42" i="9"/>
  <c r="D42" i="9" s="1"/>
  <c r="G45" i="8" s="1"/>
  <c r="T44" i="8"/>
  <c r="U44" i="8" s="1"/>
  <c r="D45" i="8"/>
  <c r="B45" i="8"/>
  <c r="F45" i="8"/>
  <c r="N44" i="8"/>
  <c r="E56" i="8"/>
  <c r="M43" i="8"/>
  <c r="A44" i="9" l="1"/>
  <c r="B43" i="9"/>
  <c r="D43" i="9" s="1"/>
  <c r="G46" i="8" s="1"/>
  <c r="T45" i="8"/>
  <c r="U45" i="8" s="1"/>
  <c r="D46" i="8"/>
  <c r="B46" i="8"/>
  <c r="F46" i="8"/>
  <c r="N45" i="8"/>
  <c r="E57" i="8"/>
  <c r="M44" i="8"/>
  <c r="A45" i="9" l="1"/>
  <c r="B44" i="9"/>
  <c r="D44" i="9" s="1"/>
  <c r="G47" i="8" s="1"/>
  <c r="T46" i="8"/>
  <c r="U46" i="8" s="1"/>
  <c r="D47" i="8"/>
  <c r="B47" i="8"/>
  <c r="E58" i="8"/>
  <c r="F47" i="8"/>
  <c r="N46" i="8"/>
  <c r="M45" i="8"/>
  <c r="A46" i="9" l="1"/>
  <c r="B45" i="9"/>
  <c r="D45" i="9" s="1"/>
  <c r="G48" i="8" s="1"/>
  <c r="T47" i="8"/>
  <c r="U47" i="8" s="1"/>
  <c r="D48" i="8"/>
  <c r="B48" i="8"/>
  <c r="F48" i="8"/>
  <c r="N47" i="8"/>
  <c r="E59" i="8"/>
  <c r="M46" i="8"/>
  <c r="A47" i="9" l="1"/>
  <c r="B46" i="9"/>
  <c r="D46" i="9" s="1"/>
  <c r="G49" i="8" s="1"/>
  <c r="T48" i="8"/>
  <c r="U48" i="8" s="1"/>
  <c r="D49" i="8"/>
  <c r="B49" i="8"/>
  <c r="M47" i="8"/>
  <c r="F49" i="8"/>
  <c r="N48" i="8"/>
  <c r="E60" i="8"/>
  <c r="A48" i="9" l="1"/>
  <c r="B47" i="9"/>
  <c r="D47" i="9" s="1"/>
  <c r="G50" i="8" s="1"/>
  <c r="T49" i="8"/>
  <c r="U49" i="8" s="1"/>
  <c r="D50" i="8"/>
  <c r="B50" i="8"/>
  <c r="E61" i="8"/>
  <c r="M48" i="8"/>
  <c r="F50" i="8"/>
  <c r="N49" i="8"/>
  <c r="A49" i="9" l="1"/>
  <c r="B48" i="9"/>
  <c r="D48" i="9" s="1"/>
  <c r="G51" i="8" s="1"/>
  <c r="T50" i="8"/>
  <c r="U50" i="8" s="1"/>
  <c r="D51" i="8"/>
  <c r="B51" i="8"/>
  <c r="F51" i="8"/>
  <c r="N50" i="8"/>
  <c r="E62" i="8"/>
  <c r="M49" i="8"/>
  <c r="A50" i="9" l="1"/>
  <c r="B49" i="9"/>
  <c r="D49" i="9" s="1"/>
  <c r="G52" i="8" s="1"/>
  <c r="T51" i="8"/>
  <c r="U51" i="8" s="1"/>
  <c r="D52" i="8"/>
  <c r="B52" i="8"/>
  <c r="E63" i="8"/>
  <c r="M50" i="8"/>
  <c r="F52" i="8"/>
  <c r="N51" i="8"/>
  <c r="A51" i="9" l="1"/>
  <c r="B50" i="9"/>
  <c r="D50" i="9" s="1"/>
  <c r="G53" i="8" s="1"/>
  <c r="T52" i="8"/>
  <c r="U52" i="8" s="1"/>
  <c r="D53" i="8"/>
  <c r="B53" i="8"/>
  <c r="E64" i="8"/>
  <c r="M51" i="8"/>
  <c r="F53" i="8"/>
  <c r="A52" i="9" l="1"/>
  <c r="B51" i="9"/>
  <c r="D51" i="9" s="1"/>
  <c r="G54" i="8" s="1"/>
  <c r="T53" i="8"/>
  <c r="U53" i="8" s="1"/>
  <c r="D54" i="8"/>
  <c r="B54" i="8"/>
  <c r="F54" i="8"/>
  <c r="N53" i="8"/>
  <c r="E65" i="8"/>
  <c r="A53" i="9" l="1"/>
  <c r="B52" i="9"/>
  <c r="D52" i="9" s="1"/>
  <c r="G55" i="8" s="1"/>
  <c r="T54" i="8"/>
  <c r="U54" i="8" s="1"/>
  <c r="D55" i="8"/>
  <c r="B55" i="8"/>
  <c r="F55" i="8"/>
  <c r="N54" i="8"/>
  <c r="M53" i="8"/>
  <c r="E66" i="8"/>
  <c r="A54" i="9" l="1"/>
  <c r="B53" i="9"/>
  <c r="D53" i="9" s="1"/>
  <c r="G56" i="8" s="1"/>
  <c r="T55" i="8"/>
  <c r="U55" i="8" s="1"/>
  <c r="D56" i="8"/>
  <c r="B56" i="8"/>
  <c r="E67" i="8"/>
  <c r="M54" i="8"/>
  <c r="F56" i="8"/>
  <c r="N55" i="8"/>
  <c r="A55" i="9" l="1"/>
  <c r="B54" i="9"/>
  <c r="D54" i="9" s="1"/>
  <c r="G57" i="8" s="1"/>
  <c r="D57" i="8"/>
  <c r="T56" i="8"/>
  <c r="U56" i="8" s="1"/>
  <c r="B57" i="8"/>
  <c r="E68" i="8"/>
  <c r="M55" i="8"/>
  <c r="F57" i="8"/>
  <c r="N56" i="8"/>
  <c r="A56" i="9" l="1"/>
  <c r="B55" i="9"/>
  <c r="D55" i="9" s="1"/>
  <c r="G58" i="8" s="1"/>
  <c r="T57" i="8"/>
  <c r="U57" i="8" s="1"/>
  <c r="D58" i="8"/>
  <c r="B58" i="8"/>
  <c r="M56" i="8"/>
  <c r="F58" i="8"/>
  <c r="N57" i="8"/>
  <c r="E69" i="8"/>
  <c r="A57" i="9" l="1"/>
  <c r="B56" i="9"/>
  <c r="D56" i="9" s="1"/>
  <c r="G59" i="8" s="1"/>
  <c r="D59" i="8"/>
  <c r="T58" i="8"/>
  <c r="U58" i="8" s="1"/>
  <c r="B59" i="8"/>
  <c r="E70" i="8"/>
  <c r="M57" i="8"/>
  <c r="F59" i="8"/>
  <c r="N58" i="8"/>
  <c r="A58" i="9" l="1"/>
  <c r="B57" i="9"/>
  <c r="D57" i="9" s="1"/>
  <c r="G60" i="8" s="1"/>
  <c r="T59" i="8"/>
  <c r="U59" i="8" s="1"/>
  <c r="D60" i="8"/>
  <c r="B60" i="8"/>
  <c r="E71" i="8"/>
  <c r="M58" i="8"/>
  <c r="F60" i="8"/>
  <c r="N59" i="8"/>
  <c r="A59" i="9" l="1"/>
  <c r="B58" i="9"/>
  <c r="D58" i="9" s="1"/>
  <c r="G61" i="8" s="1"/>
  <c r="D61" i="8"/>
  <c r="T60" i="8"/>
  <c r="U60" i="8" s="1"/>
  <c r="B61" i="8"/>
  <c r="E72" i="8"/>
  <c r="M59" i="8"/>
  <c r="F61" i="8"/>
  <c r="N60" i="8"/>
  <c r="A60" i="9" l="1"/>
  <c r="B59" i="9"/>
  <c r="D59" i="9" s="1"/>
  <c r="G62" i="8" s="1"/>
  <c r="T61" i="8"/>
  <c r="U61" i="8" s="1"/>
  <c r="D62" i="8"/>
  <c r="B62" i="8"/>
  <c r="E73" i="8"/>
  <c r="M60" i="8"/>
  <c r="F62" i="8"/>
  <c r="N61" i="8"/>
  <c r="A61" i="9" l="1"/>
  <c r="B60" i="9"/>
  <c r="D60" i="9" s="1"/>
  <c r="G63" i="8" s="1"/>
  <c r="T62" i="8"/>
  <c r="U62" i="8" s="1"/>
  <c r="D63" i="8"/>
  <c r="B63" i="8"/>
  <c r="E74" i="8"/>
  <c r="M61" i="8"/>
  <c r="F63" i="8"/>
  <c r="N62" i="8"/>
  <c r="A62" i="9" l="1"/>
  <c r="B61" i="9"/>
  <c r="D61" i="9" s="1"/>
  <c r="G64" i="8" s="1"/>
  <c r="T63" i="8"/>
  <c r="U63" i="8" s="1"/>
  <c r="D64" i="8"/>
  <c r="B64" i="8"/>
  <c r="E75" i="8"/>
  <c r="F64" i="8"/>
  <c r="N63" i="8"/>
  <c r="M62" i="8"/>
  <c r="A63" i="9" l="1"/>
  <c r="B62" i="9"/>
  <c r="D62" i="9" s="1"/>
  <c r="G65" i="8" s="1"/>
  <c r="T64" i="8"/>
  <c r="U64" i="8" s="1"/>
  <c r="D65" i="8"/>
  <c r="B65" i="8"/>
  <c r="E76" i="8"/>
  <c r="M63" i="8"/>
  <c r="F65" i="8"/>
  <c r="N64" i="8"/>
  <c r="A64" i="9" l="1"/>
  <c r="B63" i="9"/>
  <c r="D63" i="9" s="1"/>
  <c r="G66" i="8" s="1"/>
  <c r="T65" i="8"/>
  <c r="U65" i="8" s="1"/>
  <c r="D66" i="8"/>
  <c r="B66" i="8"/>
  <c r="E77" i="8"/>
  <c r="F66" i="8"/>
  <c r="N65" i="8"/>
  <c r="A65" i="9" l="1"/>
  <c r="B64" i="9"/>
  <c r="D64" i="9" s="1"/>
  <c r="G67" i="8" s="1"/>
  <c r="T66" i="8"/>
  <c r="U66" i="8" s="1"/>
  <c r="D67" i="8"/>
  <c r="B67" i="8"/>
  <c r="E78" i="8"/>
  <c r="M65" i="8"/>
  <c r="F67" i="8"/>
  <c r="N66" i="8"/>
  <c r="A66" i="9" l="1"/>
  <c r="B65" i="9"/>
  <c r="D65" i="9" s="1"/>
  <c r="G68" i="8" s="1"/>
  <c r="D68" i="8"/>
  <c r="T67" i="8"/>
  <c r="U67" i="8" s="1"/>
  <c r="B68" i="8"/>
  <c r="M66" i="8"/>
  <c r="E79" i="8"/>
  <c r="F68" i="8"/>
  <c r="N67" i="8"/>
  <c r="A67" i="9" l="1"/>
  <c r="B66" i="9"/>
  <c r="D66" i="9" s="1"/>
  <c r="G69" i="8" s="1"/>
  <c r="T68" i="8"/>
  <c r="U68" i="8" s="1"/>
  <c r="D69" i="8"/>
  <c r="B69" i="8"/>
  <c r="E80" i="8"/>
  <c r="M67" i="8"/>
  <c r="F69" i="8"/>
  <c r="N68" i="8"/>
  <c r="A68" i="9" l="1"/>
  <c r="B67" i="9"/>
  <c r="D67" i="9" s="1"/>
  <c r="G70" i="8" s="1"/>
  <c r="D70" i="8"/>
  <c r="T69" i="8"/>
  <c r="U69" i="8" s="1"/>
  <c r="B70" i="8"/>
  <c r="M68" i="8"/>
  <c r="E81" i="8"/>
  <c r="F70" i="8"/>
  <c r="N69" i="8"/>
  <c r="A69" i="9" l="1"/>
  <c r="B68" i="9"/>
  <c r="D68" i="9" s="1"/>
  <c r="G71" i="8" s="1"/>
  <c r="T70" i="8"/>
  <c r="U70" i="8" s="1"/>
  <c r="D71" i="8"/>
  <c r="B71" i="8"/>
  <c r="E82" i="8"/>
  <c r="M69" i="8"/>
  <c r="F71" i="8"/>
  <c r="N70" i="8"/>
  <c r="A70" i="9" l="1"/>
  <c r="B69" i="9"/>
  <c r="D69" i="9" s="1"/>
  <c r="G72" i="8" s="1"/>
  <c r="T71" i="8"/>
  <c r="U71" i="8" s="1"/>
  <c r="D72" i="8"/>
  <c r="B72" i="8"/>
  <c r="F72" i="8"/>
  <c r="N71" i="8"/>
  <c r="M70" i="8"/>
  <c r="E83" i="8"/>
  <c r="A71" i="9" l="1"/>
  <c r="B70" i="9"/>
  <c r="D70" i="9" s="1"/>
  <c r="G73" i="8" s="1"/>
  <c r="T72" i="8"/>
  <c r="U72" i="8" s="1"/>
  <c r="D73" i="8"/>
  <c r="B73" i="8"/>
  <c r="E84" i="8"/>
  <c r="M71" i="8"/>
  <c r="F73" i="8"/>
  <c r="N72" i="8"/>
  <c r="A72" i="9" l="1"/>
  <c r="B71" i="9"/>
  <c r="D71" i="9" s="1"/>
  <c r="G74" i="8" s="1"/>
  <c r="D74" i="8"/>
  <c r="T73" i="8"/>
  <c r="U73" i="8" s="1"/>
  <c r="B74" i="8"/>
  <c r="F74" i="8"/>
  <c r="N73" i="8"/>
  <c r="M72" i="8"/>
  <c r="E85" i="8"/>
  <c r="A73" i="9" l="1"/>
  <c r="B72" i="9"/>
  <c r="D72" i="9" s="1"/>
  <c r="G75" i="8" s="1"/>
  <c r="T74" i="8"/>
  <c r="U74" i="8" s="1"/>
  <c r="D75" i="8"/>
  <c r="B75" i="8"/>
  <c r="M73" i="8"/>
  <c r="F75" i="8"/>
  <c r="N74" i="8"/>
  <c r="E86" i="8"/>
  <c r="A74" i="9" l="1"/>
  <c r="B73" i="9"/>
  <c r="D73" i="9" s="1"/>
  <c r="G76" i="8" s="1"/>
  <c r="D76" i="8"/>
  <c r="T75" i="8"/>
  <c r="U75" i="8" s="1"/>
  <c r="B76" i="8"/>
  <c r="E87" i="8"/>
  <c r="M74" i="8"/>
  <c r="F76" i="8"/>
  <c r="N75" i="8"/>
  <c r="A75" i="9" l="1"/>
  <c r="B74" i="9"/>
  <c r="D74" i="9" s="1"/>
  <c r="G77" i="8" s="1"/>
  <c r="T76" i="8"/>
  <c r="U76" i="8" s="1"/>
  <c r="D77" i="8"/>
  <c r="B77" i="8"/>
  <c r="M75" i="8"/>
  <c r="F77" i="8"/>
  <c r="N76" i="8"/>
  <c r="E88" i="8"/>
  <c r="A76" i="9" l="1"/>
  <c r="B75" i="9"/>
  <c r="D75" i="9" s="1"/>
  <c r="G78" i="8" s="1"/>
  <c r="D78" i="8"/>
  <c r="T77" i="8"/>
  <c r="U77" i="8" s="1"/>
  <c r="B78" i="8"/>
  <c r="E89" i="8"/>
  <c r="F78" i="8"/>
  <c r="N77" i="8"/>
  <c r="A77" i="9" l="1"/>
  <c r="B76" i="9"/>
  <c r="D76" i="9" s="1"/>
  <c r="G79" i="8" s="1"/>
  <c r="T78" i="8"/>
  <c r="U78" i="8" s="1"/>
  <c r="D79" i="8"/>
  <c r="B79" i="8"/>
  <c r="M77" i="8"/>
  <c r="E90" i="8"/>
  <c r="F79" i="8"/>
  <c r="N78" i="8"/>
  <c r="A78" i="9" l="1"/>
  <c r="B77" i="9"/>
  <c r="D77" i="9" s="1"/>
  <c r="G80" i="8" s="1"/>
  <c r="T79" i="8"/>
  <c r="U79" i="8" s="1"/>
  <c r="D80" i="8"/>
  <c r="B80" i="8"/>
  <c r="E91" i="8"/>
  <c r="M78" i="8"/>
  <c r="F80" i="8"/>
  <c r="N79" i="8"/>
  <c r="A79" i="9" l="1"/>
  <c r="B78" i="9"/>
  <c r="D78" i="9" s="1"/>
  <c r="G81" i="8" s="1"/>
  <c r="D81" i="8"/>
  <c r="T80" i="8"/>
  <c r="U80" i="8" s="1"/>
  <c r="B81" i="8"/>
  <c r="M79" i="8"/>
  <c r="F81" i="8"/>
  <c r="N80" i="8"/>
  <c r="E92" i="8"/>
  <c r="A80" i="9" l="1"/>
  <c r="B79" i="9"/>
  <c r="D79" i="9" s="1"/>
  <c r="G82" i="8" s="1"/>
  <c r="T81" i="8"/>
  <c r="U81" i="8" s="1"/>
  <c r="D82" i="8"/>
  <c r="B82" i="8"/>
  <c r="E93" i="8"/>
  <c r="M80" i="8"/>
  <c r="F82" i="8"/>
  <c r="N81" i="8"/>
  <c r="A81" i="9" l="1"/>
  <c r="B80" i="9"/>
  <c r="D80" i="9" s="1"/>
  <c r="G83" i="8" s="1"/>
  <c r="D83" i="8"/>
  <c r="T82" i="8"/>
  <c r="U82" i="8" s="1"/>
  <c r="B83" i="8"/>
  <c r="M81" i="8"/>
  <c r="F83" i="8"/>
  <c r="N82" i="8"/>
  <c r="E94" i="8"/>
  <c r="A82" i="9" l="1"/>
  <c r="B81" i="9"/>
  <c r="D81" i="9" s="1"/>
  <c r="G84" i="8" s="1"/>
  <c r="T83" i="8"/>
  <c r="U83" i="8" s="1"/>
  <c r="D84" i="8"/>
  <c r="B84" i="8"/>
  <c r="E95" i="8"/>
  <c r="M82" i="8"/>
  <c r="F84" i="8"/>
  <c r="N83" i="8"/>
  <c r="A83" i="9" l="1"/>
  <c r="B82" i="9"/>
  <c r="D82" i="9" s="1"/>
  <c r="G85" i="8" s="1"/>
  <c r="T84" i="8"/>
  <c r="U84" i="8" s="1"/>
  <c r="D85" i="8"/>
  <c r="B85" i="8"/>
  <c r="E96" i="8"/>
  <c r="F85" i="8"/>
  <c r="N84" i="8"/>
  <c r="M83" i="8"/>
  <c r="A84" i="9" l="1"/>
  <c r="B83" i="9"/>
  <c r="D83" i="9" s="1"/>
  <c r="G86" i="8" s="1"/>
  <c r="T85" i="8"/>
  <c r="U85" i="8" s="1"/>
  <c r="D86" i="8"/>
  <c r="B86" i="8"/>
  <c r="E97" i="8"/>
  <c r="M84" i="8"/>
  <c r="F86" i="8"/>
  <c r="N85" i="8"/>
  <c r="A85" i="9" l="1"/>
  <c r="B84" i="9"/>
  <c r="D84" i="9" s="1"/>
  <c r="G87" i="8" s="1"/>
  <c r="T86" i="8"/>
  <c r="U86" i="8" s="1"/>
  <c r="D87" i="8"/>
  <c r="B87" i="8"/>
  <c r="E98" i="8"/>
  <c r="M85" i="8"/>
  <c r="F87" i="8"/>
  <c r="N86" i="8"/>
  <c r="A86" i="9" l="1"/>
  <c r="B85" i="9"/>
  <c r="D85" i="9" s="1"/>
  <c r="G88" i="8" s="1"/>
  <c r="T87" i="8"/>
  <c r="U87" i="8" s="1"/>
  <c r="D88" i="8"/>
  <c r="B88" i="8"/>
  <c r="M86" i="8"/>
  <c r="E99" i="8"/>
  <c r="F88" i="8"/>
  <c r="N87" i="8"/>
  <c r="A87" i="9" l="1"/>
  <c r="B86" i="9"/>
  <c r="D86" i="9" s="1"/>
  <c r="G89" i="8" s="1"/>
  <c r="T88" i="8"/>
  <c r="U88" i="8" s="1"/>
  <c r="D89" i="8"/>
  <c r="B89" i="8"/>
  <c r="E100" i="8"/>
  <c r="M87" i="8"/>
  <c r="F89" i="8"/>
  <c r="N88" i="8"/>
  <c r="A88" i="9" l="1"/>
  <c r="B87" i="9"/>
  <c r="D87" i="9" s="1"/>
  <c r="G90" i="8" s="1"/>
  <c r="T89" i="8"/>
  <c r="U89" i="8" s="1"/>
  <c r="D90" i="8"/>
  <c r="B90" i="8"/>
  <c r="E101" i="8"/>
  <c r="F90" i="8"/>
  <c r="N89" i="8"/>
  <c r="A89" i="9" l="1"/>
  <c r="B88" i="9"/>
  <c r="D88" i="9" s="1"/>
  <c r="G91" i="8" s="1"/>
  <c r="D91" i="8"/>
  <c r="T90" i="8"/>
  <c r="U90" i="8" s="1"/>
  <c r="B91" i="8"/>
  <c r="F91" i="8"/>
  <c r="N90" i="8"/>
  <c r="M89" i="8"/>
  <c r="E102" i="8"/>
  <c r="A90" i="9" l="1"/>
  <c r="B89" i="9"/>
  <c r="D89" i="9" s="1"/>
  <c r="G92" i="8" s="1"/>
  <c r="T91" i="8"/>
  <c r="U91" i="8" s="1"/>
  <c r="D92" i="8"/>
  <c r="B92" i="8"/>
  <c r="E103" i="8"/>
  <c r="M90" i="8"/>
  <c r="F92" i="8"/>
  <c r="N91" i="8"/>
  <c r="A91" i="9" l="1"/>
  <c r="B90" i="9"/>
  <c r="D90" i="9" s="1"/>
  <c r="G93" i="8" s="1"/>
  <c r="D93" i="8"/>
  <c r="T92" i="8"/>
  <c r="U92" i="8" s="1"/>
  <c r="B93" i="8"/>
  <c r="M91" i="8"/>
  <c r="F93" i="8"/>
  <c r="N92" i="8"/>
  <c r="E104" i="8"/>
  <c r="A92" i="9" l="1"/>
  <c r="B91" i="9"/>
  <c r="D91" i="9" s="1"/>
  <c r="G94" i="8" s="1"/>
  <c r="T93" i="8"/>
  <c r="U93" i="8" s="1"/>
  <c r="D94" i="8"/>
  <c r="B94" i="8"/>
  <c r="E105" i="8"/>
  <c r="M92" i="8"/>
  <c r="F94" i="8"/>
  <c r="N93" i="8"/>
  <c r="A93" i="9" l="1"/>
  <c r="B92" i="9"/>
  <c r="D92" i="9" s="1"/>
  <c r="G95" i="8" s="1"/>
  <c r="D95" i="8"/>
  <c r="T94" i="8"/>
  <c r="U94" i="8" s="1"/>
  <c r="B95" i="8"/>
  <c r="M93" i="8"/>
  <c r="F95" i="8"/>
  <c r="N94" i="8"/>
  <c r="E106" i="8"/>
  <c r="A94" i="9" l="1"/>
  <c r="B93" i="9"/>
  <c r="D93" i="9" s="1"/>
  <c r="G96" i="8" s="1"/>
  <c r="T95" i="8"/>
  <c r="U95" i="8" s="1"/>
  <c r="D96" i="8"/>
  <c r="B96" i="8"/>
  <c r="E107" i="8"/>
  <c r="M94" i="8"/>
  <c r="F96" i="8"/>
  <c r="N95" i="8"/>
  <c r="A95" i="9" l="1"/>
  <c r="B94" i="9"/>
  <c r="D94" i="9" s="1"/>
  <c r="G97" i="8" s="1"/>
  <c r="T96" i="8"/>
  <c r="U96" i="8" s="1"/>
  <c r="D97" i="8"/>
  <c r="B97" i="8"/>
  <c r="M95" i="8"/>
  <c r="F97" i="8"/>
  <c r="N96" i="8"/>
  <c r="E108" i="8"/>
  <c r="A96" i="9" l="1"/>
  <c r="B95" i="9"/>
  <c r="D95" i="9" s="1"/>
  <c r="G98" i="8" s="1"/>
  <c r="T97" i="8"/>
  <c r="U97" i="8" s="1"/>
  <c r="D98" i="8"/>
  <c r="B98" i="8"/>
  <c r="M96" i="8"/>
  <c r="E109" i="8"/>
  <c r="F98" i="8"/>
  <c r="N97" i="8"/>
  <c r="A97" i="9" l="1"/>
  <c r="B96" i="9"/>
  <c r="D96" i="9" s="1"/>
  <c r="G99" i="8" s="1"/>
  <c r="T98" i="8"/>
  <c r="U98" i="8" s="1"/>
  <c r="D99" i="8"/>
  <c r="B99" i="8"/>
  <c r="M97" i="8"/>
  <c r="E110" i="8"/>
  <c r="F99" i="8"/>
  <c r="N98" i="8"/>
  <c r="A98" i="9" l="1"/>
  <c r="B97" i="9"/>
  <c r="D97" i="9" s="1"/>
  <c r="G100" i="8" s="1"/>
  <c r="T99" i="8"/>
  <c r="U99" i="8" s="1"/>
  <c r="D100" i="8"/>
  <c r="B100" i="8"/>
  <c r="E111" i="8"/>
  <c r="M98" i="8"/>
  <c r="F100" i="8"/>
  <c r="N99" i="8"/>
  <c r="A99" i="9" l="1"/>
  <c r="B98" i="9"/>
  <c r="D98" i="9" s="1"/>
  <c r="G101" i="8" s="1"/>
  <c r="D101" i="8"/>
  <c r="T100" i="8"/>
  <c r="U100" i="8" s="1"/>
  <c r="B101" i="8"/>
  <c r="M99" i="8"/>
  <c r="E112" i="8"/>
  <c r="F101" i="8"/>
  <c r="N100" i="8"/>
  <c r="A100" i="9" l="1"/>
  <c r="B99" i="9"/>
  <c r="D99" i="9" s="1"/>
  <c r="G102" i="8" s="1"/>
  <c r="T101" i="8"/>
  <c r="U101" i="8" s="1"/>
  <c r="D102" i="8"/>
  <c r="B102" i="8"/>
  <c r="N101" i="8"/>
  <c r="F102" i="8"/>
  <c r="E113" i="8"/>
  <c r="A101" i="9" l="1"/>
  <c r="B100" i="9"/>
  <c r="D100" i="9" s="1"/>
  <c r="G103" i="8" s="1"/>
  <c r="T102" i="8"/>
  <c r="U102" i="8" s="1"/>
  <c r="D103" i="8"/>
  <c r="B103" i="8"/>
  <c r="M101" i="8"/>
  <c r="N102" i="8"/>
  <c r="F103" i="8"/>
  <c r="E114" i="8"/>
  <c r="A102" i="9" l="1"/>
  <c r="B101" i="9"/>
  <c r="D101" i="9" s="1"/>
  <c r="G104" i="8" s="1"/>
  <c r="T103" i="8"/>
  <c r="U103" i="8" s="1"/>
  <c r="D104" i="8"/>
  <c r="B104" i="8"/>
  <c r="E115" i="8"/>
  <c r="F104" i="8"/>
  <c r="N103" i="8"/>
  <c r="M102" i="8"/>
  <c r="A103" i="9" l="1"/>
  <c r="B102" i="9"/>
  <c r="D102" i="9" s="1"/>
  <c r="G105" i="8" s="1"/>
  <c r="T104" i="8"/>
  <c r="U104" i="8" s="1"/>
  <c r="D105" i="8"/>
  <c r="B105" i="8"/>
  <c r="F105" i="8"/>
  <c r="N104" i="8"/>
  <c r="M103" i="8"/>
  <c r="E116" i="8"/>
  <c r="A104" i="9" l="1"/>
  <c r="B103" i="9"/>
  <c r="D103" i="9" s="1"/>
  <c r="G106" i="8" s="1"/>
  <c r="T105" i="8"/>
  <c r="U105" i="8" s="1"/>
  <c r="D106" i="8"/>
  <c r="B106" i="8"/>
  <c r="M104" i="8"/>
  <c r="E117" i="8"/>
  <c r="N105" i="8"/>
  <c r="F106" i="8"/>
  <c r="A105" i="9" l="1"/>
  <c r="B104" i="9"/>
  <c r="D104" i="9" s="1"/>
  <c r="G107" i="8" s="1"/>
  <c r="T106" i="8"/>
  <c r="U106" i="8" s="1"/>
  <c r="D107" i="8"/>
  <c r="B107" i="8"/>
  <c r="F107" i="8"/>
  <c r="N106" i="8"/>
  <c r="M105" i="8"/>
  <c r="E118" i="8"/>
  <c r="A106" i="9" l="1"/>
  <c r="B105" i="9"/>
  <c r="D105" i="9" s="1"/>
  <c r="G108" i="8" s="1"/>
  <c r="T107" i="8"/>
  <c r="U107" i="8" s="1"/>
  <c r="D108" i="8"/>
  <c r="B108" i="8"/>
  <c r="E119" i="8"/>
  <c r="M106" i="8"/>
  <c r="N107" i="8"/>
  <c r="F108" i="8"/>
  <c r="A107" i="9" l="1"/>
  <c r="B106" i="9"/>
  <c r="D106" i="9" s="1"/>
  <c r="G109" i="8" s="1"/>
  <c r="T108" i="8"/>
  <c r="U108" i="8" s="1"/>
  <c r="D109" i="8"/>
  <c r="B109" i="8"/>
  <c r="F109" i="8"/>
  <c r="N108" i="8"/>
  <c r="M107" i="8"/>
  <c r="E120" i="8"/>
  <c r="A108" i="9" l="1"/>
  <c r="B107" i="9"/>
  <c r="D107" i="9" s="1"/>
  <c r="G110" i="8" s="1"/>
  <c r="T109" i="8"/>
  <c r="U109" i="8" s="1"/>
  <c r="D110" i="8"/>
  <c r="B110" i="8"/>
  <c r="E121" i="8"/>
  <c r="F110" i="8"/>
  <c r="N109" i="8"/>
  <c r="M108" i="8"/>
  <c r="A109" i="9" l="1"/>
  <c r="B108" i="9"/>
  <c r="D108" i="9" s="1"/>
  <c r="G111" i="8" s="1"/>
  <c r="T110" i="8"/>
  <c r="U110" i="8" s="1"/>
  <c r="D111" i="8"/>
  <c r="B111" i="8"/>
  <c r="M109" i="8"/>
  <c r="F111" i="8"/>
  <c r="N110" i="8"/>
  <c r="E122" i="8"/>
  <c r="A110" i="9" l="1"/>
  <c r="B109" i="9"/>
  <c r="D109" i="9" s="1"/>
  <c r="G112" i="8" s="1"/>
  <c r="T111" i="8"/>
  <c r="U111" i="8" s="1"/>
  <c r="D112" i="8"/>
  <c r="B112" i="8"/>
  <c r="M110" i="8"/>
  <c r="E123" i="8"/>
  <c r="N111" i="8"/>
  <c r="F112" i="8"/>
  <c r="A111" i="9" l="1"/>
  <c r="B110" i="9"/>
  <c r="D110" i="9" s="1"/>
  <c r="G113" i="8" s="1"/>
  <c r="T112" i="8"/>
  <c r="U112" i="8" s="1"/>
  <c r="D113" i="8"/>
  <c r="B113" i="8"/>
  <c r="E124" i="8"/>
  <c r="N112" i="8"/>
  <c r="F113" i="8"/>
  <c r="M111" i="8"/>
  <c r="A112" i="9" l="1"/>
  <c r="B111" i="9"/>
  <c r="D111" i="9" s="1"/>
  <c r="G114" i="8" s="1"/>
  <c r="T113" i="8"/>
  <c r="U113" i="8" s="1"/>
  <c r="D114" i="8"/>
  <c r="B114" i="8"/>
  <c r="N113" i="8"/>
  <c r="F114" i="8"/>
  <c r="E125" i="8"/>
  <c r="A113" i="9" l="1"/>
  <c r="B112" i="9"/>
  <c r="D112" i="9" s="1"/>
  <c r="G115" i="8" s="1"/>
  <c r="T114" i="8"/>
  <c r="U114" i="8" s="1"/>
  <c r="D115" i="8"/>
  <c r="B115" i="8"/>
  <c r="F115" i="8"/>
  <c r="N114" i="8"/>
  <c r="E126" i="8"/>
  <c r="M113" i="8"/>
  <c r="A114" i="9" l="1"/>
  <c r="B113" i="9"/>
  <c r="D113" i="9" s="1"/>
  <c r="G116" i="8" s="1"/>
  <c r="T115" i="8"/>
  <c r="U115" i="8" s="1"/>
  <c r="D116" i="8"/>
  <c r="B116" i="8"/>
  <c r="E127" i="8"/>
  <c r="M114" i="8"/>
  <c r="N115" i="8"/>
  <c r="F116" i="8"/>
  <c r="A115" i="9" l="1"/>
  <c r="B114" i="9"/>
  <c r="D114" i="9" s="1"/>
  <c r="G117" i="8" s="1"/>
  <c r="T116" i="8"/>
  <c r="U116" i="8" s="1"/>
  <c r="D117" i="8"/>
  <c r="B117" i="8"/>
  <c r="N116" i="8"/>
  <c r="F117" i="8"/>
  <c r="M115" i="8"/>
  <c r="E128" i="8"/>
  <c r="A116" i="9" l="1"/>
  <c r="B115" i="9"/>
  <c r="D115" i="9" s="1"/>
  <c r="G118" i="8" s="1"/>
  <c r="T117" i="8"/>
  <c r="U117" i="8" s="1"/>
  <c r="D118" i="8"/>
  <c r="B118" i="8"/>
  <c r="E129" i="8"/>
  <c r="F118" i="8"/>
  <c r="N117" i="8"/>
  <c r="M116" i="8"/>
  <c r="A117" i="9" l="1"/>
  <c r="B116" i="9"/>
  <c r="D116" i="9" s="1"/>
  <c r="G119" i="8" s="1"/>
  <c r="T118" i="8"/>
  <c r="U118" i="8" s="1"/>
  <c r="D119" i="8"/>
  <c r="B119" i="8"/>
  <c r="E130" i="8"/>
  <c r="M117" i="8"/>
  <c r="F119" i="8"/>
  <c r="N118" i="8"/>
  <c r="A118" i="9" l="1"/>
  <c r="B117" i="9"/>
  <c r="D117" i="9" s="1"/>
  <c r="G120" i="8" s="1"/>
  <c r="D120" i="8"/>
  <c r="T119" i="8"/>
  <c r="U119" i="8" s="1"/>
  <c r="B120" i="8"/>
  <c r="N119" i="8"/>
  <c r="F120" i="8"/>
  <c r="E131" i="8"/>
  <c r="M118" i="8"/>
  <c r="A119" i="9" l="1"/>
  <c r="B118" i="9"/>
  <c r="D118" i="9" s="1"/>
  <c r="G121" i="8" s="1"/>
  <c r="T120" i="8"/>
  <c r="U120" i="8" s="1"/>
  <c r="D121" i="8"/>
  <c r="B121" i="8"/>
  <c r="F121" i="8"/>
  <c r="N120" i="8"/>
  <c r="M119" i="8"/>
  <c r="E132" i="8"/>
  <c r="A120" i="9" l="1"/>
  <c r="B119" i="9"/>
  <c r="D119" i="9" s="1"/>
  <c r="G122" i="8" s="1"/>
  <c r="T121" i="8"/>
  <c r="U121" i="8" s="1"/>
  <c r="D122" i="8"/>
  <c r="B122" i="8"/>
  <c r="F122" i="8"/>
  <c r="N121" i="8"/>
  <c r="E133" i="8"/>
  <c r="M120" i="8"/>
  <c r="A121" i="9" l="1"/>
  <c r="B120" i="9"/>
  <c r="D120" i="9" s="1"/>
  <c r="G123" i="8" s="1"/>
  <c r="T122" i="8"/>
  <c r="U122" i="8" s="1"/>
  <c r="D123" i="8"/>
  <c r="B123" i="8"/>
  <c r="M121" i="8"/>
  <c r="E134" i="8"/>
  <c r="F123" i="8"/>
  <c r="N122" i="8"/>
  <c r="A122" i="9" l="1"/>
  <c r="B121" i="9"/>
  <c r="D121" i="9" s="1"/>
  <c r="G124" i="8" s="1"/>
  <c r="T123" i="8"/>
  <c r="U123" i="8" s="1"/>
  <c r="D124" i="8"/>
  <c r="B124" i="8"/>
  <c r="M122" i="8"/>
  <c r="E135" i="8"/>
  <c r="F124" i="8"/>
  <c r="N123" i="8"/>
  <c r="A123" i="9" l="1"/>
  <c r="B122" i="9"/>
  <c r="D122" i="9" s="1"/>
  <c r="G125" i="8" s="1"/>
  <c r="T124" i="8"/>
  <c r="U124" i="8" s="1"/>
  <c r="D125" i="8"/>
  <c r="B125" i="8"/>
  <c r="M123" i="8"/>
  <c r="F125" i="8"/>
  <c r="N124" i="8"/>
  <c r="E136" i="8"/>
  <c r="A124" i="9" l="1"/>
  <c r="B123" i="9"/>
  <c r="D123" i="9" s="1"/>
  <c r="G126" i="8" s="1"/>
  <c r="T125" i="8"/>
  <c r="U125" i="8" s="1"/>
  <c r="D126" i="8"/>
  <c r="B126" i="8"/>
  <c r="E137" i="8"/>
  <c r="F126" i="8"/>
  <c r="N125" i="8"/>
  <c r="A125" i="9" l="1"/>
  <c r="B124" i="9"/>
  <c r="D124" i="9" s="1"/>
  <c r="G127" i="8" s="1"/>
  <c r="T126" i="8"/>
  <c r="U126" i="8" s="1"/>
  <c r="D127" i="8"/>
  <c r="B127" i="8"/>
  <c r="E138" i="8"/>
  <c r="M125" i="8"/>
  <c r="F127" i="8"/>
  <c r="N126" i="8"/>
  <c r="A126" i="9" l="1"/>
  <c r="B125" i="9"/>
  <c r="D125" i="9" s="1"/>
  <c r="G128" i="8" s="1"/>
  <c r="T127" i="8"/>
  <c r="U127" i="8" s="1"/>
  <c r="D128" i="8"/>
  <c r="B128" i="8"/>
  <c r="E139" i="8"/>
  <c r="M126" i="8"/>
  <c r="N127" i="8"/>
  <c r="F128" i="8"/>
  <c r="A127" i="9" l="1"/>
  <c r="B126" i="9"/>
  <c r="D126" i="9" s="1"/>
  <c r="G129" i="8" s="1"/>
  <c r="T128" i="8"/>
  <c r="U128" i="8" s="1"/>
  <c r="D129" i="8"/>
  <c r="B129" i="8"/>
  <c r="M127" i="8"/>
  <c r="E140" i="8"/>
  <c r="F129" i="8"/>
  <c r="N128" i="8"/>
  <c r="A128" i="9" l="1"/>
  <c r="B127" i="9"/>
  <c r="D127" i="9" s="1"/>
  <c r="G130" i="8" s="1"/>
  <c r="T129" i="8"/>
  <c r="U129" i="8" s="1"/>
  <c r="D130" i="8"/>
  <c r="B130" i="8"/>
  <c r="N129" i="8"/>
  <c r="F130" i="8"/>
  <c r="E141" i="8"/>
  <c r="M128" i="8"/>
  <c r="A129" i="9" l="1"/>
  <c r="B128" i="9"/>
  <c r="D128" i="9" s="1"/>
  <c r="G131" i="8" s="1"/>
  <c r="T130" i="8"/>
  <c r="U130" i="8" s="1"/>
  <c r="D131" i="8"/>
  <c r="B131" i="8"/>
  <c r="M129" i="8"/>
  <c r="E142" i="8"/>
  <c r="F131" i="8"/>
  <c r="N130" i="8"/>
  <c r="A130" i="9" l="1"/>
  <c r="B129" i="9"/>
  <c r="D129" i="9" s="1"/>
  <c r="G132" i="8" s="1"/>
  <c r="T131" i="8"/>
  <c r="U131" i="8" s="1"/>
  <c r="D132" i="8"/>
  <c r="B132" i="8"/>
  <c r="E143" i="8"/>
  <c r="M130" i="8"/>
  <c r="N131" i="8"/>
  <c r="F132" i="8"/>
  <c r="A131" i="9" l="1"/>
  <c r="B130" i="9"/>
  <c r="D130" i="9" s="1"/>
  <c r="G133" i="8" s="1"/>
  <c r="T132" i="8"/>
  <c r="U132" i="8" s="1"/>
  <c r="D133" i="8"/>
  <c r="B133" i="8"/>
  <c r="F133" i="8"/>
  <c r="N132" i="8"/>
  <c r="M131" i="8"/>
  <c r="E144" i="8"/>
  <c r="A132" i="9" l="1"/>
  <c r="B131" i="9"/>
  <c r="D131" i="9" s="1"/>
  <c r="G134" i="8" s="1"/>
  <c r="T133" i="8"/>
  <c r="U133" i="8" s="1"/>
  <c r="D134" i="8"/>
  <c r="B134" i="8"/>
  <c r="E145" i="8"/>
  <c r="F134" i="8"/>
  <c r="N133" i="8"/>
  <c r="M132" i="8"/>
  <c r="A133" i="9" l="1"/>
  <c r="B132" i="9"/>
  <c r="D132" i="9" s="1"/>
  <c r="G135" i="8" s="1"/>
  <c r="D135" i="8"/>
  <c r="T134" i="8"/>
  <c r="U134" i="8" s="1"/>
  <c r="B135" i="8"/>
  <c r="E146" i="8"/>
  <c r="F135" i="8"/>
  <c r="N134" i="8"/>
  <c r="M133" i="8"/>
  <c r="A134" i="9" l="1"/>
  <c r="B133" i="9"/>
  <c r="D133" i="9" s="1"/>
  <c r="G136" i="8" s="1"/>
  <c r="T135" i="8"/>
  <c r="U135" i="8" s="1"/>
  <c r="D136" i="8"/>
  <c r="B136" i="8"/>
  <c r="M134" i="8"/>
  <c r="E147" i="8"/>
  <c r="N135" i="8"/>
  <c r="F136" i="8"/>
  <c r="A135" i="9" l="1"/>
  <c r="B134" i="9"/>
  <c r="D134" i="9" s="1"/>
  <c r="G137" i="8" s="1"/>
  <c r="D137" i="8"/>
  <c r="T136" i="8"/>
  <c r="U136" i="8" s="1"/>
  <c r="B137" i="8"/>
  <c r="N136" i="8"/>
  <c r="F137" i="8"/>
  <c r="E148" i="8"/>
  <c r="M135" i="8"/>
  <c r="A136" i="9" l="1"/>
  <c r="B135" i="9"/>
  <c r="D135" i="9" s="1"/>
  <c r="G138" i="8" s="1"/>
  <c r="T137" i="8"/>
  <c r="U137" i="8" s="1"/>
  <c r="D138" i="8"/>
  <c r="B138" i="8"/>
  <c r="E149" i="8"/>
  <c r="F138" i="8"/>
  <c r="N137" i="8"/>
  <c r="A137" i="9" l="1"/>
  <c r="B136" i="9"/>
  <c r="D136" i="9" s="1"/>
  <c r="G139" i="8" s="1"/>
  <c r="D139" i="8"/>
  <c r="T138" i="8"/>
  <c r="U138" i="8" s="1"/>
  <c r="B139" i="8"/>
  <c r="M137" i="8"/>
  <c r="F139" i="8"/>
  <c r="N138" i="8"/>
  <c r="E150" i="8"/>
  <c r="A138" i="9" l="1"/>
  <c r="B137" i="9"/>
  <c r="D137" i="9" s="1"/>
  <c r="G140" i="8" s="1"/>
  <c r="T139" i="8"/>
  <c r="U139" i="8" s="1"/>
  <c r="D140" i="8"/>
  <c r="B140" i="8"/>
  <c r="E151" i="8"/>
  <c r="M138" i="8"/>
  <c r="F140" i="8"/>
  <c r="N139" i="8"/>
  <c r="A139" i="9" l="1"/>
  <c r="B138" i="9"/>
  <c r="D138" i="9" s="1"/>
  <c r="G141" i="8" s="1"/>
  <c r="T140" i="8"/>
  <c r="U140" i="8" s="1"/>
  <c r="D141" i="8"/>
  <c r="B141" i="8"/>
  <c r="M139" i="8"/>
  <c r="E152" i="8"/>
  <c r="N140" i="8"/>
  <c r="F141" i="8"/>
  <c r="A140" i="9" l="1"/>
  <c r="B139" i="9"/>
  <c r="D139" i="9" s="1"/>
  <c r="G142" i="8" s="1"/>
  <c r="T141" i="8"/>
  <c r="U141" i="8" s="1"/>
  <c r="D142" i="8"/>
  <c r="B142" i="8"/>
  <c r="F142" i="8"/>
  <c r="N141" i="8"/>
  <c r="M140" i="8"/>
  <c r="E153" i="8"/>
  <c r="A141" i="9" l="1"/>
  <c r="B140" i="9"/>
  <c r="D140" i="9" s="1"/>
  <c r="G143" i="8" s="1"/>
  <c r="T142" i="8"/>
  <c r="U142" i="8" s="1"/>
  <c r="D143" i="8"/>
  <c r="B143" i="8"/>
  <c r="M141" i="8"/>
  <c r="E154" i="8"/>
  <c r="F143" i="8"/>
  <c r="N142" i="8"/>
  <c r="A142" i="9" l="1"/>
  <c r="B141" i="9"/>
  <c r="D141" i="9" s="1"/>
  <c r="G144" i="8" s="1"/>
  <c r="D144" i="8"/>
  <c r="T143" i="8"/>
  <c r="U143" i="8" s="1"/>
  <c r="B144" i="8"/>
  <c r="M142" i="8"/>
  <c r="F144" i="8"/>
  <c r="N143" i="8"/>
  <c r="E155" i="8"/>
  <c r="A143" i="9" l="1"/>
  <c r="B142" i="9"/>
  <c r="D142" i="9" s="1"/>
  <c r="G145" i="8" s="1"/>
  <c r="T144" i="8"/>
  <c r="U144" i="8" s="1"/>
  <c r="D145" i="8"/>
  <c r="B145" i="8"/>
  <c r="E156" i="8"/>
  <c r="M143" i="8"/>
  <c r="N144" i="8"/>
  <c r="F145" i="8"/>
  <c r="A144" i="9" l="1"/>
  <c r="B143" i="9"/>
  <c r="D143" i="9" s="1"/>
  <c r="G146" i="8" s="1"/>
  <c r="T145" i="8"/>
  <c r="U145" i="8" s="1"/>
  <c r="D146" i="8"/>
  <c r="B146" i="8"/>
  <c r="M144" i="8"/>
  <c r="N145" i="8"/>
  <c r="F146" i="8"/>
  <c r="E157" i="8"/>
  <c r="A145" i="9" l="1"/>
  <c r="B144" i="9"/>
  <c r="D144" i="9" s="1"/>
  <c r="G147" i="8" s="1"/>
  <c r="D147" i="8"/>
  <c r="T146" i="8"/>
  <c r="U146" i="8" s="1"/>
  <c r="B147" i="8"/>
  <c r="E158" i="8"/>
  <c r="N146" i="8"/>
  <c r="F147" i="8"/>
  <c r="M145" i="8"/>
  <c r="A146" i="9" l="1"/>
  <c r="B145" i="9"/>
  <c r="D145" i="9" s="1"/>
  <c r="G148" i="8" s="1"/>
  <c r="T147" i="8"/>
  <c r="U147" i="8" s="1"/>
  <c r="D148" i="8"/>
  <c r="B148" i="8"/>
  <c r="F148" i="8"/>
  <c r="N147" i="8"/>
  <c r="E159" i="8"/>
  <c r="M146" i="8"/>
  <c r="A147" i="9" l="1"/>
  <c r="B146" i="9"/>
  <c r="D146" i="9" s="1"/>
  <c r="G149" i="8" s="1"/>
  <c r="T148" i="8"/>
  <c r="U148" i="8" s="1"/>
  <c r="D149" i="8"/>
  <c r="B149" i="8"/>
  <c r="M147" i="8"/>
  <c r="E160" i="8"/>
  <c r="F149" i="8"/>
  <c r="N148" i="8"/>
  <c r="A148" i="9" l="1"/>
  <c r="B147" i="9"/>
  <c r="D147" i="9" s="1"/>
  <c r="G150" i="8" s="1"/>
  <c r="T149" i="8"/>
  <c r="U149" i="8" s="1"/>
  <c r="D150" i="8"/>
  <c r="B150" i="8"/>
  <c r="N149" i="8"/>
  <c r="F150" i="8"/>
  <c r="E161" i="8"/>
  <c r="A149" i="9" l="1"/>
  <c r="B148" i="9"/>
  <c r="D148" i="9" s="1"/>
  <c r="G151" i="8" s="1"/>
  <c r="T150" i="8"/>
  <c r="U150" i="8" s="1"/>
  <c r="D151" i="8"/>
  <c r="B151" i="8"/>
  <c r="E162" i="8"/>
  <c r="N150" i="8"/>
  <c r="F151" i="8"/>
  <c r="M149" i="8"/>
  <c r="A150" i="9" l="1"/>
  <c r="B149" i="9"/>
  <c r="D149" i="9" s="1"/>
  <c r="G152" i="8" s="1"/>
  <c r="D152" i="8"/>
  <c r="T151" i="8"/>
  <c r="U151" i="8" s="1"/>
  <c r="B152" i="8"/>
  <c r="F152" i="8"/>
  <c r="N151" i="8"/>
  <c r="E163" i="8"/>
  <c r="M150" i="8"/>
  <c r="A151" i="9" l="1"/>
  <c r="B150" i="9"/>
  <c r="D150" i="9" s="1"/>
  <c r="G153" i="8" s="1"/>
  <c r="T152" i="8"/>
  <c r="U152" i="8" s="1"/>
  <c r="D153" i="8"/>
  <c r="B153" i="8"/>
  <c r="E164" i="8"/>
  <c r="M151" i="8"/>
  <c r="N152" i="8"/>
  <c r="F153" i="8"/>
  <c r="A152" i="9" l="1"/>
  <c r="B151" i="9"/>
  <c r="D151" i="9" s="1"/>
  <c r="G154" i="8" s="1"/>
  <c r="T153" i="8"/>
  <c r="U153" i="8" s="1"/>
  <c r="D154" i="8"/>
  <c r="B154" i="8"/>
  <c r="E165" i="8"/>
  <c r="N153" i="8"/>
  <c r="F154" i="8"/>
  <c r="M152" i="8"/>
  <c r="A153" i="9" l="1"/>
  <c r="B152" i="9"/>
  <c r="D152" i="9" s="1"/>
  <c r="G155" i="8" s="1"/>
  <c r="T154" i="8"/>
  <c r="U154" i="8" s="1"/>
  <c r="D155" i="8"/>
  <c r="B155" i="8"/>
  <c r="N154" i="8"/>
  <c r="F155" i="8"/>
  <c r="M153" i="8"/>
  <c r="E166" i="8"/>
  <c r="A154" i="9" l="1"/>
  <c r="B153" i="9"/>
  <c r="D153" i="9" s="1"/>
  <c r="G156" i="8" s="1"/>
  <c r="T155" i="8"/>
  <c r="U155" i="8" s="1"/>
  <c r="D156" i="8"/>
  <c r="B156" i="8"/>
  <c r="M154" i="8"/>
  <c r="N155" i="8"/>
  <c r="F156" i="8"/>
  <c r="E167" i="8"/>
  <c r="A155" i="9" l="1"/>
  <c r="B154" i="9"/>
  <c r="D154" i="9" s="1"/>
  <c r="G157" i="8" s="1"/>
  <c r="T156" i="8"/>
  <c r="U156" i="8" s="1"/>
  <c r="D157" i="8"/>
  <c r="B157" i="8"/>
  <c r="N156" i="8"/>
  <c r="F157" i="8"/>
  <c r="E168" i="8"/>
  <c r="M155" i="8"/>
  <c r="A156" i="9" l="1"/>
  <c r="B155" i="9"/>
  <c r="D155" i="9" s="1"/>
  <c r="G158" i="8" s="1"/>
  <c r="T157" i="8"/>
  <c r="U157" i="8" s="1"/>
  <c r="D158" i="8"/>
  <c r="B158" i="8"/>
  <c r="F158" i="8"/>
  <c r="N157" i="8"/>
  <c r="M156" i="8"/>
  <c r="E169" i="8"/>
  <c r="A157" i="9" l="1"/>
  <c r="B156" i="9"/>
  <c r="D156" i="9" s="1"/>
  <c r="G159" i="8" s="1"/>
  <c r="T158" i="8"/>
  <c r="U158" i="8" s="1"/>
  <c r="D159" i="8"/>
  <c r="B159" i="8"/>
  <c r="E170" i="8"/>
  <c r="N158" i="8"/>
  <c r="F159" i="8"/>
  <c r="M157" i="8"/>
  <c r="A158" i="9" l="1"/>
  <c r="B157" i="9"/>
  <c r="D157" i="9" s="1"/>
  <c r="G160" i="8" s="1"/>
  <c r="T159" i="8"/>
  <c r="U159" i="8" s="1"/>
  <c r="D160" i="8"/>
  <c r="B160" i="8"/>
  <c r="F160" i="8"/>
  <c r="N159" i="8"/>
  <c r="E171" i="8"/>
  <c r="M158" i="8"/>
  <c r="A159" i="9" l="1"/>
  <c r="B158" i="9"/>
  <c r="D158" i="9" s="1"/>
  <c r="G161" i="8" s="1"/>
  <c r="D161" i="8"/>
  <c r="T160" i="8"/>
  <c r="U160" i="8" s="1"/>
  <c r="B161" i="8"/>
  <c r="E172" i="8"/>
  <c r="M159" i="8"/>
  <c r="F161" i="8"/>
  <c r="N160" i="8"/>
  <c r="A160" i="9" l="1"/>
  <c r="B159" i="9"/>
  <c r="D159" i="9" s="1"/>
  <c r="G162" i="8" s="1"/>
  <c r="T161" i="8"/>
  <c r="U161" i="8" s="1"/>
  <c r="D162" i="8"/>
  <c r="B162" i="8"/>
  <c r="F162" i="8"/>
  <c r="N161" i="8"/>
  <c r="E173" i="8"/>
  <c r="A161" i="9" l="1"/>
  <c r="B160" i="9"/>
  <c r="D160" i="9" s="1"/>
  <c r="G163" i="8" s="1"/>
  <c r="T162" i="8"/>
  <c r="U162" i="8" s="1"/>
  <c r="D163" i="8"/>
  <c r="B163" i="8"/>
  <c r="M161" i="8"/>
  <c r="N162" i="8"/>
  <c r="F163" i="8"/>
  <c r="E174" i="8"/>
  <c r="A162" i="9" l="1"/>
  <c r="B161" i="9"/>
  <c r="D161" i="9" s="1"/>
  <c r="G164" i="8" s="1"/>
  <c r="D164" i="8"/>
  <c r="T163" i="8"/>
  <c r="U163" i="8" s="1"/>
  <c r="B164" i="8"/>
  <c r="E175" i="8"/>
  <c r="N163" i="8"/>
  <c r="F164" i="8"/>
  <c r="M162" i="8"/>
  <c r="A163" i="9" l="1"/>
  <c r="B162" i="9"/>
  <c r="D162" i="9" s="1"/>
  <c r="G165" i="8" s="1"/>
  <c r="T164" i="8"/>
  <c r="U164" i="8" s="1"/>
  <c r="D165" i="8"/>
  <c r="B165" i="8"/>
  <c r="F165" i="8"/>
  <c r="N164" i="8"/>
  <c r="E176" i="8"/>
  <c r="M163" i="8"/>
  <c r="A164" i="9" l="1"/>
  <c r="B163" i="9"/>
  <c r="D163" i="9" s="1"/>
  <c r="G166" i="8" s="1"/>
  <c r="D166" i="8"/>
  <c r="T165" i="8"/>
  <c r="U165" i="8" s="1"/>
  <c r="B166" i="8"/>
  <c r="E177" i="8"/>
  <c r="M164" i="8"/>
  <c r="F166" i="8"/>
  <c r="N165" i="8"/>
  <c r="A165" i="9" l="1"/>
  <c r="B164" i="9"/>
  <c r="D164" i="9" s="1"/>
  <c r="G167" i="8" s="1"/>
  <c r="T166" i="8"/>
  <c r="U166" i="8" s="1"/>
  <c r="D167" i="8"/>
  <c r="B167" i="8"/>
  <c r="E178" i="8"/>
  <c r="M165" i="8"/>
  <c r="N166" i="8"/>
  <c r="F167" i="8"/>
  <c r="A166" i="9" l="1"/>
  <c r="B165" i="9"/>
  <c r="D165" i="9" s="1"/>
  <c r="G168" i="8" s="1"/>
  <c r="D168" i="8"/>
  <c r="T167" i="8"/>
  <c r="U167" i="8" s="1"/>
  <c r="B168" i="8"/>
  <c r="F168" i="8"/>
  <c r="N167" i="8"/>
  <c r="M166" i="8"/>
  <c r="E179" i="8"/>
  <c r="A167" i="9" l="1"/>
  <c r="B166" i="9"/>
  <c r="D166" i="9" s="1"/>
  <c r="G169" i="8" s="1"/>
  <c r="T168" i="8"/>
  <c r="U168" i="8" s="1"/>
  <c r="D169" i="8"/>
  <c r="B169" i="8"/>
  <c r="M167" i="8"/>
  <c r="E180" i="8"/>
  <c r="F169" i="8"/>
  <c r="N168" i="8"/>
  <c r="A168" i="9" l="1"/>
  <c r="B167" i="9"/>
  <c r="D167" i="9" s="1"/>
  <c r="G170" i="8" s="1"/>
  <c r="D170" i="8"/>
  <c r="T169" i="8"/>
  <c r="U169" i="8" s="1"/>
  <c r="B170" i="8"/>
  <c r="N169" i="8"/>
  <c r="F170" i="8"/>
  <c r="M168" i="8"/>
  <c r="E181" i="8"/>
  <c r="A169" i="9" l="1"/>
  <c r="B168" i="9"/>
  <c r="D168" i="9" s="1"/>
  <c r="G171" i="8" s="1"/>
  <c r="T170" i="8"/>
  <c r="U170" i="8" s="1"/>
  <c r="D171" i="8"/>
  <c r="B171" i="8"/>
  <c r="E182" i="8"/>
  <c r="F171" i="8"/>
  <c r="N170" i="8"/>
  <c r="M169" i="8"/>
  <c r="A170" i="9" l="1"/>
  <c r="B169" i="9"/>
  <c r="D169" i="9" s="1"/>
  <c r="G172" i="8" s="1"/>
  <c r="T171" i="8"/>
  <c r="U171" i="8" s="1"/>
  <c r="D172" i="8"/>
  <c r="B172" i="8"/>
  <c r="F172" i="8"/>
  <c r="N171" i="8"/>
  <c r="M170" i="8"/>
  <c r="E183" i="8"/>
  <c r="A171" i="9" l="1"/>
  <c r="B170" i="9"/>
  <c r="D170" i="9" s="1"/>
  <c r="G173" i="8" s="1"/>
  <c r="T172" i="8"/>
  <c r="U172" i="8" s="1"/>
  <c r="D173" i="8"/>
  <c r="B173" i="8"/>
  <c r="N172" i="8"/>
  <c r="F173" i="8"/>
  <c r="M171" i="8"/>
  <c r="E184" i="8"/>
  <c r="A172" i="9" l="1"/>
  <c r="B171" i="9"/>
  <c r="D171" i="9" s="1"/>
  <c r="G174" i="8" s="1"/>
  <c r="T173" i="8"/>
  <c r="U173" i="8" s="1"/>
  <c r="D174" i="8"/>
  <c r="B174" i="8"/>
  <c r="F174" i="8"/>
  <c r="N173" i="8"/>
  <c r="E185" i="8"/>
  <c r="A173" i="9" l="1"/>
  <c r="B172" i="9"/>
  <c r="D172" i="9" s="1"/>
  <c r="G175" i="8" s="1"/>
  <c r="D175" i="8"/>
  <c r="T174" i="8"/>
  <c r="U174" i="8" s="1"/>
  <c r="B175" i="8"/>
  <c r="M173" i="8"/>
  <c r="E186" i="8"/>
  <c r="N174" i="8"/>
  <c r="F175" i="8"/>
  <c r="A174" i="9" l="1"/>
  <c r="B173" i="9"/>
  <c r="D173" i="9" s="1"/>
  <c r="G176" i="8" s="1"/>
  <c r="T175" i="8"/>
  <c r="U175" i="8" s="1"/>
  <c r="D176" i="8"/>
  <c r="B176" i="8"/>
  <c r="M174" i="8"/>
  <c r="E187" i="8"/>
  <c r="N175" i="8"/>
  <c r="F176" i="8"/>
  <c r="A175" i="9" l="1"/>
  <c r="B174" i="9"/>
  <c r="D174" i="9" s="1"/>
  <c r="G177" i="8" s="1"/>
  <c r="T176" i="8"/>
  <c r="U176" i="8" s="1"/>
  <c r="D177" i="8"/>
  <c r="B177" i="8"/>
  <c r="F177" i="8"/>
  <c r="N176" i="8"/>
  <c r="M175" i="8"/>
  <c r="E188" i="8"/>
  <c r="A176" i="9" l="1"/>
  <c r="B175" i="9"/>
  <c r="D175" i="9" s="1"/>
  <c r="G178" i="8" s="1"/>
  <c r="T177" i="8"/>
  <c r="U177" i="8" s="1"/>
  <c r="D178" i="8"/>
  <c r="B178" i="8"/>
  <c r="E189" i="8"/>
  <c r="M176" i="8"/>
  <c r="F178" i="8"/>
  <c r="N177" i="8"/>
  <c r="A177" i="9" l="1"/>
  <c r="B176" i="9"/>
  <c r="D176" i="9" s="1"/>
  <c r="G179" i="8" s="1"/>
  <c r="T178" i="8"/>
  <c r="U178" i="8" s="1"/>
  <c r="D179" i="8"/>
  <c r="B179" i="8"/>
  <c r="F179" i="8"/>
  <c r="N178" i="8"/>
  <c r="E190" i="8"/>
  <c r="M177" i="8"/>
  <c r="A178" i="9" l="1"/>
  <c r="B177" i="9"/>
  <c r="D177" i="9" s="1"/>
  <c r="G180" i="8" s="1"/>
  <c r="T179" i="8"/>
  <c r="U179" i="8" s="1"/>
  <c r="D180" i="8"/>
  <c r="B180" i="8"/>
  <c r="M178" i="8"/>
  <c r="F180" i="8"/>
  <c r="N179" i="8"/>
  <c r="E191" i="8"/>
  <c r="A179" i="9" l="1"/>
  <c r="B178" i="9"/>
  <c r="D178" i="9" s="1"/>
  <c r="G181" i="8" s="1"/>
  <c r="D181" i="8"/>
  <c r="T180" i="8"/>
  <c r="U180" i="8" s="1"/>
  <c r="B181" i="8"/>
  <c r="M179" i="8"/>
  <c r="F181" i="8"/>
  <c r="N180" i="8"/>
  <c r="E192" i="8"/>
  <c r="A180" i="9" l="1"/>
  <c r="B179" i="9"/>
  <c r="D179" i="9" s="1"/>
  <c r="G182" i="8" s="1"/>
  <c r="T181" i="8"/>
  <c r="U181" i="8" s="1"/>
  <c r="D182" i="8"/>
  <c r="B182" i="8"/>
  <c r="E193" i="8"/>
  <c r="M180" i="8"/>
  <c r="N181" i="8"/>
  <c r="F182" i="8"/>
  <c r="A181" i="9" l="1"/>
  <c r="B180" i="9"/>
  <c r="D180" i="9" s="1"/>
  <c r="G183" i="8" s="1"/>
  <c r="D183" i="8"/>
  <c r="T182" i="8"/>
  <c r="U182" i="8" s="1"/>
  <c r="B183" i="8"/>
  <c r="N182" i="8"/>
  <c r="F183" i="8"/>
  <c r="E194" i="8"/>
  <c r="M181" i="8"/>
  <c r="A182" i="9" l="1"/>
  <c r="B181" i="9"/>
  <c r="D181" i="9" s="1"/>
  <c r="G184" i="8" s="1"/>
  <c r="T183" i="8"/>
  <c r="U183" i="8" s="1"/>
  <c r="D184" i="8"/>
  <c r="B184" i="8"/>
  <c r="N183" i="8"/>
  <c r="F184" i="8"/>
  <c r="E195" i="8"/>
  <c r="M182" i="8"/>
  <c r="A183" i="9" l="1"/>
  <c r="B182" i="9"/>
  <c r="D182" i="9" s="1"/>
  <c r="G185" i="8" s="1"/>
  <c r="T184" i="8"/>
  <c r="U184" i="8" s="1"/>
  <c r="D185" i="8"/>
  <c r="B185" i="8"/>
  <c r="E196" i="8"/>
  <c r="F185" i="8"/>
  <c r="N184" i="8"/>
  <c r="M183" i="8"/>
  <c r="A184" i="9" l="1"/>
  <c r="B183" i="9"/>
  <c r="D183" i="9" s="1"/>
  <c r="G186" i="8" s="1"/>
  <c r="T185" i="8"/>
  <c r="U185" i="8" s="1"/>
  <c r="D186" i="8"/>
  <c r="B186" i="8"/>
  <c r="E197" i="8"/>
  <c r="F186" i="8"/>
  <c r="N185" i="8"/>
  <c r="A185" i="9" l="1"/>
  <c r="B184" i="9"/>
  <c r="D184" i="9" s="1"/>
  <c r="G187" i="8" s="1"/>
  <c r="T186" i="8"/>
  <c r="U186" i="8" s="1"/>
  <c r="D187" i="8"/>
  <c r="B187" i="8"/>
  <c r="M185" i="8"/>
  <c r="N186" i="8"/>
  <c r="F187" i="8"/>
  <c r="E198" i="8"/>
  <c r="A186" i="9" l="1"/>
  <c r="B185" i="9"/>
  <c r="D185" i="9" s="1"/>
  <c r="G188" i="8" s="1"/>
  <c r="T187" i="8"/>
  <c r="U187" i="8" s="1"/>
  <c r="D188" i="8"/>
  <c r="B188" i="8"/>
  <c r="E199" i="8"/>
  <c r="M186" i="8"/>
  <c r="N187" i="8"/>
  <c r="F188" i="8"/>
  <c r="A187" i="9" l="1"/>
  <c r="B186" i="9"/>
  <c r="D186" i="9" s="1"/>
  <c r="G189" i="8" s="1"/>
  <c r="T188" i="8"/>
  <c r="U188" i="8" s="1"/>
  <c r="D189" i="8"/>
  <c r="B189" i="8"/>
  <c r="F189" i="8"/>
  <c r="N188" i="8"/>
  <c r="M187" i="8"/>
  <c r="E200" i="8"/>
  <c r="A188" i="9" l="1"/>
  <c r="B187" i="9"/>
  <c r="D187" i="9" s="1"/>
  <c r="G190" i="8" s="1"/>
  <c r="T189" i="8"/>
  <c r="U189" i="8" s="1"/>
  <c r="D190" i="8"/>
  <c r="B190" i="8"/>
  <c r="E201" i="8"/>
  <c r="M188" i="8"/>
  <c r="F190" i="8"/>
  <c r="N189" i="8"/>
  <c r="A189" i="9" l="1"/>
  <c r="B188" i="9"/>
  <c r="D188" i="9" s="1"/>
  <c r="G191" i="8" s="1"/>
  <c r="D191" i="8"/>
  <c r="T190" i="8"/>
  <c r="U190" i="8" s="1"/>
  <c r="B191" i="8"/>
  <c r="M189" i="8"/>
  <c r="E202" i="8"/>
  <c r="N190" i="8"/>
  <c r="F191" i="8"/>
  <c r="A190" i="9" l="1"/>
  <c r="B189" i="9"/>
  <c r="D189" i="9" s="1"/>
  <c r="G192" i="8" s="1"/>
  <c r="T191" i="8"/>
  <c r="U191" i="8" s="1"/>
  <c r="D192" i="8"/>
  <c r="B192" i="8"/>
  <c r="M190" i="8"/>
  <c r="E203" i="8"/>
  <c r="F192" i="8"/>
  <c r="N191" i="8"/>
  <c r="A191" i="9" l="1"/>
  <c r="B190" i="9"/>
  <c r="D190" i="9" s="1"/>
  <c r="G193" i="8" s="1"/>
  <c r="T192" i="8"/>
  <c r="U192" i="8" s="1"/>
  <c r="D193" i="8"/>
  <c r="B193" i="8"/>
  <c r="M191" i="8"/>
  <c r="E204" i="8"/>
  <c r="F193" i="8"/>
  <c r="N192" i="8"/>
  <c r="A192" i="9" l="1"/>
  <c r="B191" i="9"/>
  <c r="D191" i="9" s="1"/>
  <c r="G194" i="8" s="1"/>
  <c r="T193" i="8"/>
  <c r="U193" i="8" s="1"/>
  <c r="D194" i="8"/>
  <c r="B194" i="8"/>
  <c r="E205" i="8"/>
  <c r="F194" i="8"/>
  <c r="N193" i="8"/>
  <c r="M192" i="8"/>
  <c r="A193" i="9" l="1"/>
  <c r="B192" i="9"/>
  <c r="D192" i="9" s="1"/>
  <c r="G195" i="8" s="1"/>
  <c r="T194" i="8"/>
  <c r="U194" i="8" s="1"/>
  <c r="D195" i="8"/>
  <c r="B195" i="8"/>
  <c r="M193" i="8"/>
  <c r="E206" i="8"/>
  <c r="N194" i="8"/>
  <c r="F195" i="8"/>
  <c r="A194" i="9" l="1"/>
  <c r="B193" i="9"/>
  <c r="D193" i="9" s="1"/>
  <c r="G196" i="8" s="1"/>
  <c r="T195" i="8"/>
  <c r="U195" i="8" s="1"/>
  <c r="D196" i="8"/>
  <c r="B196" i="8"/>
  <c r="N195" i="8"/>
  <c r="F196" i="8"/>
  <c r="M194" i="8"/>
  <c r="E207" i="8"/>
  <c r="A195" i="9" l="1"/>
  <c r="B194" i="9"/>
  <c r="D194" i="9" s="1"/>
  <c r="G197" i="8" s="1"/>
  <c r="T196" i="8"/>
  <c r="U196" i="8" s="1"/>
  <c r="D197" i="8"/>
  <c r="B197" i="8"/>
  <c r="E208" i="8"/>
  <c r="F197" i="8"/>
  <c r="N196" i="8"/>
  <c r="M195" i="8"/>
  <c r="A196" i="9" l="1"/>
  <c r="B195" i="9"/>
  <c r="D195" i="9" s="1"/>
  <c r="G198" i="8" s="1"/>
  <c r="T197" i="8"/>
  <c r="U197" i="8" s="1"/>
  <c r="D198" i="8"/>
  <c r="B198" i="8"/>
  <c r="F198" i="8"/>
  <c r="N197" i="8"/>
  <c r="E209" i="8"/>
  <c r="A197" i="9" l="1"/>
  <c r="B196" i="9"/>
  <c r="D196" i="9" s="1"/>
  <c r="G199" i="8" s="1"/>
  <c r="T198" i="8"/>
  <c r="U198" i="8" s="1"/>
  <c r="D199" i="8"/>
  <c r="B199" i="8"/>
  <c r="M197" i="8"/>
  <c r="E210" i="8"/>
  <c r="F199" i="8"/>
  <c r="N198" i="8"/>
  <c r="A198" i="9" l="1"/>
  <c r="B197" i="9"/>
  <c r="D197" i="9" s="1"/>
  <c r="G200" i="8" s="1"/>
  <c r="T199" i="8"/>
  <c r="U199" i="8" s="1"/>
  <c r="D200" i="8"/>
  <c r="B200" i="8"/>
  <c r="N199" i="8"/>
  <c r="F200" i="8"/>
  <c r="E211" i="8"/>
  <c r="M198" i="8"/>
  <c r="A199" i="9" l="1"/>
  <c r="B198" i="9"/>
  <c r="D198" i="9" s="1"/>
  <c r="G201" i="8" s="1"/>
  <c r="T200" i="8"/>
  <c r="U200" i="8" s="1"/>
  <c r="D201" i="8"/>
  <c r="B201" i="8"/>
  <c r="E212" i="8"/>
  <c r="N200" i="8"/>
  <c r="F201" i="8"/>
  <c r="M199" i="8"/>
  <c r="A200" i="9" l="1"/>
  <c r="B199" i="9"/>
  <c r="D199" i="9" s="1"/>
  <c r="G202" i="8" s="1"/>
  <c r="D202" i="8"/>
  <c r="T201" i="8"/>
  <c r="U201" i="8" s="1"/>
  <c r="B202" i="8"/>
  <c r="M200" i="8"/>
  <c r="E213" i="8"/>
  <c r="F202" i="8"/>
  <c r="N201" i="8"/>
  <c r="A201" i="9" l="1"/>
  <c r="B200" i="9"/>
  <c r="D200" i="9" s="1"/>
  <c r="G203" i="8" s="1"/>
  <c r="T202" i="8"/>
  <c r="U202" i="8" s="1"/>
  <c r="D203" i="8"/>
  <c r="B203" i="8"/>
  <c r="F203" i="8"/>
  <c r="N202" i="8"/>
  <c r="E214" i="8"/>
  <c r="M201" i="8"/>
  <c r="A202" i="9" l="1"/>
  <c r="B201" i="9"/>
  <c r="D201" i="9" s="1"/>
  <c r="G204" i="8" s="1"/>
  <c r="D204" i="8"/>
  <c r="T203" i="8"/>
  <c r="U203" i="8" s="1"/>
  <c r="B204" i="8"/>
  <c r="M202" i="8"/>
  <c r="N203" i="8"/>
  <c r="F204" i="8"/>
  <c r="E215" i="8"/>
  <c r="A203" i="9" l="1"/>
  <c r="B202" i="9"/>
  <c r="D202" i="9" s="1"/>
  <c r="G205" i="8" s="1"/>
  <c r="T204" i="8"/>
  <c r="U204" i="8" s="1"/>
  <c r="D205" i="8"/>
  <c r="B205" i="8"/>
  <c r="M203" i="8"/>
  <c r="E216" i="8"/>
  <c r="N204" i="8"/>
  <c r="F205" i="8"/>
  <c r="A204" i="9" l="1"/>
  <c r="B203" i="9"/>
  <c r="D203" i="9" s="1"/>
  <c r="G206" i="8" s="1"/>
  <c r="T205" i="8"/>
  <c r="U205" i="8" s="1"/>
  <c r="D206" i="8"/>
  <c r="B206" i="8"/>
  <c r="M204" i="8"/>
  <c r="F206" i="8"/>
  <c r="N205" i="8"/>
  <c r="E217" i="8"/>
  <c r="A205" i="9" l="1"/>
  <c r="B204" i="9"/>
  <c r="D204" i="9" s="1"/>
  <c r="G207" i="8" s="1"/>
  <c r="D207" i="8"/>
  <c r="T206" i="8"/>
  <c r="U206" i="8" s="1"/>
  <c r="B207" i="8"/>
  <c r="N206" i="8"/>
  <c r="F207" i="8"/>
  <c r="E218" i="8"/>
  <c r="M205" i="8"/>
  <c r="A206" i="9" l="1"/>
  <c r="B205" i="9"/>
  <c r="D205" i="9" s="1"/>
  <c r="G208" i="8" s="1"/>
  <c r="T207" i="8"/>
  <c r="U207" i="8" s="1"/>
  <c r="D208" i="8"/>
  <c r="B208" i="8"/>
  <c r="E219" i="8"/>
  <c r="F208" i="8"/>
  <c r="N207" i="8"/>
  <c r="M206" i="8"/>
  <c r="A207" i="9" l="1"/>
  <c r="B206" i="9"/>
  <c r="D206" i="9" s="1"/>
  <c r="G209" i="8" s="1"/>
  <c r="T208" i="8"/>
  <c r="U208" i="8" s="1"/>
  <c r="D209" i="8"/>
  <c r="B209" i="8"/>
  <c r="N208" i="8"/>
  <c r="F209" i="8"/>
  <c r="E220" i="8"/>
  <c r="M207" i="8"/>
  <c r="A208" i="9" l="1"/>
  <c r="B207" i="9"/>
  <c r="D207" i="9" s="1"/>
  <c r="G210" i="8" s="1"/>
  <c r="T209" i="8"/>
  <c r="U209" i="8" s="1"/>
  <c r="D210" i="8"/>
  <c r="B210" i="8"/>
  <c r="E221" i="8"/>
  <c r="N209" i="8"/>
  <c r="F210" i="8"/>
  <c r="A209" i="9" l="1"/>
  <c r="B208" i="9"/>
  <c r="D208" i="9" s="1"/>
  <c r="G211" i="8" s="1"/>
  <c r="T210" i="8"/>
  <c r="U210" i="8" s="1"/>
  <c r="D211" i="8"/>
  <c r="B211" i="8"/>
  <c r="N210" i="8"/>
  <c r="F211" i="8"/>
  <c r="M209" i="8"/>
  <c r="E222" i="8"/>
  <c r="A210" i="9" l="1"/>
  <c r="B209" i="9"/>
  <c r="D209" i="9" s="1"/>
  <c r="G212" i="8" s="1"/>
  <c r="T211" i="8"/>
  <c r="U211" i="8" s="1"/>
  <c r="D212" i="8"/>
  <c r="B212" i="8"/>
  <c r="E223" i="8"/>
  <c r="N211" i="8"/>
  <c r="F212" i="8"/>
  <c r="M210" i="8"/>
  <c r="A211" i="9" l="1"/>
  <c r="B210" i="9"/>
  <c r="D210" i="9" s="1"/>
  <c r="G213" i="8" s="1"/>
  <c r="T212" i="8"/>
  <c r="U212" i="8" s="1"/>
  <c r="D213" i="8"/>
  <c r="B213" i="8"/>
  <c r="M211" i="8"/>
  <c r="F213" i="8"/>
  <c r="N212" i="8"/>
  <c r="E224" i="8"/>
  <c r="A212" i="9" l="1"/>
  <c r="B211" i="9"/>
  <c r="D211" i="9" s="1"/>
  <c r="G214" i="8" s="1"/>
  <c r="T213" i="8"/>
  <c r="U213" i="8" s="1"/>
  <c r="D214" i="8"/>
  <c r="B214" i="8"/>
  <c r="F214" i="8"/>
  <c r="N213" i="8"/>
  <c r="E225" i="8"/>
  <c r="M212" i="8"/>
  <c r="A213" i="9" l="1"/>
  <c r="B212" i="9"/>
  <c r="D212" i="9" s="1"/>
  <c r="G215" i="8" s="1"/>
  <c r="T214" i="8"/>
  <c r="U214" i="8" s="1"/>
  <c r="D215" i="8"/>
  <c r="B215" i="8"/>
  <c r="E226" i="8"/>
  <c r="M213" i="8"/>
  <c r="F215" i="8"/>
  <c r="N214" i="8"/>
  <c r="A214" i="9" l="1"/>
  <c r="B213" i="9"/>
  <c r="D213" i="9" s="1"/>
  <c r="G216" i="8" s="1"/>
  <c r="D216" i="8"/>
  <c r="T215" i="8"/>
  <c r="U215" i="8" s="1"/>
  <c r="B216" i="8"/>
  <c r="M214" i="8"/>
  <c r="N215" i="8"/>
  <c r="F216" i="8"/>
  <c r="E227" i="8"/>
  <c r="A215" i="9" l="1"/>
  <c r="B214" i="9"/>
  <c r="D214" i="9" s="1"/>
  <c r="G217" i="8" s="1"/>
  <c r="T216" i="8"/>
  <c r="U216" i="8" s="1"/>
  <c r="D217" i="8"/>
  <c r="B217" i="8"/>
  <c r="M215" i="8"/>
  <c r="E228" i="8"/>
  <c r="N216" i="8"/>
  <c r="F217" i="8"/>
  <c r="A216" i="9" l="1"/>
  <c r="B215" i="9"/>
  <c r="D215" i="9" s="1"/>
  <c r="G218" i="8" s="1"/>
  <c r="T217" i="8"/>
  <c r="U217" i="8" s="1"/>
  <c r="D218" i="8"/>
  <c r="B218" i="8"/>
  <c r="F218" i="8"/>
  <c r="N217" i="8"/>
  <c r="M216" i="8"/>
  <c r="E229" i="8"/>
  <c r="A217" i="9" l="1"/>
  <c r="B216" i="9"/>
  <c r="D216" i="9" s="1"/>
  <c r="G219" i="8" s="1"/>
  <c r="T218" i="8"/>
  <c r="U218" i="8" s="1"/>
  <c r="D219" i="8"/>
  <c r="B219" i="8"/>
  <c r="E230" i="8"/>
  <c r="M217" i="8"/>
  <c r="F219" i="8"/>
  <c r="N218" i="8"/>
  <c r="A218" i="9" l="1"/>
  <c r="B217" i="9"/>
  <c r="D217" i="9" s="1"/>
  <c r="G220" i="8" s="1"/>
  <c r="T219" i="8"/>
  <c r="U219" i="8" s="1"/>
  <c r="D220" i="8"/>
  <c r="B220" i="8"/>
  <c r="N219" i="8"/>
  <c r="F220" i="8"/>
  <c r="M218" i="8"/>
  <c r="E231" i="8"/>
  <c r="A219" i="9" l="1"/>
  <c r="B218" i="9"/>
  <c r="D218" i="9" s="1"/>
  <c r="G221" i="8" s="1"/>
  <c r="T220" i="8"/>
  <c r="U220" i="8" s="1"/>
  <c r="D221" i="8"/>
  <c r="B221" i="8"/>
  <c r="F221" i="8"/>
  <c r="N220" i="8"/>
  <c r="E232" i="8"/>
  <c r="M219" i="8"/>
  <c r="A220" i="9" l="1"/>
  <c r="B219" i="9"/>
  <c r="D219" i="9" s="1"/>
  <c r="G222" i="8" s="1"/>
  <c r="T221" i="8"/>
  <c r="U221" i="8" s="1"/>
  <c r="D222" i="8"/>
  <c r="B222" i="8"/>
  <c r="N221" i="8"/>
  <c r="F222" i="8"/>
  <c r="E233" i="8"/>
  <c r="A221" i="9" l="1"/>
  <c r="B220" i="9"/>
  <c r="D220" i="9" s="1"/>
  <c r="G223" i="8" s="1"/>
  <c r="T222" i="8"/>
  <c r="U222" i="8" s="1"/>
  <c r="D223" i="8"/>
  <c r="B223" i="8"/>
  <c r="M221" i="8"/>
  <c r="E234" i="8"/>
  <c r="N222" i="8"/>
  <c r="F223" i="8"/>
  <c r="A222" i="9" l="1"/>
  <c r="B221" i="9"/>
  <c r="D221" i="9" s="1"/>
  <c r="G224" i="8" s="1"/>
  <c r="T223" i="8"/>
  <c r="U223" i="8" s="1"/>
  <c r="D224" i="8"/>
  <c r="B224" i="8"/>
  <c r="F224" i="8"/>
  <c r="N223" i="8"/>
  <c r="M222" i="8"/>
  <c r="E235" i="8"/>
  <c r="A223" i="9" l="1"/>
  <c r="B222" i="9"/>
  <c r="D222" i="9" s="1"/>
  <c r="G225" i="8" s="1"/>
  <c r="T224" i="8"/>
  <c r="U224" i="8" s="1"/>
  <c r="D225" i="8"/>
  <c r="B225" i="8"/>
  <c r="E236" i="8"/>
  <c r="F225" i="8"/>
  <c r="N224" i="8"/>
  <c r="M223" i="8"/>
  <c r="A224" i="9" l="1"/>
  <c r="B223" i="9"/>
  <c r="D223" i="9" s="1"/>
  <c r="G226" i="8" s="1"/>
  <c r="D226" i="8"/>
  <c r="T225" i="8"/>
  <c r="U225" i="8" s="1"/>
  <c r="B226" i="8"/>
  <c r="M224" i="8"/>
  <c r="N225" i="8"/>
  <c r="F226" i="8"/>
  <c r="E237" i="8"/>
  <c r="A225" i="9" l="1"/>
  <c r="B224" i="9"/>
  <c r="D224" i="9" s="1"/>
  <c r="G227" i="8" s="1"/>
  <c r="T226" i="8"/>
  <c r="U226" i="8" s="1"/>
  <c r="D227" i="8"/>
  <c r="B227" i="8"/>
  <c r="M225" i="8"/>
  <c r="E238" i="8"/>
  <c r="F227" i="8"/>
  <c r="N226" i="8"/>
  <c r="A226" i="9" l="1"/>
  <c r="B225" i="9"/>
  <c r="D225" i="9" s="1"/>
  <c r="G228" i="8" s="1"/>
  <c r="D228" i="8"/>
  <c r="T227" i="8"/>
  <c r="U227" i="8" s="1"/>
  <c r="B228" i="8"/>
  <c r="M226" i="8"/>
  <c r="N227" i="8"/>
  <c r="F228" i="8"/>
  <c r="E239" i="8"/>
  <c r="A227" i="9" l="1"/>
  <c r="B226" i="9"/>
  <c r="D226" i="9" s="1"/>
  <c r="G229" i="8" s="1"/>
  <c r="T228" i="8"/>
  <c r="U228" i="8" s="1"/>
  <c r="D229" i="8"/>
  <c r="B229" i="8"/>
  <c r="E240" i="8"/>
  <c r="F229" i="8"/>
  <c r="N228" i="8"/>
  <c r="M227" i="8"/>
  <c r="A228" i="9" l="1"/>
  <c r="B227" i="9"/>
  <c r="D227" i="9" s="1"/>
  <c r="G230" i="8" s="1"/>
  <c r="T229" i="8"/>
  <c r="U229" i="8" s="1"/>
  <c r="D230" i="8"/>
  <c r="B230" i="8"/>
  <c r="M228" i="8"/>
  <c r="F230" i="8"/>
  <c r="N229" i="8"/>
  <c r="E241" i="8"/>
  <c r="A229" i="9" l="1"/>
  <c r="B228" i="9"/>
  <c r="D228" i="9" s="1"/>
  <c r="G231" i="8" s="1"/>
  <c r="T230" i="8"/>
  <c r="U230" i="8" s="1"/>
  <c r="D231" i="8"/>
  <c r="B231" i="8"/>
  <c r="F231" i="8"/>
  <c r="N230" i="8"/>
  <c r="E242" i="8"/>
  <c r="M229" i="8"/>
  <c r="A230" i="9" l="1"/>
  <c r="B229" i="9"/>
  <c r="D229" i="9" s="1"/>
  <c r="G232" i="8" s="1"/>
  <c r="D232" i="8"/>
  <c r="T231" i="8"/>
  <c r="U231" i="8" s="1"/>
  <c r="B232" i="8"/>
  <c r="E243" i="8"/>
  <c r="M230" i="8"/>
  <c r="F232" i="8"/>
  <c r="N231" i="8"/>
  <c r="A231" i="9" l="1"/>
  <c r="B230" i="9"/>
  <c r="D230" i="9" s="1"/>
  <c r="G233" i="8" s="1"/>
  <c r="T232" i="8"/>
  <c r="U232" i="8" s="1"/>
  <c r="D233" i="8"/>
  <c r="B233" i="8"/>
  <c r="M231" i="8"/>
  <c r="N232" i="8"/>
  <c r="F233" i="8"/>
  <c r="E244" i="8"/>
  <c r="A232" i="9" l="1"/>
  <c r="B231" i="9"/>
  <c r="D231" i="9" s="1"/>
  <c r="G234" i="8" s="1"/>
  <c r="T233" i="8"/>
  <c r="U233" i="8" s="1"/>
  <c r="D234" i="8"/>
  <c r="B234" i="8"/>
  <c r="E245" i="8"/>
  <c r="N233" i="8"/>
  <c r="F234" i="8"/>
  <c r="A233" i="9" l="1"/>
  <c r="B232" i="9"/>
  <c r="D232" i="9" s="1"/>
  <c r="G235" i="8" s="1"/>
  <c r="D235" i="8"/>
  <c r="T234" i="8"/>
  <c r="U234" i="8" s="1"/>
  <c r="B235" i="8"/>
  <c r="N234" i="8"/>
  <c r="F235" i="8"/>
  <c r="M233" i="8"/>
  <c r="E246" i="8"/>
  <c r="A234" i="9" l="1"/>
  <c r="B233" i="9"/>
  <c r="D233" i="9" s="1"/>
  <c r="G236" i="8" s="1"/>
  <c r="T235" i="8"/>
  <c r="U235" i="8" s="1"/>
  <c r="D236" i="8"/>
  <c r="B236" i="8"/>
  <c r="E247" i="8"/>
  <c r="F236" i="8"/>
  <c r="N235" i="8"/>
  <c r="M234" i="8"/>
  <c r="A235" i="9" l="1"/>
  <c r="B234" i="9"/>
  <c r="D234" i="9" s="1"/>
  <c r="G237" i="8" s="1"/>
  <c r="D237" i="8"/>
  <c r="T236" i="8"/>
  <c r="U236" i="8" s="1"/>
  <c r="B237" i="8"/>
  <c r="M235" i="8"/>
  <c r="F237" i="8"/>
  <c r="N236" i="8"/>
  <c r="E248" i="8"/>
  <c r="A236" i="9" l="1"/>
  <c r="B235" i="9"/>
  <c r="D235" i="9" s="1"/>
  <c r="G238" i="8" s="1"/>
  <c r="T237" i="8"/>
  <c r="U237" i="8" s="1"/>
  <c r="D238" i="8"/>
  <c r="B238" i="8"/>
  <c r="F238" i="8"/>
  <c r="N237" i="8"/>
  <c r="E249" i="8"/>
  <c r="M236" i="8"/>
  <c r="A237" i="9" l="1"/>
  <c r="B236" i="9"/>
  <c r="D236" i="9" s="1"/>
  <c r="G239" i="8" s="1"/>
  <c r="T238" i="8"/>
  <c r="U238" i="8" s="1"/>
  <c r="D239" i="8"/>
  <c r="B239" i="8"/>
  <c r="E250" i="8"/>
  <c r="M237" i="8"/>
  <c r="N238" i="8"/>
  <c r="F239" i="8"/>
  <c r="A238" i="9" l="1"/>
  <c r="B237" i="9"/>
  <c r="D237" i="9" s="1"/>
  <c r="G240" i="8" s="1"/>
  <c r="T239" i="8"/>
  <c r="U239" i="8" s="1"/>
  <c r="D240" i="8"/>
  <c r="B240" i="8"/>
  <c r="E251" i="8"/>
  <c r="N239" i="8"/>
  <c r="F240" i="8"/>
  <c r="M238" i="8"/>
  <c r="A239" i="9" l="1"/>
  <c r="B238" i="9"/>
  <c r="D238" i="9" s="1"/>
  <c r="G241" i="8" s="1"/>
  <c r="T240" i="8"/>
  <c r="U240" i="8" s="1"/>
  <c r="D241" i="8"/>
  <c r="B241" i="8"/>
  <c r="E252" i="8"/>
  <c r="F241" i="8"/>
  <c r="N240" i="8"/>
  <c r="M239" i="8"/>
  <c r="A240" i="9" l="1"/>
  <c r="B239" i="9"/>
  <c r="D239" i="9" s="1"/>
  <c r="G242" i="8" s="1"/>
  <c r="T241" i="8"/>
  <c r="U241" i="8" s="1"/>
  <c r="D242" i="8"/>
  <c r="B242" i="8"/>
  <c r="E253" i="8"/>
  <c r="F242" i="8"/>
  <c r="N241" i="8"/>
  <c r="M240" i="8"/>
  <c r="A241" i="9" l="1"/>
  <c r="B240" i="9"/>
  <c r="D240" i="9" s="1"/>
  <c r="G243" i="8" s="1"/>
  <c r="D243" i="8"/>
  <c r="T242" i="8"/>
  <c r="U242" i="8" s="1"/>
  <c r="B243" i="8"/>
  <c r="E254" i="8"/>
  <c r="M241" i="8"/>
  <c r="N242" i="8"/>
  <c r="F243" i="8"/>
  <c r="A242" i="9" l="1"/>
  <c r="B241" i="9"/>
  <c r="D241" i="9" s="1"/>
  <c r="G244" i="8" s="1"/>
  <c r="T243" i="8"/>
  <c r="U243" i="8" s="1"/>
  <c r="D244" i="8"/>
  <c r="B244" i="8"/>
  <c r="M242" i="8"/>
  <c r="E255" i="8"/>
  <c r="N243" i="8"/>
  <c r="F244" i="8"/>
  <c r="A243" i="9" l="1"/>
  <c r="B242" i="9"/>
  <c r="D242" i="9" s="1"/>
  <c r="G245" i="8" s="1"/>
  <c r="T244" i="8"/>
  <c r="U244" i="8" s="1"/>
  <c r="D245" i="8"/>
  <c r="B245" i="8"/>
  <c r="F245" i="8"/>
  <c r="N244" i="8"/>
  <c r="M243" i="8"/>
  <c r="E256" i="8"/>
  <c r="A244" i="9" l="1"/>
  <c r="B243" i="9"/>
  <c r="D243" i="9" s="1"/>
  <c r="G246" i="8" s="1"/>
  <c r="T245" i="8"/>
  <c r="U245" i="8" s="1"/>
  <c r="D246" i="8"/>
  <c r="B246" i="8"/>
  <c r="E257" i="8"/>
  <c r="N245" i="8"/>
  <c r="F246" i="8"/>
  <c r="A245" i="9" l="1"/>
  <c r="B244" i="9"/>
  <c r="D244" i="9" s="1"/>
  <c r="G247" i="8" s="1"/>
  <c r="D247" i="8"/>
  <c r="T246" i="8"/>
  <c r="U246" i="8" s="1"/>
  <c r="B247" i="8"/>
  <c r="N246" i="8"/>
  <c r="F247" i="8"/>
  <c r="M245" i="8"/>
  <c r="E258" i="8"/>
  <c r="A246" i="9" l="1"/>
  <c r="B245" i="9"/>
  <c r="D245" i="9" s="1"/>
  <c r="G248" i="8" s="1"/>
  <c r="T247" i="8"/>
  <c r="U247" i="8" s="1"/>
  <c r="D248" i="8"/>
  <c r="B248" i="8"/>
  <c r="M246" i="8"/>
  <c r="E259" i="8"/>
  <c r="F248" i="8"/>
  <c r="N247" i="8"/>
  <c r="A247" i="9" l="1"/>
  <c r="B246" i="9"/>
  <c r="D246" i="9" s="1"/>
  <c r="G249" i="8" s="1"/>
  <c r="T248" i="8"/>
  <c r="U248" i="8" s="1"/>
  <c r="D249" i="8"/>
  <c r="B249" i="8"/>
  <c r="F249" i="8"/>
  <c r="N248" i="8"/>
  <c r="E260" i="8"/>
  <c r="M247" i="8"/>
  <c r="A248" i="9" l="1"/>
  <c r="B247" i="9"/>
  <c r="D247" i="9" s="1"/>
  <c r="G250" i="8" s="1"/>
  <c r="T249" i="8"/>
  <c r="U249" i="8" s="1"/>
  <c r="D250" i="8"/>
  <c r="B250" i="8"/>
  <c r="M248" i="8"/>
  <c r="N249" i="8"/>
  <c r="F250" i="8"/>
  <c r="E261" i="8"/>
  <c r="A249" i="9" l="1"/>
  <c r="B248" i="9"/>
  <c r="D248" i="9" s="1"/>
  <c r="G251" i="8" s="1"/>
  <c r="T250" i="8"/>
  <c r="U250" i="8" s="1"/>
  <c r="D251" i="8"/>
  <c r="B251" i="8"/>
  <c r="M249" i="8"/>
  <c r="E262" i="8"/>
  <c r="N250" i="8"/>
  <c r="F251" i="8"/>
  <c r="A250" i="9" l="1"/>
  <c r="B249" i="9"/>
  <c r="D249" i="9" s="1"/>
  <c r="G252" i="8" s="1"/>
  <c r="T251" i="8"/>
  <c r="U251" i="8" s="1"/>
  <c r="D252" i="8"/>
  <c r="B252" i="8"/>
  <c r="M250" i="8"/>
  <c r="F252" i="8"/>
  <c r="N251" i="8"/>
  <c r="E263" i="8"/>
  <c r="A251" i="9" l="1"/>
  <c r="B250" i="9"/>
  <c r="D250" i="9" s="1"/>
  <c r="G253" i="8" s="1"/>
  <c r="T252" i="8"/>
  <c r="U252" i="8" s="1"/>
  <c r="D253" i="8"/>
  <c r="B253" i="8"/>
  <c r="F253" i="8"/>
  <c r="N252" i="8"/>
  <c r="E264" i="8"/>
  <c r="M251" i="8"/>
  <c r="A252" i="9" l="1"/>
  <c r="B251" i="9"/>
  <c r="D251" i="9" s="1"/>
  <c r="G254" i="8" s="1"/>
  <c r="T253" i="8"/>
  <c r="U253" i="8" s="1"/>
  <c r="D254" i="8"/>
  <c r="B254" i="8"/>
  <c r="E265" i="8"/>
  <c r="M252" i="8"/>
  <c r="N253" i="8"/>
  <c r="F254" i="8"/>
  <c r="A253" i="9" l="1"/>
  <c r="B252" i="9"/>
  <c r="D252" i="9" s="1"/>
  <c r="G255" i="8" s="1"/>
  <c r="D255" i="8"/>
  <c r="T254" i="8"/>
  <c r="U254" i="8" s="1"/>
  <c r="B255" i="8"/>
  <c r="E266" i="8"/>
  <c r="M253" i="8"/>
  <c r="F255" i="8"/>
  <c r="N254" i="8"/>
  <c r="A254" i="9" l="1"/>
  <c r="B253" i="9"/>
  <c r="D253" i="9" s="1"/>
  <c r="G256" i="8" s="1"/>
  <c r="T255" i="8"/>
  <c r="U255" i="8" s="1"/>
  <c r="D256" i="8"/>
  <c r="B256" i="8"/>
  <c r="F256" i="8"/>
  <c r="N255" i="8"/>
  <c r="M254" i="8"/>
  <c r="E267" i="8"/>
  <c r="A255" i="9" l="1"/>
  <c r="B254" i="9"/>
  <c r="D254" i="9" s="1"/>
  <c r="G257" i="8" s="1"/>
  <c r="D257" i="8"/>
  <c r="T256" i="8"/>
  <c r="U256" i="8" s="1"/>
  <c r="B257" i="8"/>
  <c r="M255" i="8"/>
  <c r="E268" i="8"/>
  <c r="F257" i="8"/>
  <c r="N256" i="8"/>
  <c r="A256" i="9" l="1"/>
  <c r="B255" i="9"/>
  <c r="D255" i="9" s="1"/>
  <c r="G258" i="8" s="1"/>
  <c r="T257" i="8"/>
  <c r="U257" i="8" s="1"/>
  <c r="D258" i="8"/>
  <c r="B258" i="8"/>
  <c r="N257" i="8"/>
  <c r="F258" i="8"/>
  <c r="E269" i="8"/>
  <c r="A257" i="9" l="1"/>
  <c r="B256" i="9"/>
  <c r="D256" i="9" s="1"/>
  <c r="G259" i="8" s="1"/>
  <c r="T258" i="8"/>
  <c r="U258" i="8" s="1"/>
  <c r="D259" i="8"/>
  <c r="B259" i="8"/>
  <c r="E270" i="8"/>
  <c r="F259" i="8"/>
  <c r="N258" i="8"/>
  <c r="M257" i="8"/>
  <c r="A258" i="9" l="1"/>
  <c r="B257" i="9"/>
  <c r="D257" i="9" s="1"/>
  <c r="G260" i="8" s="1"/>
  <c r="D260" i="8"/>
  <c r="T259" i="8"/>
  <c r="U259" i="8" s="1"/>
  <c r="B260" i="8"/>
  <c r="M258" i="8"/>
  <c r="E271" i="8"/>
  <c r="N259" i="8"/>
  <c r="F260" i="8"/>
  <c r="A259" i="9" l="1"/>
  <c r="B258" i="9"/>
  <c r="D258" i="9" s="1"/>
  <c r="G261" i="8" s="1"/>
  <c r="T260" i="8"/>
  <c r="U260" i="8" s="1"/>
  <c r="D261" i="8"/>
  <c r="B261" i="8"/>
  <c r="N260" i="8"/>
  <c r="F261" i="8"/>
  <c r="M259" i="8"/>
  <c r="E272" i="8"/>
  <c r="A260" i="9" l="1"/>
  <c r="B259" i="9"/>
  <c r="D259" i="9" s="1"/>
  <c r="G262" i="8" s="1"/>
  <c r="D262" i="8"/>
  <c r="T261" i="8"/>
  <c r="U261" i="8" s="1"/>
  <c r="B262" i="8"/>
  <c r="E273" i="8"/>
  <c r="N261" i="8"/>
  <c r="F262" i="8"/>
  <c r="M260" i="8"/>
  <c r="A261" i="9" l="1"/>
  <c r="B260" i="9"/>
  <c r="D260" i="9" s="1"/>
  <c r="G263" i="8" s="1"/>
  <c r="T262" i="8"/>
  <c r="U262" i="8" s="1"/>
  <c r="D263" i="8"/>
  <c r="B263" i="8"/>
  <c r="M261" i="8"/>
  <c r="F263" i="8"/>
  <c r="N262" i="8"/>
  <c r="E274" i="8"/>
  <c r="A262" i="9" l="1"/>
  <c r="B261" i="9"/>
  <c r="D261" i="9" s="1"/>
  <c r="G264" i="8" s="1"/>
  <c r="D264" i="8"/>
  <c r="T263" i="8"/>
  <c r="U263" i="8" s="1"/>
  <c r="B264" i="8"/>
  <c r="N263" i="8"/>
  <c r="F264" i="8"/>
  <c r="E275" i="8"/>
  <c r="M262" i="8"/>
  <c r="A263" i="9" l="1"/>
  <c r="B262" i="9"/>
  <c r="D262" i="9" s="1"/>
  <c r="G265" i="8" s="1"/>
  <c r="T264" i="8"/>
  <c r="U264" i="8" s="1"/>
  <c r="D265" i="8"/>
  <c r="B265" i="8"/>
  <c r="E276" i="8"/>
  <c r="N264" i="8"/>
  <c r="F265" i="8"/>
  <c r="M263" i="8"/>
  <c r="A264" i="9" l="1"/>
  <c r="B263" i="9"/>
  <c r="D263" i="9" s="1"/>
  <c r="G266" i="8" s="1"/>
  <c r="D266" i="8"/>
  <c r="T265" i="8"/>
  <c r="U265" i="8" s="1"/>
  <c r="B266" i="8"/>
  <c r="M264" i="8"/>
  <c r="E277" i="8"/>
  <c r="F266" i="8"/>
  <c r="N265" i="8"/>
  <c r="A265" i="9" l="1"/>
  <c r="B264" i="9"/>
  <c r="D264" i="9" s="1"/>
  <c r="G267" i="8" s="1"/>
  <c r="T266" i="8"/>
  <c r="U266" i="8" s="1"/>
  <c r="D267" i="8"/>
  <c r="B267" i="8"/>
  <c r="M265" i="8"/>
  <c r="E278" i="8"/>
  <c r="F267" i="8"/>
  <c r="N266" i="8"/>
  <c r="A266" i="9" l="1"/>
  <c r="B265" i="9"/>
  <c r="D265" i="9" s="1"/>
  <c r="G268" i="8" s="1"/>
  <c r="T267" i="8"/>
  <c r="U267" i="8" s="1"/>
  <c r="D268" i="8"/>
  <c r="B268" i="8"/>
  <c r="M266" i="8"/>
  <c r="F268" i="8"/>
  <c r="N267" i="8"/>
  <c r="E279" i="8"/>
  <c r="A267" i="9" l="1"/>
  <c r="B266" i="9"/>
  <c r="D266" i="9" s="1"/>
  <c r="G269" i="8" s="1"/>
  <c r="T268" i="8"/>
  <c r="U268" i="8" s="1"/>
  <c r="D269" i="8"/>
  <c r="B269" i="8"/>
  <c r="F269" i="8"/>
  <c r="N268" i="8"/>
  <c r="E280" i="8"/>
  <c r="M267" i="8"/>
  <c r="A268" i="9" l="1"/>
  <c r="B267" i="9"/>
  <c r="D267" i="9" s="1"/>
  <c r="G270" i="8" s="1"/>
  <c r="T269" i="8"/>
  <c r="U269" i="8" s="1"/>
  <c r="D270" i="8"/>
  <c r="B270" i="8"/>
  <c r="E281" i="8"/>
  <c r="F270" i="8"/>
  <c r="N269" i="8"/>
  <c r="A269" i="9" l="1"/>
  <c r="B268" i="9"/>
  <c r="D268" i="9" s="1"/>
  <c r="G271" i="8" s="1"/>
  <c r="T270" i="8"/>
  <c r="U270" i="8" s="1"/>
  <c r="D271" i="8"/>
  <c r="B271" i="8"/>
  <c r="E282" i="8"/>
  <c r="N270" i="8"/>
  <c r="F271" i="8"/>
  <c r="M269" i="8"/>
  <c r="A270" i="9" l="1"/>
  <c r="B269" i="9"/>
  <c r="D269" i="9" s="1"/>
  <c r="G272" i="8" s="1"/>
  <c r="D272" i="8"/>
  <c r="T271" i="8"/>
  <c r="U271" i="8" s="1"/>
  <c r="B272" i="8"/>
  <c r="M270" i="8"/>
  <c r="E283" i="8"/>
  <c r="F272" i="8"/>
  <c r="N271" i="8"/>
  <c r="A271" i="9" l="1"/>
  <c r="B270" i="9"/>
  <c r="D270" i="9" s="1"/>
  <c r="G273" i="8" s="1"/>
  <c r="T272" i="8"/>
  <c r="U272" i="8" s="1"/>
  <c r="D273" i="8"/>
  <c r="B273" i="8"/>
  <c r="F273" i="8"/>
  <c r="N272" i="8"/>
  <c r="E284" i="8"/>
  <c r="M271" i="8"/>
  <c r="A272" i="9" l="1"/>
  <c r="B271" i="9"/>
  <c r="D271" i="9" s="1"/>
  <c r="G274" i="8" s="1"/>
  <c r="D274" i="8"/>
  <c r="T273" i="8"/>
  <c r="U273" i="8" s="1"/>
  <c r="B274" i="8"/>
  <c r="M272" i="8"/>
  <c r="E285" i="8"/>
  <c r="N273" i="8"/>
  <c r="F274" i="8"/>
  <c r="A273" i="9" l="1"/>
  <c r="B272" i="9"/>
  <c r="D272" i="9" s="1"/>
  <c r="G275" i="8" s="1"/>
  <c r="T274" i="8"/>
  <c r="U274" i="8" s="1"/>
  <c r="D275" i="8"/>
  <c r="B275" i="8"/>
  <c r="E286" i="8"/>
  <c r="M273" i="8"/>
  <c r="F275" i="8"/>
  <c r="N274" i="8"/>
  <c r="A274" i="9" l="1"/>
  <c r="B273" i="9"/>
  <c r="D273" i="9" s="1"/>
  <c r="G276" i="8" s="1"/>
  <c r="T275" i="8"/>
  <c r="U275" i="8" s="1"/>
  <c r="D276" i="8"/>
  <c r="B276" i="8"/>
  <c r="E287" i="8"/>
  <c r="M274" i="8"/>
  <c r="N275" i="8"/>
  <c r="F276" i="8"/>
  <c r="A275" i="9" l="1"/>
  <c r="B274" i="9"/>
  <c r="D274" i="9" s="1"/>
  <c r="G277" i="8" s="1"/>
  <c r="D277" i="8"/>
  <c r="T276" i="8"/>
  <c r="U276" i="8" s="1"/>
  <c r="B277" i="8"/>
  <c r="N276" i="8"/>
  <c r="F277" i="8"/>
  <c r="M275" i="8"/>
  <c r="E288" i="8"/>
  <c r="A276" i="9" l="1"/>
  <c r="B275" i="9"/>
  <c r="D275" i="9" s="1"/>
  <c r="G278" i="8" s="1"/>
  <c r="T277" i="8"/>
  <c r="U277" i="8" s="1"/>
  <c r="D278" i="8"/>
  <c r="B278" i="8"/>
  <c r="E289" i="8"/>
  <c r="N277" i="8"/>
  <c r="F278" i="8"/>
  <c r="M276" i="8"/>
  <c r="A277" i="9" l="1"/>
  <c r="B276" i="9"/>
  <c r="D276" i="9" s="1"/>
  <c r="G279" i="8" s="1"/>
  <c r="T278" i="8"/>
  <c r="U278" i="8" s="1"/>
  <c r="D279" i="8"/>
  <c r="B279" i="8"/>
  <c r="F279" i="8"/>
  <c r="N278" i="8"/>
  <c r="M277" i="8"/>
  <c r="E290" i="8"/>
  <c r="A278" i="9" l="1"/>
  <c r="B277" i="9"/>
  <c r="D277" i="9" s="1"/>
  <c r="G280" i="8" s="1"/>
  <c r="T279" i="8"/>
  <c r="U279" i="8" s="1"/>
  <c r="D280" i="8"/>
  <c r="B280" i="8"/>
  <c r="M278" i="8"/>
  <c r="E291" i="8"/>
  <c r="F280" i="8"/>
  <c r="N279" i="8"/>
  <c r="A279" i="9" l="1"/>
  <c r="B278" i="9"/>
  <c r="D278" i="9" s="1"/>
  <c r="G281" i="8" s="1"/>
  <c r="D281" i="8"/>
  <c r="T280" i="8"/>
  <c r="U280" i="8" s="1"/>
  <c r="B281" i="8"/>
  <c r="M279" i="8"/>
  <c r="N280" i="8"/>
  <c r="F281" i="8"/>
  <c r="E292" i="8"/>
  <c r="A280" i="9" l="1"/>
  <c r="B279" i="9"/>
  <c r="D279" i="9" s="1"/>
  <c r="G282" i="8" s="1"/>
  <c r="T281" i="8"/>
  <c r="U281" i="8" s="1"/>
  <c r="D282" i="8"/>
  <c r="B282" i="8"/>
  <c r="E293" i="8"/>
  <c r="F282" i="8"/>
  <c r="N281" i="8"/>
  <c r="A281" i="9" l="1"/>
  <c r="B280" i="9"/>
  <c r="D280" i="9" s="1"/>
  <c r="G283" i="8" s="1"/>
  <c r="T282" i="8"/>
  <c r="U282" i="8" s="1"/>
  <c r="D283" i="8"/>
  <c r="B283" i="8"/>
  <c r="E294" i="8"/>
  <c r="M281" i="8"/>
  <c r="F283" i="8"/>
  <c r="N282" i="8"/>
  <c r="A282" i="9" l="1"/>
  <c r="B281" i="9"/>
  <c r="D281" i="9" s="1"/>
  <c r="G284" i="8" s="1"/>
  <c r="T283" i="8"/>
  <c r="U283" i="8" s="1"/>
  <c r="D284" i="8"/>
  <c r="B284" i="8"/>
  <c r="F284" i="8"/>
  <c r="N283" i="8"/>
  <c r="E295" i="8"/>
  <c r="M282" i="8"/>
  <c r="A283" i="9" l="1"/>
  <c r="B282" i="9"/>
  <c r="D282" i="9" s="1"/>
  <c r="G285" i="8" s="1"/>
  <c r="T284" i="8"/>
  <c r="U284" i="8" s="1"/>
  <c r="D285" i="8"/>
  <c r="B285" i="8"/>
  <c r="E296" i="8"/>
  <c r="M283" i="8"/>
  <c r="N284" i="8"/>
  <c r="F285" i="8"/>
  <c r="A284" i="9" l="1"/>
  <c r="B283" i="9"/>
  <c r="D283" i="9" s="1"/>
  <c r="G286" i="8" s="1"/>
  <c r="D286" i="8"/>
  <c r="T285" i="8"/>
  <c r="U285" i="8" s="1"/>
  <c r="B286" i="8"/>
  <c r="M284" i="8"/>
  <c r="F286" i="8"/>
  <c r="N285" i="8"/>
  <c r="E297" i="8"/>
  <c r="A285" i="9" l="1"/>
  <c r="B284" i="9"/>
  <c r="D284" i="9" s="1"/>
  <c r="G287" i="8" s="1"/>
  <c r="T286" i="8"/>
  <c r="U286" i="8" s="1"/>
  <c r="D287" i="8"/>
  <c r="B287" i="8"/>
  <c r="N286" i="8"/>
  <c r="F287" i="8"/>
  <c r="E298" i="8"/>
  <c r="M285" i="8"/>
  <c r="A286" i="9" l="1"/>
  <c r="B285" i="9"/>
  <c r="D285" i="9" s="1"/>
  <c r="G288" i="8" s="1"/>
  <c r="T287" i="8"/>
  <c r="U287" i="8" s="1"/>
  <c r="D288" i="8"/>
  <c r="B288" i="8"/>
  <c r="M286" i="8"/>
  <c r="E299" i="8"/>
  <c r="N287" i="8"/>
  <c r="F288" i="8"/>
  <c r="A287" i="9" l="1"/>
  <c r="B286" i="9"/>
  <c r="D286" i="9" s="1"/>
  <c r="G289" i="8" s="1"/>
  <c r="D289" i="8"/>
  <c r="T288" i="8"/>
  <c r="U288" i="8" s="1"/>
  <c r="B289" i="8"/>
  <c r="F289" i="8"/>
  <c r="N288" i="8"/>
  <c r="M287" i="8"/>
  <c r="E300" i="8"/>
  <c r="A288" i="9" l="1"/>
  <c r="B287" i="9"/>
  <c r="D287" i="9" s="1"/>
  <c r="G290" i="8" s="1"/>
  <c r="T289" i="8"/>
  <c r="U289" i="8" s="1"/>
  <c r="D290" i="8"/>
  <c r="B290" i="8"/>
  <c r="M288" i="8"/>
  <c r="E301" i="8"/>
  <c r="F290" i="8"/>
  <c r="N289" i="8"/>
  <c r="A289" i="9" l="1"/>
  <c r="B288" i="9"/>
  <c r="D288" i="9" s="1"/>
  <c r="G291" i="8" s="1"/>
  <c r="D291" i="8"/>
  <c r="T290" i="8"/>
  <c r="U290" i="8" s="1"/>
  <c r="B291" i="8"/>
  <c r="E302" i="8"/>
  <c r="N290" i="8"/>
  <c r="F291" i="8"/>
  <c r="M289" i="8"/>
  <c r="A290" i="9" l="1"/>
  <c r="B289" i="9"/>
  <c r="D289" i="9" s="1"/>
  <c r="G292" i="8" s="1"/>
  <c r="T291" i="8"/>
  <c r="U291" i="8" s="1"/>
  <c r="D292" i="8"/>
  <c r="B292" i="8"/>
  <c r="N291" i="8"/>
  <c r="F292" i="8"/>
  <c r="E303" i="8"/>
  <c r="M290" i="8"/>
  <c r="A291" i="9" l="1"/>
  <c r="B290" i="9"/>
  <c r="D290" i="9" s="1"/>
  <c r="G293" i="8" s="1"/>
  <c r="T292" i="8"/>
  <c r="U292" i="8" s="1"/>
  <c r="D293" i="8"/>
  <c r="B293" i="8"/>
  <c r="E304" i="8"/>
  <c r="N292" i="8"/>
  <c r="F293" i="8"/>
  <c r="M291" i="8"/>
  <c r="A292" i="9" l="1"/>
  <c r="B291" i="9"/>
  <c r="D291" i="9" s="1"/>
  <c r="G294" i="8" s="1"/>
  <c r="T293" i="8"/>
  <c r="U293" i="8" s="1"/>
  <c r="D294" i="8"/>
  <c r="B294" i="8"/>
  <c r="N293" i="8"/>
  <c r="F294" i="8"/>
  <c r="E305" i="8"/>
  <c r="A293" i="9" l="1"/>
  <c r="B292" i="9"/>
  <c r="D292" i="9" s="1"/>
  <c r="G295" i="8" s="1"/>
  <c r="T294" i="8"/>
  <c r="U294" i="8" s="1"/>
  <c r="D295" i="8"/>
  <c r="B295" i="8"/>
  <c r="F295" i="8"/>
  <c r="N294" i="8"/>
  <c r="E306" i="8"/>
  <c r="M293" i="8"/>
  <c r="A294" i="9" l="1"/>
  <c r="B293" i="9"/>
  <c r="D293" i="9" s="1"/>
  <c r="G296" i="8" s="1"/>
  <c r="T295" i="8"/>
  <c r="U295" i="8" s="1"/>
  <c r="D296" i="8"/>
  <c r="B296" i="8"/>
  <c r="M294" i="8"/>
  <c r="E307" i="8"/>
  <c r="N295" i="8"/>
  <c r="F296" i="8"/>
  <c r="A295" i="9" l="1"/>
  <c r="B294" i="9"/>
  <c r="D294" i="9" s="1"/>
  <c r="G297" i="8" s="1"/>
  <c r="D297" i="8"/>
  <c r="T296" i="8"/>
  <c r="U296" i="8" s="1"/>
  <c r="B297" i="8"/>
  <c r="M295" i="8"/>
  <c r="N296" i="8"/>
  <c r="F297" i="8"/>
  <c r="E308" i="8"/>
  <c r="A296" i="9" l="1"/>
  <c r="B295" i="9"/>
  <c r="D295" i="9" s="1"/>
  <c r="G298" i="8" s="1"/>
  <c r="T297" i="8"/>
  <c r="U297" i="8" s="1"/>
  <c r="D298" i="8"/>
  <c r="B298" i="8"/>
  <c r="E309" i="8"/>
  <c r="F298" i="8"/>
  <c r="N297" i="8"/>
  <c r="M296" i="8"/>
  <c r="A297" i="9" l="1"/>
  <c r="B296" i="9"/>
  <c r="D296" i="9" s="1"/>
  <c r="G299" i="8" s="1"/>
  <c r="T298" i="8"/>
  <c r="U298" i="8" s="1"/>
  <c r="D299" i="8"/>
  <c r="B299" i="8"/>
  <c r="E310" i="8"/>
  <c r="M297" i="8"/>
  <c r="F299" i="8"/>
  <c r="N298" i="8"/>
  <c r="A298" i="9" l="1"/>
  <c r="B297" i="9"/>
  <c r="D297" i="9" s="1"/>
  <c r="G300" i="8" s="1"/>
  <c r="D300" i="8"/>
  <c r="T299" i="8"/>
  <c r="U299" i="8" s="1"/>
  <c r="B300" i="8"/>
  <c r="M298" i="8"/>
  <c r="F300" i="8"/>
  <c r="N299" i="8"/>
  <c r="E311" i="8"/>
  <c r="A299" i="9" l="1"/>
  <c r="B298" i="9"/>
  <c r="D298" i="9" s="1"/>
  <c r="G301" i="8" s="1"/>
  <c r="T300" i="8"/>
  <c r="U300" i="8" s="1"/>
  <c r="D301" i="8"/>
  <c r="B301" i="8"/>
  <c r="M299" i="8"/>
  <c r="F301" i="8"/>
  <c r="N300" i="8"/>
  <c r="E312" i="8"/>
  <c r="A300" i="9" l="1"/>
  <c r="B299" i="9"/>
  <c r="D299" i="9" s="1"/>
  <c r="G302" i="8" s="1"/>
  <c r="D302" i="8"/>
  <c r="T301" i="8"/>
  <c r="U301" i="8" s="1"/>
  <c r="B302" i="8"/>
  <c r="F302" i="8"/>
  <c r="N301" i="8"/>
  <c r="E313" i="8"/>
  <c r="M300" i="8"/>
  <c r="A301" i="9" l="1"/>
  <c r="B300" i="9"/>
  <c r="D300" i="9" s="1"/>
  <c r="G303" i="8" s="1"/>
  <c r="T302" i="8"/>
  <c r="U302" i="8" s="1"/>
  <c r="D303" i="8"/>
  <c r="B303" i="8"/>
  <c r="M301" i="8"/>
  <c r="E314" i="8"/>
  <c r="F303" i="8"/>
  <c r="N302" i="8"/>
  <c r="A302" i="9" l="1"/>
  <c r="B301" i="9"/>
  <c r="D301" i="9" s="1"/>
  <c r="G304" i="8" s="1"/>
  <c r="T303" i="8"/>
  <c r="U303" i="8" s="1"/>
  <c r="D304" i="8"/>
  <c r="B304" i="8"/>
  <c r="E315" i="8"/>
  <c r="N303" i="8"/>
  <c r="F304" i="8"/>
  <c r="M302" i="8"/>
  <c r="A303" i="9" l="1"/>
  <c r="B302" i="9"/>
  <c r="D302" i="9" s="1"/>
  <c r="G305" i="8" s="1"/>
  <c r="D305" i="8"/>
  <c r="T304" i="8"/>
  <c r="U304" i="8" s="1"/>
  <c r="B305" i="8"/>
  <c r="M303" i="8"/>
  <c r="E316" i="8"/>
  <c r="N304" i="8"/>
  <c r="F305" i="8"/>
  <c r="A304" i="9" l="1"/>
  <c r="B303" i="9"/>
  <c r="D303" i="9" s="1"/>
  <c r="G306" i="8" s="1"/>
  <c r="T305" i="8"/>
  <c r="U305" i="8" s="1"/>
  <c r="D306" i="8"/>
  <c r="B306" i="8"/>
  <c r="F306" i="8"/>
  <c r="N305" i="8"/>
  <c r="E317" i="8"/>
  <c r="A305" i="9" l="1"/>
  <c r="B304" i="9"/>
  <c r="D304" i="9" s="1"/>
  <c r="G307" i="8" s="1"/>
  <c r="D307" i="8"/>
  <c r="T306" i="8"/>
  <c r="U306" i="8" s="1"/>
  <c r="B307" i="8"/>
  <c r="E318" i="8"/>
  <c r="M305" i="8"/>
  <c r="N306" i="8"/>
  <c r="F307" i="8"/>
  <c r="A306" i="9" l="1"/>
  <c r="B305" i="9"/>
  <c r="D305" i="9" s="1"/>
  <c r="G308" i="8" s="1"/>
  <c r="T307" i="8"/>
  <c r="U307" i="8" s="1"/>
  <c r="D308" i="8"/>
  <c r="B308" i="8"/>
  <c r="N307" i="8"/>
  <c r="F308" i="8"/>
  <c r="E319" i="8"/>
  <c r="M306" i="8"/>
  <c r="A307" i="9" l="1"/>
  <c r="B306" i="9"/>
  <c r="D306" i="9" s="1"/>
  <c r="G309" i="8" s="1"/>
  <c r="T308" i="8"/>
  <c r="U308" i="8" s="1"/>
  <c r="D309" i="8"/>
  <c r="B309" i="8"/>
  <c r="N308" i="8"/>
  <c r="F309" i="8"/>
  <c r="E320" i="8"/>
  <c r="M307" i="8"/>
  <c r="A308" i="9" l="1"/>
  <c r="B307" i="9"/>
  <c r="D307" i="9" s="1"/>
  <c r="G310" i="8" s="1"/>
  <c r="T309" i="8"/>
  <c r="U309" i="8" s="1"/>
  <c r="D310" i="8"/>
  <c r="B310" i="8"/>
  <c r="M308" i="8"/>
  <c r="N309" i="8"/>
  <c r="F310" i="8"/>
  <c r="E321" i="8"/>
  <c r="A309" i="9" l="1"/>
  <c r="B308" i="9"/>
  <c r="D308" i="9" s="1"/>
  <c r="G311" i="8" s="1"/>
  <c r="D311" i="8"/>
  <c r="T310" i="8"/>
  <c r="U310" i="8" s="1"/>
  <c r="B311" i="8"/>
  <c r="E322" i="8"/>
  <c r="M309" i="8"/>
  <c r="F311" i="8"/>
  <c r="N310" i="8"/>
  <c r="A310" i="9" l="1"/>
  <c r="B309" i="9"/>
  <c r="D309" i="9" s="1"/>
  <c r="G312" i="8" s="1"/>
  <c r="T311" i="8"/>
  <c r="U311" i="8" s="1"/>
  <c r="D312" i="8"/>
  <c r="B312" i="8"/>
  <c r="E323" i="8"/>
  <c r="M310" i="8"/>
  <c r="F312" i="8"/>
  <c r="N311" i="8"/>
  <c r="A311" i="9" l="1"/>
  <c r="B310" i="9"/>
  <c r="D310" i="9" s="1"/>
  <c r="G313" i="8" s="1"/>
  <c r="D313" i="8"/>
  <c r="T312" i="8"/>
  <c r="U312" i="8" s="1"/>
  <c r="B313" i="8"/>
  <c r="E324" i="8"/>
  <c r="F313" i="8"/>
  <c r="N312" i="8"/>
  <c r="M311" i="8"/>
  <c r="A312" i="9" l="1"/>
  <c r="B311" i="9"/>
  <c r="D311" i="9" s="1"/>
  <c r="G314" i="8" s="1"/>
  <c r="T313" i="8"/>
  <c r="U313" i="8" s="1"/>
  <c r="D314" i="8"/>
  <c r="B314" i="8"/>
  <c r="M312" i="8"/>
  <c r="N313" i="8"/>
  <c r="F314" i="8"/>
  <c r="E325" i="8"/>
  <c r="A313" i="9" l="1"/>
  <c r="B312" i="9"/>
  <c r="D312" i="9" s="1"/>
  <c r="G315" i="8" s="1"/>
  <c r="T314" i="8"/>
  <c r="U314" i="8" s="1"/>
  <c r="D315" i="8"/>
  <c r="B315" i="8"/>
  <c r="E326" i="8"/>
  <c r="N314" i="8"/>
  <c r="F315" i="8"/>
  <c r="M313" i="8"/>
  <c r="A314" i="9" l="1"/>
  <c r="B313" i="9"/>
  <c r="D313" i="9" s="1"/>
  <c r="G316" i="8" s="1"/>
  <c r="D316" i="8"/>
  <c r="T315" i="8"/>
  <c r="U315" i="8" s="1"/>
  <c r="B316" i="8"/>
  <c r="F316" i="8"/>
  <c r="N315" i="8"/>
  <c r="M314" i="8"/>
  <c r="E327" i="8"/>
  <c r="A315" i="9" l="1"/>
  <c r="B314" i="9"/>
  <c r="D314" i="9" s="1"/>
  <c r="G317" i="8" s="1"/>
  <c r="T316" i="8"/>
  <c r="U316" i="8" s="1"/>
  <c r="D317" i="8"/>
  <c r="B317" i="8"/>
  <c r="M315" i="8"/>
  <c r="E328" i="8"/>
  <c r="F317" i="8"/>
  <c r="N316" i="8"/>
  <c r="A316" i="9" l="1"/>
  <c r="B315" i="9"/>
  <c r="D315" i="9" s="1"/>
  <c r="G318" i="8" s="1"/>
  <c r="D318" i="8"/>
  <c r="T317" i="8"/>
  <c r="U317" i="8" s="1"/>
  <c r="B318" i="8"/>
  <c r="N317" i="8"/>
  <c r="F318" i="8"/>
  <c r="E329" i="8"/>
  <c r="A317" i="9" l="1"/>
  <c r="B316" i="9"/>
  <c r="D316" i="9" s="1"/>
  <c r="G319" i="8" s="1"/>
  <c r="T318" i="8"/>
  <c r="U318" i="8" s="1"/>
  <c r="D319" i="8"/>
  <c r="B319" i="8"/>
  <c r="E330" i="8"/>
  <c r="F319" i="8"/>
  <c r="N318" i="8"/>
  <c r="M317" i="8"/>
  <c r="A318" i="9" l="1"/>
  <c r="B317" i="9"/>
  <c r="D317" i="9" s="1"/>
  <c r="G320" i="8" s="1"/>
  <c r="T319" i="8"/>
  <c r="U319" i="8" s="1"/>
  <c r="D320" i="8"/>
  <c r="B320" i="8"/>
  <c r="M318" i="8"/>
  <c r="N319" i="8"/>
  <c r="F320" i="8"/>
  <c r="E331" i="8"/>
  <c r="A319" i="9" l="1"/>
  <c r="B318" i="9"/>
  <c r="D318" i="9" s="1"/>
  <c r="G321" i="8" s="1"/>
  <c r="T320" i="8"/>
  <c r="U320" i="8" s="1"/>
  <c r="D321" i="8"/>
  <c r="B321" i="8"/>
  <c r="M319" i="8"/>
  <c r="E332" i="8"/>
  <c r="N320" i="8"/>
  <c r="F321" i="8"/>
  <c r="A320" i="9" l="1"/>
  <c r="B319" i="9"/>
  <c r="D319" i="9" s="1"/>
  <c r="G322" i="8" s="1"/>
  <c r="T321" i="8"/>
  <c r="U321" i="8" s="1"/>
  <c r="D322" i="8"/>
  <c r="B322" i="8"/>
  <c r="N321" i="8"/>
  <c r="F322" i="8"/>
  <c r="M320" i="8"/>
  <c r="E333" i="8"/>
  <c r="A321" i="9" l="1"/>
  <c r="B320" i="9"/>
  <c r="D320" i="9" s="1"/>
  <c r="G323" i="8" s="1"/>
  <c r="T322" i="8"/>
  <c r="U322" i="8" s="1"/>
  <c r="D323" i="8"/>
  <c r="B323" i="8"/>
  <c r="F323" i="8"/>
  <c r="N322" i="8"/>
  <c r="E334" i="8"/>
  <c r="M321" i="8"/>
  <c r="A322" i="9" l="1"/>
  <c r="B321" i="9"/>
  <c r="D321" i="9" s="1"/>
  <c r="G324" i="8" s="1"/>
  <c r="D324" i="8"/>
  <c r="T323" i="8"/>
  <c r="U323" i="8" s="1"/>
  <c r="B324" i="8"/>
  <c r="M322" i="8"/>
  <c r="E335" i="8"/>
  <c r="N323" i="8"/>
  <c r="F324" i="8"/>
  <c r="A323" i="9" l="1"/>
  <c r="B322" i="9"/>
  <c r="D322" i="9" s="1"/>
  <c r="G325" i="8" s="1"/>
  <c r="T324" i="8"/>
  <c r="U324" i="8" s="1"/>
  <c r="D325" i="8"/>
  <c r="B325" i="8"/>
  <c r="M323" i="8"/>
  <c r="E336" i="8"/>
  <c r="N324" i="8"/>
  <c r="F325" i="8"/>
  <c r="A324" i="9" l="1"/>
  <c r="B323" i="9"/>
  <c r="D323" i="9" s="1"/>
  <c r="G326" i="8" s="1"/>
  <c r="T325" i="8"/>
  <c r="U325" i="8" s="1"/>
  <c r="D326" i="8"/>
  <c r="B326" i="8"/>
  <c r="E337" i="8"/>
  <c r="M324" i="8"/>
  <c r="N325" i="8"/>
  <c r="F326" i="8"/>
  <c r="A325" i="9" l="1"/>
  <c r="B324" i="9"/>
  <c r="D324" i="9" s="1"/>
  <c r="G327" i="8" s="1"/>
  <c r="D327" i="8"/>
  <c r="T326" i="8"/>
  <c r="U326" i="8" s="1"/>
  <c r="B327" i="8"/>
  <c r="F327" i="8"/>
  <c r="N326" i="8"/>
  <c r="M325" i="8"/>
  <c r="E338" i="8"/>
  <c r="A326" i="9" l="1"/>
  <c r="B325" i="9"/>
  <c r="D325" i="9" s="1"/>
  <c r="G328" i="8" s="1"/>
  <c r="T327" i="8"/>
  <c r="U327" i="8" s="1"/>
  <c r="D328" i="8"/>
  <c r="B328" i="8"/>
  <c r="E339" i="8"/>
  <c r="M326" i="8"/>
  <c r="F328" i="8"/>
  <c r="N327" i="8"/>
  <c r="A327" i="9" l="1"/>
  <c r="B326" i="9"/>
  <c r="D326" i="9" s="1"/>
  <c r="G329" i="8" s="1"/>
  <c r="T328" i="8"/>
  <c r="U328" i="8" s="1"/>
  <c r="D329" i="8"/>
  <c r="B329" i="8"/>
  <c r="E340" i="8"/>
  <c r="N328" i="8"/>
  <c r="F329" i="8"/>
  <c r="M327" i="8"/>
  <c r="A328" i="9" l="1"/>
  <c r="B327" i="9"/>
  <c r="D327" i="9" s="1"/>
  <c r="G330" i="8" s="1"/>
  <c r="D330" i="8"/>
  <c r="T329" i="8"/>
  <c r="U329" i="8" s="1"/>
  <c r="B330" i="8"/>
  <c r="N329" i="8"/>
  <c r="F330" i="8"/>
  <c r="E341" i="8"/>
  <c r="A329" i="9" l="1"/>
  <c r="B328" i="9"/>
  <c r="D328" i="9" s="1"/>
  <c r="G331" i="8" s="1"/>
  <c r="T330" i="8"/>
  <c r="U330" i="8" s="1"/>
  <c r="D331" i="8"/>
  <c r="B331" i="8"/>
  <c r="N330" i="8"/>
  <c r="F331" i="8"/>
  <c r="M329" i="8"/>
  <c r="E342" i="8"/>
  <c r="A330" i="9" l="1"/>
  <c r="B329" i="9"/>
  <c r="D329" i="9" s="1"/>
  <c r="G332" i="8" s="1"/>
  <c r="T331" i="8"/>
  <c r="U331" i="8" s="1"/>
  <c r="D332" i="8"/>
  <c r="B332" i="8"/>
  <c r="N331" i="8"/>
  <c r="F332" i="8"/>
  <c r="E343" i="8"/>
  <c r="M330" i="8"/>
  <c r="A331" i="9" l="1"/>
  <c r="B330" i="9"/>
  <c r="D330" i="9" s="1"/>
  <c r="G333" i="8" s="1"/>
  <c r="T332" i="8"/>
  <c r="U332" i="8" s="1"/>
  <c r="D333" i="8"/>
  <c r="B333" i="8"/>
  <c r="M331" i="8"/>
  <c r="E344" i="8"/>
  <c r="N332" i="8"/>
  <c r="F333" i="8"/>
  <c r="A332" i="9" l="1"/>
  <c r="B331" i="9"/>
  <c r="D331" i="9" s="1"/>
  <c r="G334" i="8" s="1"/>
  <c r="T333" i="8"/>
  <c r="U333" i="8" s="1"/>
  <c r="D334" i="8"/>
  <c r="B334" i="8"/>
  <c r="E345" i="8"/>
  <c r="M332" i="8"/>
  <c r="N333" i="8"/>
  <c r="F334" i="8"/>
  <c r="A333" i="9" l="1"/>
  <c r="B332" i="9"/>
  <c r="D332" i="9" s="1"/>
  <c r="G335" i="8" s="1"/>
  <c r="D335" i="8"/>
  <c r="T334" i="8"/>
  <c r="U334" i="8" s="1"/>
  <c r="B335" i="8"/>
  <c r="N334" i="8"/>
  <c r="F335" i="8"/>
  <c r="M333" i="8"/>
  <c r="E346" i="8"/>
  <c r="A334" i="9" l="1"/>
  <c r="B333" i="9"/>
  <c r="D333" i="9" s="1"/>
  <c r="G336" i="8" s="1"/>
  <c r="T335" i="8"/>
  <c r="U335" i="8" s="1"/>
  <c r="D336" i="8"/>
  <c r="B336" i="8"/>
  <c r="E347" i="8"/>
  <c r="N335" i="8"/>
  <c r="F336" i="8"/>
  <c r="M334" i="8"/>
  <c r="A335" i="9" l="1"/>
  <c r="B334" i="9"/>
  <c r="D334" i="9" s="1"/>
  <c r="G337" i="8" s="1"/>
  <c r="T336" i="8"/>
  <c r="U336" i="8" s="1"/>
  <c r="D337" i="8"/>
  <c r="B337" i="8"/>
  <c r="M335" i="8"/>
  <c r="E348" i="8"/>
  <c r="F337" i="8"/>
  <c r="N336" i="8"/>
  <c r="A336" i="9" l="1"/>
  <c r="B335" i="9"/>
  <c r="D335" i="9" s="1"/>
  <c r="G338" i="8" s="1"/>
  <c r="T337" i="8"/>
  <c r="U337" i="8" s="1"/>
  <c r="D338" i="8"/>
  <c r="B338" i="8"/>
  <c r="E349" i="8"/>
  <c r="F338" i="8"/>
  <c r="N337" i="8"/>
  <c r="M336" i="8"/>
  <c r="A337" i="9" l="1"/>
  <c r="B336" i="9"/>
  <c r="D336" i="9" s="1"/>
  <c r="G339" i="8" s="1"/>
  <c r="T338" i="8"/>
  <c r="U338" i="8" s="1"/>
  <c r="D339" i="8"/>
  <c r="B339" i="8"/>
  <c r="E350" i="8"/>
  <c r="M337" i="8"/>
  <c r="F339" i="8"/>
  <c r="N338" i="8"/>
  <c r="A338" i="9" l="1"/>
  <c r="B337" i="9"/>
  <c r="D337" i="9" s="1"/>
  <c r="G340" i="8" s="1"/>
  <c r="T339" i="8"/>
  <c r="U339" i="8" s="1"/>
  <c r="D340" i="8"/>
  <c r="B340" i="8"/>
  <c r="N339" i="8"/>
  <c r="F340" i="8"/>
  <c r="E351" i="8"/>
  <c r="M338" i="8"/>
  <c r="A339" i="9" l="1"/>
  <c r="B338" i="9"/>
  <c r="D338" i="9" s="1"/>
  <c r="G341" i="8" s="1"/>
  <c r="D341" i="8"/>
  <c r="T340" i="8"/>
  <c r="U340" i="8" s="1"/>
  <c r="B341" i="8"/>
  <c r="E352" i="8"/>
  <c r="F341" i="8"/>
  <c r="N340" i="8"/>
  <c r="M339" i="8"/>
  <c r="A340" i="9" l="1"/>
  <c r="B339" i="9"/>
  <c r="D339" i="9" s="1"/>
  <c r="G342" i="8" s="1"/>
  <c r="T341" i="8"/>
  <c r="U341" i="8" s="1"/>
  <c r="D342" i="8"/>
  <c r="B342" i="8"/>
  <c r="F342" i="8"/>
  <c r="N341" i="8"/>
  <c r="E353" i="8"/>
  <c r="A341" i="9" l="1"/>
  <c r="B340" i="9"/>
  <c r="D340" i="9" s="1"/>
  <c r="G343" i="8" s="1"/>
  <c r="T342" i="8"/>
  <c r="U342" i="8" s="1"/>
  <c r="D343" i="8"/>
  <c r="B343" i="8"/>
  <c r="M341" i="8"/>
  <c r="E354" i="8"/>
  <c r="F343" i="8"/>
  <c r="N342" i="8"/>
  <c r="A342" i="9" l="1"/>
  <c r="B341" i="9"/>
  <c r="D341" i="9" s="1"/>
  <c r="G344" i="8" s="1"/>
  <c r="T343" i="8"/>
  <c r="U343" i="8" s="1"/>
  <c r="D344" i="8"/>
  <c r="B344" i="8"/>
  <c r="E355" i="8"/>
  <c r="F344" i="8"/>
  <c r="N343" i="8"/>
  <c r="M342" i="8"/>
  <c r="A343" i="9" l="1"/>
  <c r="B342" i="9"/>
  <c r="D342" i="9" s="1"/>
  <c r="G345" i="8" s="1"/>
  <c r="T344" i="8"/>
  <c r="U344" i="8" s="1"/>
  <c r="D345" i="8"/>
  <c r="B345" i="8"/>
  <c r="E356" i="8"/>
  <c r="M343" i="8"/>
  <c r="F345" i="8"/>
  <c r="N344" i="8"/>
  <c r="A344" i="9" l="1"/>
  <c r="B343" i="9"/>
  <c r="D343" i="9" s="1"/>
  <c r="G346" i="8" s="1"/>
  <c r="T345" i="8"/>
  <c r="U345" i="8" s="1"/>
  <c r="D346" i="8"/>
  <c r="B346" i="8"/>
  <c r="M344" i="8"/>
  <c r="E357" i="8"/>
  <c r="N345" i="8"/>
  <c r="F346" i="8"/>
  <c r="A345" i="9" l="1"/>
  <c r="B344" i="9"/>
  <c r="D344" i="9" s="1"/>
  <c r="G347" i="8" s="1"/>
  <c r="T346" i="8"/>
  <c r="U346" i="8" s="1"/>
  <c r="D347" i="8"/>
  <c r="B347" i="8"/>
  <c r="F347" i="8"/>
  <c r="N346" i="8"/>
  <c r="M345" i="8"/>
  <c r="E358" i="8"/>
  <c r="A346" i="9" l="1"/>
  <c r="B345" i="9"/>
  <c r="D345" i="9" s="1"/>
  <c r="G348" i="8" s="1"/>
  <c r="D348" i="8"/>
  <c r="T347" i="8"/>
  <c r="U347" i="8" s="1"/>
  <c r="B348" i="8"/>
  <c r="E359" i="8"/>
  <c r="M346" i="8"/>
  <c r="F348" i="8"/>
  <c r="N347" i="8"/>
  <c r="A347" i="9" l="1"/>
  <c r="B346" i="9"/>
  <c r="D346" i="9" s="1"/>
  <c r="G349" i="8" s="1"/>
  <c r="T348" i="8"/>
  <c r="U348" i="8" s="1"/>
  <c r="D349" i="8"/>
  <c r="B349" i="8"/>
  <c r="F349" i="8"/>
  <c r="N348" i="8"/>
  <c r="M347" i="8"/>
  <c r="E360" i="8"/>
  <c r="A348" i="9" l="1"/>
  <c r="B347" i="9"/>
  <c r="D347" i="9" s="1"/>
  <c r="G350" i="8" s="1"/>
  <c r="T349" i="8"/>
  <c r="U349" i="8" s="1"/>
  <c r="D350" i="8"/>
  <c r="B350" i="8"/>
  <c r="E361" i="8"/>
  <c r="M348" i="8"/>
  <c r="F350" i="8"/>
  <c r="N349" i="8"/>
  <c r="A349" i="9" l="1"/>
  <c r="B348" i="9"/>
  <c r="D348" i="9" s="1"/>
  <c r="G351" i="8" s="1"/>
  <c r="D351" i="8"/>
  <c r="T350" i="8"/>
  <c r="U350" i="8" s="1"/>
  <c r="B351" i="8"/>
  <c r="M349" i="8"/>
  <c r="E362" i="8"/>
  <c r="N350" i="8"/>
  <c r="F351" i="8"/>
  <c r="A350" i="9" l="1"/>
  <c r="B349" i="9"/>
  <c r="D349" i="9" s="1"/>
  <c r="G352" i="8" s="1"/>
  <c r="T351" i="8"/>
  <c r="U351" i="8" s="1"/>
  <c r="D352" i="8"/>
  <c r="B352" i="8"/>
  <c r="M350" i="8"/>
  <c r="N351" i="8"/>
  <c r="F352" i="8"/>
  <c r="E363" i="8"/>
  <c r="A351" i="9" l="1"/>
  <c r="B350" i="9"/>
  <c r="D350" i="9" s="1"/>
  <c r="G353" i="8" s="1"/>
  <c r="T352" i="8"/>
  <c r="U352" i="8" s="1"/>
  <c r="D353" i="8"/>
  <c r="B353" i="8"/>
  <c r="E364" i="8"/>
  <c r="F353" i="8"/>
  <c r="N352" i="8"/>
  <c r="M351" i="8"/>
  <c r="A352" i="9" l="1"/>
  <c r="B351" i="9"/>
  <c r="D351" i="9" s="1"/>
  <c r="G354" i="8" s="1"/>
  <c r="T353" i="8"/>
  <c r="U353" i="8" s="1"/>
  <c r="D354" i="8"/>
  <c r="B354" i="8"/>
  <c r="N353" i="8"/>
  <c r="F354" i="8"/>
  <c r="E365" i="8"/>
  <c r="A353" i="9" l="1"/>
  <c r="B352" i="9"/>
  <c r="D352" i="9" s="1"/>
  <c r="G355" i="8" s="1"/>
  <c r="T354" i="8"/>
  <c r="U354" i="8" s="1"/>
  <c r="D355" i="8"/>
  <c r="B355" i="8"/>
  <c r="E366" i="8"/>
  <c r="F355" i="8"/>
  <c r="N354" i="8"/>
  <c r="M353" i="8"/>
  <c r="A354" i="9" l="1"/>
  <c r="B353" i="9"/>
  <c r="D353" i="9" s="1"/>
  <c r="G356" i="8" s="1"/>
  <c r="T355" i="8"/>
  <c r="U355" i="8" s="1"/>
  <c r="D356" i="8"/>
  <c r="B356" i="8"/>
  <c r="M354" i="8"/>
  <c r="E367" i="8"/>
  <c r="N355" i="8"/>
  <c r="F356" i="8"/>
  <c r="A355" i="9" l="1"/>
  <c r="B354" i="9"/>
  <c r="D354" i="9" s="1"/>
  <c r="G357" i="8" s="1"/>
  <c r="T356" i="8"/>
  <c r="U356" i="8" s="1"/>
  <c r="D357" i="8"/>
  <c r="B357" i="8"/>
  <c r="M355" i="8"/>
  <c r="E368" i="8"/>
  <c r="F357" i="8"/>
  <c r="N356" i="8"/>
  <c r="A356" i="9" l="1"/>
  <c r="B355" i="9"/>
  <c r="D355" i="9" s="1"/>
  <c r="G358" i="8" s="1"/>
  <c r="T357" i="8"/>
  <c r="U357" i="8" s="1"/>
  <c r="D358" i="8"/>
  <c r="B358" i="8"/>
  <c r="M356" i="8"/>
  <c r="F358" i="8"/>
  <c r="N357" i="8"/>
  <c r="E369" i="8"/>
  <c r="A357" i="9" l="1"/>
  <c r="B356" i="9"/>
  <c r="D356" i="9" s="1"/>
  <c r="G359" i="8" s="1"/>
  <c r="T358" i="8"/>
  <c r="U358" i="8" s="1"/>
  <c r="D359" i="8"/>
  <c r="B359" i="8"/>
  <c r="E370" i="8"/>
  <c r="M357" i="8"/>
  <c r="N358" i="8"/>
  <c r="F359" i="8"/>
  <c r="A358" i="9" l="1"/>
  <c r="B357" i="9"/>
  <c r="D357" i="9" s="1"/>
  <c r="G360" i="8" s="1"/>
  <c r="T359" i="8"/>
  <c r="U359" i="8" s="1"/>
  <c r="D360" i="8"/>
  <c r="B360" i="8"/>
  <c r="M358" i="8"/>
  <c r="F360" i="8"/>
  <c r="N359" i="8"/>
  <c r="E371" i="8"/>
  <c r="A359" i="9" l="1"/>
  <c r="B358" i="9"/>
  <c r="D358" i="9" s="1"/>
  <c r="G361" i="8" s="1"/>
  <c r="T360" i="8"/>
  <c r="U360" i="8" s="1"/>
  <c r="D361" i="8"/>
  <c r="B361" i="8"/>
  <c r="M359" i="8"/>
  <c r="E372" i="8"/>
  <c r="N360" i="8"/>
  <c r="F361" i="8"/>
  <c r="A360" i="9" l="1"/>
  <c r="B359" i="9"/>
  <c r="D359" i="9" s="1"/>
  <c r="G362" i="8" s="1"/>
  <c r="T361" i="8"/>
  <c r="U361" i="8" s="1"/>
  <c r="D362" i="8"/>
  <c r="B362" i="8"/>
  <c r="N361" i="8"/>
  <c r="F362" i="8"/>
  <c r="M360" i="8"/>
  <c r="E373" i="8"/>
  <c r="A361" i="9" l="1"/>
  <c r="B360" i="9"/>
  <c r="D360" i="9" s="1"/>
  <c r="G363" i="8" s="1"/>
  <c r="T362" i="8"/>
  <c r="U362" i="8" s="1"/>
  <c r="D363" i="8"/>
  <c r="B363" i="8"/>
  <c r="N362" i="8"/>
  <c r="F363" i="8"/>
  <c r="E374" i="8"/>
  <c r="M361" i="8"/>
  <c r="A362" i="9" l="1"/>
  <c r="B361" i="9"/>
  <c r="D361" i="9" s="1"/>
  <c r="G364" i="8" s="1"/>
  <c r="T363" i="8"/>
  <c r="U363" i="8" s="1"/>
  <c r="D364" i="8"/>
  <c r="B364" i="8"/>
  <c r="F364" i="8"/>
  <c r="N363" i="8"/>
  <c r="M362" i="8"/>
  <c r="E375" i="8"/>
  <c r="A363" i="9" l="1"/>
  <c r="B362" i="9"/>
  <c r="D362" i="9" s="1"/>
  <c r="G365" i="8" s="1"/>
  <c r="D365" i="8"/>
  <c r="T364" i="8"/>
  <c r="U364" i="8" s="1"/>
  <c r="B365" i="8"/>
  <c r="E376" i="8"/>
  <c r="M363" i="8"/>
  <c r="F365" i="8"/>
  <c r="N364" i="8"/>
  <c r="A364" i="9" l="1"/>
  <c r="B363" i="9"/>
  <c r="D363" i="9" s="1"/>
  <c r="G366" i="8" s="1"/>
  <c r="T365" i="8"/>
  <c r="U365" i="8" s="1"/>
  <c r="D366" i="8"/>
  <c r="B366" i="8"/>
  <c r="N365" i="8"/>
  <c r="F366" i="8"/>
  <c r="E377" i="8"/>
  <c r="A365" i="9" l="1"/>
  <c r="B364" i="9"/>
  <c r="D364" i="9" s="1"/>
  <c r="G367" i="8" s="1"/>
  <c r="T366" i="8"/>
  <c r="U366" i="8" s="1"/>
  <c r="D367" i="8"/>
  <c r="B367" i="8"/>
  <c r="N366" i="8"/>
  <c r="F367" i="8"/>
  <c r="E378" i="8"/>
  <c r="M365" i="8"/>
  <c r="A366" i="9" l="1"/>
  <c r="B365" i="9"/>
  <c r="D365" i="9" s="1"/>
  <c r="G368" i="8" s="1"/>
  <c r="T367" i="8"/>
  <c r="U367" i="8" s="1"/>
  <c r="D368" i="8"/>
  <c r="B368" i="8"/>
  <c r="N367" i="8"/>
  <c r="F368" i="8"/>
  <c r="M366" i="8"/>
  <c r="E379" i="8"/>
  <c r="A367" i="9" l="1"/>
  <c r="B366" i="9"/>
  <c r="D366" i="9" s="1"/>
  <c r="G369" i="8" s="1"/>
  <c r="D369" i="8"/>
  <c r="T368" i="8"/>
  <c r="U368" i="8" s="1"/>
  <c r="B369" i="8"/>
  <c r="E380" i="8"/>
  <c r="F369" i="8"/>
  <c r="N368" i="8"/>
  <c r="M367" i="8"/>
  <c r="A368" i="9" l="1"/>
  <c r="B367" i="9"/>
  <c r="D367" i="9" s="1"/>
  <c r="G370" i="8" s="1"/>
  <c r="T369" i="8"/>
  <c r="U369" i="8" s="1"/>
  <c r="D370" i="8"/>
  <c r="B370" i="8"/>
  <c r="E381" i="8"/>
  <c r="M368" i="8"/>
  <c r="F370" i="8"/>
  <c r="N369" i="8"/>
  <c r="A369" i="9" l="1"/>
  <c r="B368" i="9"/>
  <c r="D368" i="9" s="1"/>
  <c r="G371" i="8" s="1"/>
  <c r="D371" i="8"/>
  <c r="T370" i="8"/>
  <c r="U370" i="8" s="1"/>
  <c r="B371" i="8"/>
  <c r="M369" i="8"/>
  <c r="N370" i="8"/>
  <c r="F371" i="8"/>
  <c r="E382" i="8"/>
  <c r="A370" i="9" l="1"/>
  <c r="B369" i="9"/>
  <c r="D369" i="9" s="1"/>
  <c r="G372" i="8" s="1"/>
  <c r="T371" i="8"/>
  <c r="U371" i="8" s="1"/>
  <c r="D372" i="8"/>
  <c r="B372" i="8"/>
  <c r="F372" i="8"/>
  <c r="N371" i="8"/>
  <c r="M370" i="8"/>
  <c r="E383" i="8"/>
  <c r="A371" i="9" l="1"/>
  <c r="B370" i="9"/>
  <c r="D370" i="9" s="1"/>
  <c r="G373" i="8" s="1"/>
  <c r="T372" i="8"/>
  <c r="U372" i="8" s="1"/>
  <c r="D373" i="8"/>
  <c r="B373" i="8"/>
  <c r="M371" i="8"/>
  <c r="E384" i="8"/>
  <c r="N372" i="8"/>
  <c r="F373" i="8"/>
  <c r="A372" i="9" l="1"/>
  <c r="B371" i="9"/>
  <c r="D371" i="9" s="1"/>
  <c r="G374" i="8" s="1"/>
  <c r="T373" i="8"/>
  <c r="U373" i="8" s="1"/>
  <c r="D374" i="8"/>
  <c r="B374" i="8"/>
  <c r="N373" i="8"/>
  <c r="F374" i="8"/>
  <c r="E385" i="8"/>
  <c r="M372" i="8"/>
  <c r="A373" i="9" l="1"/>
  <c r="B372" i="9"/>
  <c r="D372" i="9" s="1"/>
  <c r="G375" i="8" s="1"/>
  <c r="T374" i="8"/>
  <c r="U374" i="8" s="1"/>
  <c r="D375" i="8"/>
  <c r="B375" i="8"/>
  <c r="E386" i="8"/>
  <c r="F375" i="8"/>
  <c r="N374" i="8"/>
  <c r="M373" i="8"/>
  <c r="A374" i="9" l="1"/>
  <c r="B373" i="9"/>
  <c r="D373" i="9" s="1"/>
  <c r="G376" i="8" s="1"/>
  <c r="T375" i="8"/>
  <c r="U375" i="8" s="1"/>
  <c r="D376" i="8"/>
  <c r="B376" i="8"/>
  <c r="N375" i="8"/>
  <c r="F376" i="8"/>
  <c r="M374" i="8"/>
  <c r="E387" i="8"/>
  <c r="A375" i="9" l="1"/>
  <c r="B374" i="9"/>
  <c r="D374" i="9" s="1"/>
  <c r="G377" i="8" s="1"/>
  <c r="T376" i="8"/>
  <c r="U376" i="8" s="1"/>
  <c r="D377" i="8"/>
  <c r="B377" i="8"/>
  <c r="F377" i="8"/>
  <c r="N376" i="8"/>
  <c r="E388" i="8"/>
  <c r="M375" i="8"/>
  <c r="A376" i="9" l="1"/>
  <c r="B375" i="9"/>
  <c r="D375" i="9" s="1"/>
  <c r="G378" i="8" s="1"/>
  <c r="D378" i="8"/>
  <c r="T377" i="8"/>
  <c r="U377" i="8" s="1"/>
  <c r="B378" i="8"/>
  <c r="E389" i="8"/>
  <c r="N377" i="8"/>
  <c r="F378" i="8"/>
  <c r="A377" i="9" l="1"/>
  <c r="B376" i="9"/>
  <c r="D376" i="9" s="1"/>
  <c r="G379" i="8" s="1"/>
  <c r="T378" i="8"/>
  <c r="U378" i="8" s="1"/>
  <c r="D379" i="8"/>
  <c r="B379" i="8"/>
  <c r="N378" i="8"/>
  <c r="F379" i="8"/>
  <c r="M377" i="8"/>
  <c r="E390" i="8"/>
  <c r="A378" i="9" l="1"/>
  <c r="B377" i="9"/>
  <c r="D377" i="9" s="1"/>
  <c r="G380" i="8" s="1"/>
  <c r="T379" i="8"/>
  <c r="U379" i="8" s="1"/>
  <c r="D380" i="8"/>
  <c r="B380" i="8"/>
  <c r="E391" i="8"/>
  <c r="F380" i="8"/>
  <c r="N379" i="8"/>
  <c r="M378" i="8"/>
  <c r="A379" i="9" l="1"/>
  <c r="B378" i="9"/>
  <c r="D378" i="9" s="1"/>
  <c r="G381" i="8" s="1"/>
  <c r="T380" i="8"/>
  <c r="U380" i="8" s="1"/>
  <c r="D381" i="8"/>
  <c r="B381" i="8"/>
  <c r="M379" i="8"/>
  <c r="N380" i="8"/>
  <c r="F381" i="8"/>
  <c r="E392" i="8"/>
  <c r="A380" i="9" l="1"/>
  <c r="B379" i="9"/>
  <c r="D379" i="9" s="1"/>
  <c r="G382" i="8" s="1"/>
  <c r="T381" i="8"/>
  <c r="U381" i="8" s="1"/>
  <c r="D382" i="8"/>
  <c r="B382" i="8"/>
  <c r="E393" i="8"/>
  <c r="F382" i="8"/>
  <c r="N381" i="8"/>
  <c r="M380" i="8"/>
  <c r="A381" i="9" l="1"/>
  <c r="B380" i="9"/>
  <c r="D380" i="9" s="1"/>
  <c r="G383" i="8" s="1"/>
  <c r="T382" i="8"/>
  <c r="U382" i="8" s="1"/>
  <c r="D383" i="8"/>
  <c r="B383" i="8"/>
  <c r="M381" i="8"/>
  <c r="E394" i="8"/>
  <c r="F383" i="8"/>
  <c r="N382" i="8"/>
  <c r="A382" i="9" l="1"/>
  <c r="B381" i="9"/>
  <c r="D381" i="9" s="1"/>
  <c r="G384" i="8" s="1"/>
  <c r="T383" i="8"/>
  <c r="U383" i="8" s="1"/>
  <c r="D384" i="8"/>
  <c r="B384" i="8"/>
  <c r="M382" i="8"/>
  <c r="F384" i="8"/>
  <c r="N383" i="8"/>
  <c r="E395" i="8"/>
  <c r="A383" i="9" l="1"/>
  <c r="B382" i="9"/>
  <c r="D382" i="9" s="1"/>
  <c r="G385" i="8" s="1"/>
  <c r="T384" i="8"/>
  <c r="U384" i="8" s="1"/>
  <c r="D385" i="8"/>
  <c r="B385" i="8"/>
  <c r="E396" i="8"/>
  <c r="M383" i="8"/>
  <c r="N384" i="8"/>
  <c r="F385" i="8"/>
  <c r="A384" i="9" l="1"/>
  <c r="B383" i="9"/>
  <c r="D383" i="9" s="1"/>
  <c r="G386" i="8" s="1"/>
  <c r="T385" i="8"/>
  <c r="U385" i="8" s="1"/>
  <c r="D386" i="8"/>
  <c r="B386" i="8"/>
  <c r="F386" i="8"/>
  <c r="N385" i="8"/>
  <c r="E397" i="8"/>
  <c r="M384" i="8"/>
  <c r="A385" i="9" l="1"/>
  <c r="B384" i="9"/>
  <c r="D384" i="9" s="1"/>
  <c r="G387" i="8" s="1"/>
  <c r="T386" i="8"/>
  <c r="U386" i="8" s="1"/>
  <c r="D387" i="8"/>
  <c r="B387" i="8"/>
  <c r="M385" i="8"/>
  <c r="E398" i="8"/>
  <c r="F387" i="8"/>
  <c r="N386" i="8"/>
  <c r="A386" i="9" l="1"/>
  <c r="B385" i="9"/>
  <c r="D385" i="9" s="1"/>
  <c r="G388" i="8" s="1"/>
  <c r="T387" i="8"/>
  <c r="U387" i="8" s="1"/>
  <c r="D388" i="8"/>
  <c r="B388" i="8"/>
  <c r="M386" i="8"/>
  <c r="F388" i="8"/>
  <c r="N387" i="8"/>
  <c r="E399" i="8"/>
  <c r="A387" i="9" l="1"/>
  <c r="B386" i="9"/>
  <c r="D386" i="9" s="1"/>
  <c r="G389" i="8" s="1"/>
  <c r="T388" i="8"/>
  <c r="U388" i="8" s="1"/>
  <c r="D389" i="8"/>
  <c r="B389" i="8"/>
  <c r="E400" i="8"/>
  <c r="M387" i="8"/>
  <c r="F389" i="8"/>
  <c r="N388" i="8"/>
  <c r="A388" i="9" l="1"/>
  <c r="B387" i="9"/>
  <c r="D387" i="9" s="1"/>
  <c r="G390" i="8" s="1"/>
  <c r="T389" i="8"/>
  <c r="U389" i="8" s="1"/>
  <c r="D390" i="8"/>
  <c r="B390" i="8"/>
  <c r="F390" i="8"/>
  <c r="N389" i="8"/>
  <c r="E401" i="8"/>
  <c r="A389" i="9" l="1"/>
  <c r="B388" i="9"/>
  <c r="D388" i="9" s="1"/>
  <c r="G391" i="8" s="1"/>
  <c r="T390" i="8"/>
  <c r="U390" i="8" s="1"/>
  <c r="D391" i="8"/>
  <c r="B391" i="8"/>
  <c r="E402" i="8"/>
  <c r="M389" i="8"/>
  <c r="N390" i="8"/>
  <c r="F391" i="8"/>
  <c r="A390" i="9" l="1"/>
  <c r="B389" i="9"/>
  <c r="D389" i="9" s="1"/>
  <c r="G392" i="8" s="1"/>
  <c r="D392" i="8"/>
  <c r="T391" i="8"/>
  <c r="U391" i="8" s="1"/>
  <c r="B392" i="8"/>
  <c r="M390" i="8"/>
  <c r="F392" i="8"/>
  <c r="N391" i="8"/>
  <c r="E403" i="8"/>
  <c r="A391" i="9" l="1"/>
  <c r="B390" i="9"/>
  <c r="D390" i="9" s="1"/>
  <c r="G393" i="8" s="1"/>
  <c r="T392" i="8"/>
  <c r="U392" i="8" s="1"/>
  <c r="D393" i="8"/>
  <c r="B393" i="8"/>
  <c r="M391" i="8"/>
  <c r="E404" i="8"/>
  <c r="N392" i="8"/>
  <c r="F393" i="8"/>
  <c r="A392" i="9" l="1"/>
  <c r="B391" i="9"/>
  <c r="D391" i="9" s="1"/>
  <c r="G394" i="8" s="1"/>
  <c r="T393" i="8"/>
  <c r="U393" i="8" s="1"/>
  <c r="D394" i="8"/>
  <c r="B394" i="8"/>
  <c r="F394" i="8"/>
  <c r="N393" i="8"/>
  <c r="M392" i="8"/>
  <c r="E405" i="8"/>
  <c r="A393" i="9" l="1"/>
  <c r="B392" i="9"/>
  <c r="D392" i="9" s="1"/>
  <c r="G395" i="8" s="1"/>
  <c r="D395" i="8"/>
  <c r="T394" i="8"/>
  <c r="U394" i="8" s="1"/>
  <c r="B395" i="8"/>
  <c r="M393" i="8"/>
  <c r="N394" i="8"/>
  <c r="F395" i="8"/>
  <c r="E406" i="8"/>
  <c r="A394" i="9" l="1"/>
  <c r="B393" i="9"/>
  <c r="D393" i="9" s="1"/>
  <c r="G396" i="8" s="1"/>
  <c r="T395" i="8"/>
  <c r="U395" i="8" s="1"/>
  <c r="D396" i="8"/>
  <c r="B396" i="8"/>
  <c r="E407" i="8"/>
  <c r="F396" i="8"/>
  <c r="N395" i="8"/>
  <c r="M394" i="8"/>
  <c r="A395" i="9" l="1"/>
  <c r="B394" i="9"/>
  <c r="D394" i="9" s="1"/>
  <c r="G397" i="8" s="1"/>
  <c r="T396" i="8"/>
  <c r="U396" i="8" s="1"/>
  <c r="D397" i="8"/>
  <c r="B397" i="8"/>
  <c r="F397" i="8"/>
  <c r="N396" i="8"/>
  <c r="E408" i="8"/>
  <c r="M395" i="8"/>
  <c r="A396" i="9" l="1"/>
  <c r="B395" i="9"/>
  <c r="D395" i="9" s="1"/>
  <c r="G398" i="8" s="1"/>
  <c r="D398" i="8"/>
  <c r="T397" i="8"/>
  <c r="U397" i="8" s="1"/>
  <c r="B398" i="8"/>
  <c r="E409" i="8"/>
  <c r="M396" i="8"/>
  <c r="F398" i="8"/>
  <c r="N397" i="8"/>
  <c r="A397" i="9" l="1"/>
  <c r="B396" i="9"/>
  <c r="D396" i="9" s="1"/>
  <c r="G399" i="8" s="1"/>
  <c r="T398" i="8"/>
  <c r="U398" i="8" s="1"/>
  <c r="D399" i="8"/>
  <c r="B399" i="8"/>
  <c r="M397" i="8"/>
  <c r="E410" i="8"/>
  <c r="N398" i="8"/>
  <c r="F399" i="8"/>
  <c r="A398" i="9" l="1"/>
  <c r="B397" i="9"/>
  <c r="D397" i="9" s="1"/>
  <c r="G400" i="8" s="1"/>
  <c r="D400" i="8"/>
  <c r="T399" i="8"/>
  <c r="U399" i="8" s="1"/>
  <c r="B400" i="8"/>
  <c r="E411" i="8"/>
  <c r="F400" i="8"/>
  <c r="N399" i="8"/>
  <c r="M398" i="8"/>
  <c r="A399" i="9" l="1"/>
  <c r="B398" i="9"/>
  <c r="D398" i="9" s="1"/>
  <c r="G401" i="8" s="1"/>
  <c r="T400" i="8"/>
  <c r="U400" i="8" s="1"/>
  <c r="D401" i="8"/>
  <c r="B401" i="8"/>
  <c r="M399" i="8"/>
  <c r="F401" i="8"/>
  <c r="N400" i="8"/>
  <c r="E412" i="8"/>
  <c r="A400" i="9" l="1"/>
  <c r="B399" i="9"/>
  <c r="D399" i="9" s="1"/>
  <c r="G402" i="8" s="1"/>
  <c r="T401" i="8"/>
  <c r="U401" i="8" s="1"/>
  <c r="D402" i="8"/>
  <c r="B402" i="8"/>
  <c r="E413" i="8"/>
  <c r="N401" i="8"/>
  <c r="F402" i="8"/>
  <c r="A401" i="9" l="1"/>
  <c r="B400" i="9"/>
  <c r="D400" i="9" s="1"/>
  <c r="G403" i="8" s="1"/>
  <c r="T402" i="8"/>
  <c r="U402" i="8" s="1"/>
  <c r="D403" i="8"/>
  <c r="B403" i="8"/>
  <c r="F403" i="8"/>
  <c r="N402" i="8"/>
  <c r="M401" i="8"/>
  <c r="E414" i="8"/>
  <c r="A402" i="9" l="1"/>
  <c r="B401" i="9"/>
  <c r="D401" i="9" s="1"/>
  <c r="G404" i="8" s="1"/>
  <c r="T403" i="8"/>
  <c r="U403" i="8" s="1"/>
  <c r="D404" i="8"/>
  <c r="B404" i="8"/>
  <c r="E415" i="8"/>
  <c r="M402" i="8"/>
  <c r="N403" i="8"/>
  <c r="F404" i="8"/>
  <c r="A403" i="9" l="1"/>
  <c r="B402" i="9"/>
  <c r="D402" i="9" s="1"/>
  <c r="G405" i="8" s="1"/>
  <c r="T404" i="8"/>
  <c r="U404" i="8" s="1"/>
  <c r="D405" i="8"/>
  <c r="B405" i="8"/>
  <c r="F405" i="8"/>
  <c r="N404" i="8"/>
  <c r="M403" i="8"/>
  <c r="E416" i="8"/>
  <c r="A404" i="9" l="1"/>
  <c r="B403" i="9"/>
  <c r="D403" i="9" s="1"/>
  <c r="G406" i="8" s="1"/>
  <c r="T405" i="8"/>
  <c r="U405" i="8" s="1"/>
  <c r="D406" i="8"/>
  <c r="B406" i="8"/>
  <c r="E417" i="8"/>
  <c r="M404" i="8"/>
  <c r="N405" i="8"/>
  <c r="F406" i="8"/>
  <c r="A405" i="9" l="1"/>
  <c r="B404" i="9"/>
  <c r="D404" i="9" s="1"/>
  <c r="G407" i="8" s="1"/>
  <c r="T406" i="8"/>
  <c r="U406" i="8" s="1"/>
  <c r="D407" i="8"/>
  <c r="B407" i="8"/>
  <c r="N406" i="8"/>
  <c r="F407" i="8"/>
  <c r="M405" i="8"/>
  <c r="E418" i="8"/>
  <c r="A406" i="9" l="1"/>
  <c r="B405" i="9"/>
  <c r="D405" i="9" s="1"/>
  <c r="G408" i="8" s="1"/>
  <c r="T407" i="8"/>
  <c r="U407" i="8" s="1"/>
  <c r="D408" i="8"/>
  <c r="B408" i="8"/>
  <c r="N407" i="8"/>
  <c r="F408" i="8"/>
  <c r="E419" i="8"/>
  <c r="M406" i="8"/>
  <c r="A407" i="9" l="1"/>
  <c r="B406" i="9"/>
  <c r="D406" i="9" s="1"/>
  <c r="G409" i="8" s="1"/>
  <c r="T408" i="8"/>
  <c r="U408" i="8" s="1"/>
  <c r="D409" i="8"/>
  <c r="B409" i="8"/>
  <c r="E420" i="8"/>
  <c r="F409" i="8"/>
  <c r="N408" i="8"/>
  <c r="M407" i="8"/>
  <c r="A408" i="9" l="1"/>
  <c r="B407" i="9"/>
  <c r="D407" i="9" s="1"/>
  <c r="G410" i="8" s="1"/>
  <c r="T409" i="8"/>
  <c r="U409" i="8" s="1"/>
  <c r="D410" i="8"/>
  <c r="B410" i="8"/>
  <c r="E421" i="8"/>
  <c r="N409" i="8"/>
  <c r="F410" i="8"/>
  <c r="M408" i="8"/>
  <c r="A409" i="9" l="1"/>
  <c r="B408" i="9"/>
  <c r="D408" i="9" s="1"/>
  <c r="G411" i="8" s="1"/>
  <c r="T410" i="8"/>
  <c r="U410" i="8" s="1"/>
  <c r="D411" i="8"/>
  <c r="B411" i="8"/>
  <c r="F411" i="8"/>
  <c r="N410" i="8"/>
  <c r="M409" i="8"/>
  <c r="E422" i="8"/>
  <c r="A410" i="9" l="1"/>
  <c r="B409" i="9"/>
  <c r="D409" i="9" s="1"/>
  <c r="G412" i="8" s="1"/>
  <c r="T411" i="8"/>
  <c r="U411" i="8" s="1"/>
  <c r="D412" i="8"/>
  <c r="B412" i="8"/>
  <c r="E423" i="8"/>
  <c r="M410" i="8"/>
  <c r="N411" i="8"/>
  <c r="F412" i="8"/>
  <c r="A411" i="9" l="1"/>
  <c r="B410" i="9"/>
  <c r="D410" i="9" s="1"/>
  <c r="G413" i="8" s="1"/>
  <c r="T412" i="8"/>
  <c r="U412" i="8" s="1"/>
  <c r="D413" i="8"/>
  <c r="B413" i="8"/>
  <c r="M411" i="8"/>
  <c r="F413" i="8"/>
  <c r="N412" i="8"/>
  <c r="E424" i="8"/>
  <c r="A412" i="9" l="1"/>
  <c r="B411" i="9"/>
  <c r="D411" i="9" s="1"/>
  <c r="G414" i="8" s="1"/>
  <c r="D414" i="8"/>
  <c r="T413" i="8"/>
  <c r="U413" i="8" s="1"/>
  <c r="B414" i="8"/>
  <c r="E425" i="8"/>
  <c r="N413" i="8"/>
  <c r="F414" i="8"/>
  <c r="A413" i="9" l="1"/>
  <c r="B412" i="9"/>
  <c r="D412" i="9" s="1"/>
  <c r="G415" i="8" s="1"/>
  <c r="T414" i="8"/>
  <c r="U414" i="8" s="1"/>
  <c r="D415" i="8"/>
  <c r="B415" i="8"/>
  <c r="E426" i="8"/>
  <c r="N414" i="8"/>
  <c r="F415" i="8"/>
  <c r="M413" i="8"/>
  <c r="A414" i="9" l="1"/>
  <c r="B413" i="9"/>
  <c r="D413" i="9" s="1"/>
  <c r="G416" i="8" s="1"/>
  <c r="D416" i="8"/>
  <c r="T415" i="8"/>
  <c r="U415" i="8" s="1"/>
  <c r="B416" i="8"/>
  <c r="M414" i="8"/>
  <c r="F416" i="8"/>
  <c r="N415" i="8"/>
  <c r="E427" i="8"/>
  <c r="A415" i="9" l="1"/>
  <c r="B414" i="9"/>
  <c r="D414" i="9" s="1"/>
  <c r="G417" i="8" s="1"/>
  <c r="T416" i="8"/>
  <c r="U416" i="8" s="1"/>
  <c r="D417" i="8"/>
  <c r="B417" i="8"/>
  <c r="M415" i="8"/>
  <c r="E428" i="8"/>
  <c r="F417" i="8"/>
  <c r="N416" i="8"/>
  <c r="A416" i="9" l="1"/>
  <c r="B415" i="9"/>
  <c r="D415" i="9" s="1"/>
  <c r="G418" i="8" s="1"/>
  <c r="T417" i="8"/>
  <c r="U417" i="8" s="1"/>
  <c r="D418" i="8"/>
  <c r="B418" i="8"/>
  <c r="M416" i="8"/>
  <c r="N417" i="8"/>
  <c r="F418" i="8"/>
  <c r="E429" i="8"/>
  <c r="A417" i="9" l="1"/>
  <c r="B416" i="9"/>
  <c r="D416" i="9" s="1"/>
  <c r="G419" i="8" s="1"/>
  <c r="D419" i="8"/>
  <c r="T418" i="8"/>
  <c r="U418" i="8" s="1"/>
  <c r="B419" i="8"/>
  <c r="E430" i="8"/>
  <c r="M417" i="8"/>
  <c r="N418" i="8"/>
  <c r="F419" i="8"/>
  <c r="A418" i="9" l="1"/>
  <c r="B417" i="9"/>
  <c r="D417" i="9" s="1"/>
  <c r="G420" i="8" s="1"/>
  <c r="T419" i="8"/>
  <c r="U419" i="8" s="1"/>
  <c r="D420" i="8"/>
  <c r="B420" i="8"/>
  <c r="F420" i="8"/>
  <c r="N419" i="8"/>
  <c r="E431" i="8"/>
  <c r="M418" i="8"/>
  <c r="A419" i="9" l="1"/>
  <c r="B418" i="9"/>
  <c r="D418" i="9" s="1"/>
  <c r="G421" i="8" s="1"/>
  <c r="T420" i="8"/>
  <c r="U420" i="8" s="1"/>
  <c r="D421" i="8"/>
  <c r="B421" i="8"/>
  <c r="E432" i="8"/>
  <c r="M419" i="8"/>
  <c r="F421" i="8"/>
  <c r="N420" i="8"/>
  <c r="A420" i="9" l="1"/>
  <c r="B419" i="9"/>
  <c r="D419" i="9" s="1"/>
  <c r="G422" i="8" s="1"/>
  <c r="T421" i="8"/>
  <c r="U421" i="8" s="1"/>
  <c r="D422" i="8"/>
  <c r="B422" i="8"/>
  <c r="M420" i="8"/>
  <c r="F422" i="8"/>
  <c r="N421" i="8"/>
  <c r="E433" i="8"/>
  <c r="A421" i="9" l="1"/>
  <c r="B420" i="9"/>
  <c r="D420" i="9" s="1"/>
  <c r="G423" i="8" s="1"/>
  <c r="D423" i="8"/>
  <c r="T422" i="8"/>
  <c r="U422" i="8" s="1"/>
  <c r="B423" i="8"/>
  <c r="N422" i="8"/>
  <c r="F423" i="8"/>
  <c r="M421" i="8"/>
  <c r="E434" i="8"/>
  <c r="A422" i="9" l="1"/>
  <c r="B421" i="9"/>
  <c r="D421" i="9" s="1"/>
  <c r="G424" i="8" s="1"/>
  <c r="T423" i="8"/>
  <c r="U423" i="8" s="1"/>
  <c r="D424" i="8"/>
  <c r="B424" i="8"/>
  <c r="E435" i="8"/>
  <c r="M422" i="8"/>
  <c r="N423" i="8"/>
  <c r="F424" i="8"/>
  <c r="A423" i="9" l="1"/>
  <c r="B422" i="9"/>
  <c r="D422" i="9" s="1"/>
  <c r="G425" i="8" s="1"/>
  <c r="T424" i="8"/>
  <c r="U424" i="8" s="1"/>
  <c r="D425" i="8"/>
  <c r="B425" i="8"/>
  <c r="N424" i="8"/>
  <c r="F425" i="8"/>
  <c r="M423" i="8"/>
  <c r="E436" i="8"/>
  <c r="A424" i="9" l="1"/>
  <c r="B423" i="9"/>
  <c r="D423" i="9" s="1"/>
  <c r="G426" i="8" s="1"/>
  <c r="T425" i="8"/>
  <c r="U425" i="8" s="1"/>
  <c r="D426" i="8"/>
  <c r="B426" i="8"/>
  <c r="E437" i="8"/>
  <c r="F426" i="8"/>
  <c r="N425" i="8"/>
  <c r="A425" i="9" l="1"/>
  <c r="B424" i="9"/>
  <c r="D424" i="9" s="1"/>
  <c r="G427" i="8" s="1"/>
  <c r="T426" i="8"/>
  <c r="U426" i="8" s="1"/>
  <c r="D427" i="8"/>
  <c r="B427" i="8"/>
  <c r="E438" i="8"/>
  <c r="M425" i="8"/>
  <c r="F427" i="8"/>
  <c r="N426" i="8"/>
  <c r="A426" i="9" l="1"/>
  <c r="B425" i="9"/>
  <c r="D425" i="9" s="1"/>
  <c r="G428" i="8" s="1"/>
  <c r="T427" i="8"/>
  <c r="U427" i="8" s="1"/>
  <c r="D428" i="8"/>
  <c r="B428" i="8"/>
  <c r="M426" i="8"/>
  <c r="N427" i="8"/>
  <c r="F428" i="8"/>
  <c r="E439" i="8"/>
  <c r="A427" i="9" l="1"/>
  <c r="B426" i="9"/>
  <c r="D426" i="9" s="1"/>
  <c r="G429" i="8" s="1"/>
  <c r="T428" i="8"/>
  <c r="U428" i="8" s="1"/>
  <c r="D429" i="8"/>
  <c r="B429" i="8"/>
  <c r="M427" i="8"/>
  <c r="E440" i="8"/>
  <c r="F429" i="8"/>
  <c r="N428" i="8"/>
  <c r="A428" i="9" l="1"/>
  <c r="B427" i="9"/>
  <c r="D427" i="9" s="1"/>
  <c r="G430" i="8" s="1"/>
  <c r="T429" i="8"/>
  <c r="U429" i="8" s="1"/>
  <c r="D430" i="8"/>
  <c r="B430" i="8"/>
  <c r="M428" i="8"/>
  <c r="E441" i="8"/>
  <c r="N429" i="8"/>
  <c r="F430" i="8"/>
  <c r="A429" i="9" l="1"/>
  <c r="B428" i="9"/>
  <c r="D428" i="9" s="1"/>
  <c r="G431" i="8" s="1"/>
  <c r="T430" i="8"/>
  <c r="U430" i="8" s="1"/>
  <c r="D431" i="8"/>
  <c r="B431" i="8"/>
  <c r="E442" i="8"/>
  <c r="M429" i="8"/>
  <c r="F431" i="8"/>
  <c r="N430" i="8"/>
  <c r="A430" i="9" l="1"/>
  <c r="B429" i="9"/>
  <c r="D429" i="9" s="1"/>
  <c r="G432" i="8" s="1"/>
  <c r="T431" i="8"/>
  <c r="U431" i="8" s="1"/>
  <c r="D432" i="8"/>
  <c r="B432" i="8"/>
  <c r="E443" i="8"/>
  <c r="M430" i="8"/>
  <c r="F432" i="8"/>
  <c r="N431" i="8"/>
  <c r="A431" i="9" l="1"/>
  <c r="B430" i="9"/>
  <c r="D430" i="9" s="1"/>
  <c r="G433" i="8" s="1"/>
  <c r="T432" i="8"/>
  <c r="U432" i="8" s="1"/>
  <c r="D433" i="8"/>
  <c r="B433" i="8"/>
  <c r="M431" i="8"/>
  <c r="N432" i="8"/>
  <c r="F433" i="8"/>
  <c r="E444" i="8"/>
  <c r="A432" i="9" l="1"/>
  <c r="B431" i="9"/>
  <c r="D431" i="9" s="1"/>
  <c r="G434" i="8" s="1"/>
  <c r="T433" i="8"/>
  <c r="U433" i="8" s="1"/>
  <c r="D434" i="8"/>
  <c r="B434" i="8"/>
  <c r="M432" i="8"/>
  <c r="E445" i="8"/>
  <c r="F434" i="8"/>
  <c r="N433" i="8"/>
  <c r="A433" i="9" l="1"/>
  <c r="B432" i="9"/>
  <c r="D432" i="9" s="1"/>
  <c r="G435" i="8" s="1"/>
  <c r="T434" i="8"/>
  <c r="U434" i="8" s="1"/>
  <c r="D435" i="8"/>
  <c r="B435" i="8"/>
  <c r="M433" i="8"/>
  <c r="E446" i="8"/>
  <c r="F435" i="8"/>
  <c r="N434" i="8"/>
  <c r="A434" i="9" l="1"/>
  <c r="B433" i="9"/>
  <c r="D433" i="9" s="1"/>
  <c r="G436" i="8" s="1"/>
  <c r="T435" i="8"/>
  <c r="U435" i="8" s="1"/>
  <c r="D436" i="8"/>
  <c r="B436" i="8"/>
  <c r="M434" i="8"/>
  <c r="E447" i="8"/>
  <c r="N435" i="8"/>
  <c r="F436" i="8"/>
  <c r="A435" i="9" l="1"/>
  <c r="B434" i="9"/>
  <c r="D434" i="9" s="1"/>
  <c r="G437" i="8" s="1"/>
  <c r="D437" i="8"/>
  <c r="T436" i="8"/>
  <c r="U436" i="8" s="1"/>
  <c r="B437" i="8"/>
  <c r="F437" i="8"/>
  <c r="N436" i="8"/>
  <c r="M435" i="8"/>
  <c r="E448" i="8"/>
  <c r="A436" i="9" l="1"/>
  <c r="B435" i="9"/>
  <c r="D435" i="9" s="1"/>
  <c r="G438" i="8" s="1"/>
  <c r="T437" i="8"/>
  <c r="U437" i="8" s="1"/>
  <c r="D438" i="8"/>
  <c r="B438" i="8"/>
  <c r="E449" i="8"/>
  <c r="N437" i="8"/>
  <c r="F438" i="8"/>
  <c r="A437" i="9" l="1"/>
  <c r="B436" i="9"/>
  <c r="D436" i="9" s="1"/>
  <c r="G439" i="8" s="1"/>
  <c r="T438" i="8"/>
  <c r="U438" i="8" s="1"/>
  <c r="D439" i="8"/>
  <c r="B439" i="8"/>
  <c r="N438" i="8"/>
  <c r="F439" i="8"/>
  <c r="E450" i="8"/>
  <c r="M437" i="8"/>
  <c r="A438" i="9" l="1"/>
  <c r="B437" i="9"/>
  <c r="D437" i="9" s="1"/>
  <c r="G440" i="8" s="1"/>
  <c r="D440" i="8"/>
  <c r="T439" i="8"/>
  <c r="U439" i="8" s="1"/>
  <c r="B440" i="8"/>
  <c r="E451" i="8"/>
  <c r="N439" i="8"/>
  <c r="F440" i="8"/>
  <c r="M438" i="8"/>
  <c r="A439" i="9" l="1"/>
  <c r="B438" i="9"/>
  <c r="D438" i="9" s="1"/>
  <c r="G441" i="8" s="1"/>
  <c r="T440" i="8"/>
  <c r="U440" i="8" s="1"/>
  <c r="D441" i="8"/>
  <c r="B441" i="8"/>
  <c r="E452" i="8"/>
  <c r="N440" i="8"/>
  <c r="F441" i="8"/>
  <c r="M439" i="8"/>
  <c r="A440" i="9" l="1"/>
  <c r="B439" i="9"/>
  <c r="D439" i="9" s="1"/>
  <c r="G442" i="8" s="1"/>
  <c r="T441" i="8"/>
  <c r="U441" i="8" s="1"/>
  <c r="D442" i="8"/>
  <c r="B442" i="8"/>
  <c r="N441" i="8"/>
  <c r="F442" i="8"/>
  <c r="M440" i="8"/>
  <c r="E453" i="8"/>
  <c r="A441" i="9" l="1"/>
  <c r="B440" i="9"/>
  <c r="D440" i="9" s="1"/>
  <c r="G443" i="8" s="1"/>
  <c r="T442" i="8"/>
  <c r="U442" i="8" s="1"/>
  <c r="D443" i="8"/>
  <c r="B443" i="8"/>
  <c r="E454" i="8"/>
  <c r="N442" i="8"/>
  <c r="F443" i="8"/>
  <c r="M441" i="8"/>
  <c r="A442" i="9" l="1"/>
  <c r="B441" i="9"/>
  <c r="D441" i="9" s="1"/>
  <c r="G444" i="8" s="1"/>
  <c r="T443" i="8"/>
  <c r="U443" i="8" s="1"/>
  <c r="D444" i="8"/>
  <c r="B444" i="8"/>
  <c r="F444" i="8"/>
  <c r="N443" i="8"/>
  <c r="M442" i="8"/>
  <c r="E455" i="8"/>
  <c r="A443" i="9" l="1"/>
  <c r="B442" i="9"/>
  <c r="D442" i="9" s="1"/>
  <c r="G445" i="8" s="1"/>
  <c r="T444" i="8"/>
  <c r="U444" i="8" s="1"/>
  <c r="D445" i="8"/>
  <c r="B445" i="8"/>
  <c r="M443" i="8"/>
  <c r="E456" i="8"/>
  <c r="N444" i="8"/>
  <c r="F445" i="8"/>
  <c r="A444" i="9" l="1"/>
  <c r="B443" i="9"/>
  <c r="D443" i="9" s="1"/>
  <c r="G446" i="8" s="1"/>
  <c r="T445" i="8"/>
  <c r="U445" i="8" s="1"/>
  <c r="D446" i="8"/>
  <c r="B446" i="8"/>
  <c r="M444" i="8"/>
  <c r="F446" i="8"/>
  <c r="N445" i="8"/>
  <c r="E457" i="8"/>
  <c r="A445" i="9" l="1"/>
  <c r="B444" i="9"/>
  <c r="D444" i="9" s="1"/>
  <c r="G447" i="8" s="1"/>
  <c r="T446" i="8"/>
  <c r="U446" i="8" s="1"/>
  <c r="D447" i="8"/>
  <c r="B447" i="8"/>
  <c r="M445" i="8"/>
  <c r="E458" i="8"/>
  <c r="N446" i="8"/>
  <c r="F447" i="8"/>
  <c r="A446" i="9" l="1"/>
  <c r="B445" i="9"/>
  <c r="D445" i="9" s="1"/>
  <c r="G448" i="8" s="1"/>
  <c r="D448" i="8"/>
  <c r="T447" i="8"/>
  <c r="U447" i="8" s="1"/>
  <c r="B448" i="8"/>
  <c r="E459" i="8"/>
  <c r="M446" i="8"/>
  <c r="N447" i="8"/>
  <c r="F448" i="8"/>
  <c r="A447" i="9" l="1"/>
  <c r="B446" i="9"/>
  <c r="D446" i="9" s="1"/>
  <c r="G449" i="8" s="1"/>
  <c r="T448" i="8"/>
  <c r="U448" i="8" s="1"/>
  <c r="D449" i="8"/>
  <c r="B449" i="8"/>
  <c r="E460" i="8"/>
  <c r="F449" i="8"/>
  <c r="N448" i="8"/>
  <c r="M447" i="8"/>
  <c r="A448" i="9" l="1"/>
  <c r="B447" i="9"/>
  <c r="D447" i="9" s="1"/>
  <c r="G450" i="8" s="1"/>
  <c r="T449" i="8"/>
  <c r="U449" i="8" s="1"/>
  <c r="D450" i="8"/>
  <c r="B450" i="8"/>
  <c r="F450" i="8"/>
  <c r="N449" i="8"/>
  <c r="E461" i="8"/>
  <c r="A449" i="9" l="1"/>
  <c r="B448" i="9"/>
  <c r="D448" i="9" s="1"/>
  <c r="G451" i="8" s="1"/>
  <c r="D451" i="8"/>
  <c r="T450" i="8"/>
  <c r="U450" i="8" s="1"/>
  <c r="B451" i="8"/>
  <c r="E462" i="8"/>
  <c r="M449" i="8"/>
  <c r="F451" i="8"/>
  <c r="N450" i="8"/>
  <c r="A450" i="9" l="1"/>
  <c r="B449" i="9"/>
  <c r="D449" i="9" s="1"/>
  <c r="G452" i="8" s="1"/>
  <c r="T451" i="8"/>
  <c r="U451" i="8" s="1"/>
  <c r="D452" i="8"/>
  <c r="B452" i="8"/>
  <c r="N451" i="8"/>
  <c r="F452" i="8"/>
  <c r="M450" i="8"/>
  <c r="E463" i="8"/>
  <c r="A451" i="9" l="1"/>
  <c r="B450" i="9"/>
  <c r="D450" i="9" s="1"/>
  <c r="G453" i="8" s="1"/>
  <c r="T452" i="8"/>
  <c r="U452" i="8" s="1"/>
  <c r="D453" i="8"/>
  <c r="B453" i="8"/>
  <c r="F453" i="8"/>
  <c r="N452" i="8"/>
  <c r="E464" i="8"/>
  <c r="M451" i="8"/>
  <c r="A452" i="9" l="1"/>
  <c r="B451" i="9"/>
  <c r="D451" i="9" s="1"/>
  <c r="G454" i="8" s="1"/>
  <c r="D454" i="8"/>
  <c r="T453" i="8"/>
  <c r="U453" i="8" s="1"/>
  <c r="B454" i="8"/>
  <c r="M452" i="8"/>
  <c r="E465" i="8"/>
  <c r="N453" i="8"/>
  <c r="F454" i="8"/>
  <c r="A453" i="9" l="1"/>
  <c r="B452" i="9"/>
  <c r="D452" i="9" s="1"/>
  <c r="G455" i="8" s="1"/>
  <c r="T454" i="8"/>
  <c r="U454" i="8" s="1"/>
  <c r="D455" i="8"/>
  <c r="B455" i="8"/>
  <c r="M453" i="8"/>
  <c r="E466" i="8"/>
  <c r="N454" i="8"/>
  <c r="F455" i="8"/>
  <c r="A454" i="9" l="1"/>
  <c r="B453" i="9"/>
  <c r="D453" i="9" s="1"/>
  <c r="G456" i="8" s="1"/>
  <c r="T455" i="8"/>
  <c r="U455" i="8" s="1"/>
  <c r="D456" i="8"/>
  <c r="B456" i="8"/>
  <c r="F456" i="8"/>
  <c r="N455" i="8"/>
  <c r="M454" i="8"/>
  <c r="E467" i="8"/>
  <c r="A455" i="9" l="1"/>
  <c r="B454" i="9"/>
  <c r="D454" i="9" s="1"/>
  <c r="G457" i="8" s="1"/>
  <c r="T456" i="8"/>
  <c r="U456" i="8" s="1"/>
  <c r="D457" i="8"/>
  <c r="B457" i="8"/>
  <c r="M455" i="8"/>
  <c r="E468" i="8"/>
  <c r="F457" i="8"/>
  <c r="N456" i="8"/>
  <c r="A456" i="9" l="1"/>
  <c r="B455" i="9"/>
  <c r="D455" i="9" s="1"/>
  <c r="G458" i="8" s="1"/>
  <c r="D458" i="8"/>
  <c r="T457" i="8"/>
  <c r="U457" i="8" s="1"/>
  <c r="B458" i="8"/>
  <c r="M456" i="8"/>
  <c r="F458" i="8"/>
  <c r="N457" i="8"/>
  <c r="E469" i="8"/>
  <c r="A457" i="9" l="1"/>
  <c r="B456" i="9"/>
  <c r="D456" i="9" s="1"/>
  <c r="G459" i="8" s="1"/>
  <c r="T458" i="8"/>
  <c r="U458" i="8" s="1"/>
  <c r="D459" i="8"/>
  <c r="B459" i="8"/>
  <c r="E470" i="8"/>
  <c r="F459" i="8"/>
  <c r="N458" i="8"/>
  <c r="M457" i="8"/>
  <c r="A458" i="9" l="1"/>
  <c r="B457" i="9"/>
  <c r="D457" i="9" s="1"/>
  <c r="G460" i="8" s="1"/>
  <c r="D460" i="8"/>
  <c r="T459" i="8"/>
  <c r="U459" i="8" s="1"/>
  <c r="B460" i="8"/>
  <c r="M458" i="8"/>
  <c r="N459" i="8"/>
  <c r="F460" i="8"/>
  <c r="E471" i="8"/>
  <c r="A459" i="9" l="1"/>
  <c r="B458" i="9"/>
  <c r="D458" i="9" s="1"/>
  <c r="G461" i="8" s="1"/>
  <c r="T460" i="8"/>
  <c r="U460" i="8" s="1"/>
  <c r="D461" i="8"/>
  <c r="B461" i="8"/>
  <c r="E472" i="8"/>
  <c r="N460" i="8"/>
  <c r="F461" i="8"/>
  <c r="M459" i="8"/>
  <c r="A460" i="9" l="1"/>
  <c r="B459" i="9"/>
  <c r="D459" i="9" s="1"/>
  <c r="G462" i="8" s="1"/>
  <c r="T461" i="8"/>
  <c r="U461" i="8" s="1"/>
  <c r="D462" i="8"/>
  <c r="B462" i="8"/>
  <c r="E473" i="8"/>
  <c r="N461" i="8"/>
  <c r="F462" i="8"/>
  <c r="A461" i="9" l="1"/>
  <c r="B460" i="9"/>
  <c r="D460" i="9" s="1"/>
  <c r="G463" i="8" s="1"/>
  <c r="T462" i="8"/>
  <c r="U462" i="8" s="1"/>
  <c r="D463" i="8"/>
  <c r="B463" i="8"/>
  <c r="N462" i="8"/>
  <c r="F463" i="8"/>
  <c r="M461" i="8"/>
  <c r="E474" i="8"/>
  <c r="A462" i="9" l="1"/>
  <c r="B461" i="9"/>
  <c r="D461" i="9" s="1"/>
  <c r="G464" i="8" s="1"/>
  <c r="T463" i="8"/>
  <c r="U463" i="8" s="1"/>
  <c r="D464" i="8"/>
  <c r="B464" i="8"/>
  <c r="E475" i="8"/>
  <c r="F464" i="8"/>
  <c r="N463" i="8"/>
  <c r="M462" i="8"/>
  <c r="A463" i="9" l="1"/>
  <c r="B462" i="9"/>
  <c r="D462" i="9" s="1"/>
  <c r="G465" i="8" s="1"/>
  <c r="T464" i="8"/>
  <c r="U464" i="8" s="1"/>
  <c r="D465" i="8"/>
  <c r="B465" i="8"/>
  <c r="M463" i="8"/>
  <c r="E476" i="8"/>
  <c r="F465" i="8"/>
  <c r="N464" i="8"/>
  <c r="A464" i="9" l="1"/>
  <c r="B463" i="9"/>
  <c r="D463" i="9" s="1"/>
  <c r="G466" i="8" s="1"/>
  <c r="D466" i="8"/>
  <c r="T465" i="8"/>
  <c r="U465" i="8" s="1"/>
  <c r="B466" i="8"/>
  <c r="M464" i="8"/>
  <c r="N465" i="8"/>
  <c r="F466" i="8"/>
  <c r="E477" i="8"/>
  <c r="A465" i="9" l="1"/>
  <c r="B464" i="9"/>
  <c r="D464" i="9" s="1"/>
  <c r="G467" i="8" s="1"/>
  <c r="T466" i="8"/>
  <c r="U466" i="8" s="1"/>
  <c r="D467" i="8"/>
  <c r="B467" i="8"/>
  <c r="M465" i="8"/>
  <c r="E478" i="8"/>
  <c r="N466" i="8"/>
  <c r="F467" i="8"/>
  <c r="A466" i="9" l="1"/>
  <c r="B465" i="9"/>
  <c r="D465" i="9" s="1"/>
  <c r="G468" i="8" s="1"/>
  <c r="T467" i="8"/>
  <c r="U467" i="8" s="1"/>
  <c r="D468" i="8"/>
  <c r="B468" i="8"/>
  <c r="N467" i="8"/>
  <c r="F468" i="8"/>
  <c r="M466" i="8"/>
  <c r="E479" i="8"/>
  <c r="A467" i="9" l="1"/>
  <c r="B466" i="9"/>
  <c r="D466" i="9" s="1"/>
  <c r="G469" i="8" s="1"/>
  <c r="T468" i="8"/>
  <c r="U468" i="8" s="1"/>
  <c r="D469" i="8"/>
  <c r="B469" i="8"/>
  <c r="E480" i="8"/>
  <c r="F469" i="8"/>
  <c r="N468" i="8"/>
  <c r="M467" i="8"/>
  <c r="A468" i="9" l="1"/>
  <c r="B467" i="9"/>
  <c r="D467" i="9" s="1"/>
  <c r="G470" i="8" s="1"/>
  <c r="T469" i="8"/>
  <c r="U469" i="8" s="1"/>
  <c r="D470" i="8"/>
  <c r="B470" i="8"/>
  <c r="M468" i="8"/>
  <c r="F470" i="8"/>
  <c r="N469" i="8"/>
  <c r="E481" i="8"/>
  <c r="A469" i="9" l="1"/>
  <c r="B468" i="9"/>
  <c r="D468" i="9" s="1"/>
  <c r="G471" i="8" s="1"/>
  <c r="T470" i="8"/>
  <c r="U470" i="8" s="1"/>
  <c r="D471" i="8"/>
  <c r="B471" i="8"/>
  <c r="E482" i="8"/>
  <c r="N470" i="8"/>
  <c r="F471" i="8"/>
  <c r="M469" i="8"/>
  <c r="A470" i="9" l="1"/>
  <c r="B469" i="9"/>
  <c r="D469" i="9" s="1"/>
  <c r="G472" i="8" s="1"/>
  <c r="T471" i="8"/>
  <c r="U471" i="8" s="1"/>
  <c r="D472" i="8"/>
  <c r="B472" i="8"/>
  <c r="N471" i="8"/>
  <c r="F472" i="8"/>
  <c r="E483" i="8"/>
  <c r="M470" i="8"/>
  <c r="A471" i="9" l="1"/>
  <c r="B470" i="9"/>
  <c r="D470" i="9" s="1"/>
  <c r="G473" i="8" s="1"/>
  <c r="T472" i="8"/>
  <c r="U472" i="8" s="1"/>
  <c r="D473" i="8"/>
  <c r="B473" i="8"/>
  <c r="E484" i="8"/>
  <c r="M471" i="8"/>
  <c r="N472" i="8"/>
  <c r="F473" i="8"/>
  <c r="A472" i="9" l="1"/>
  <c r="B471" i="9"/>
  <c r="D471" i="9" s="1"/>
  <c r="G474" i="8" s="1"/>
  <c r="D474" i="8"/>
  <c r="T473" i="8"/>
  <c r="U473" i="8" s="1"/>
  <c r="B474" i="8"/>
  <c r="E485" i="8"/>
  <c r="N473" i="8"/>
  <c r="F474" i="8"/>
  <c r="A473" i="9" l="1"/>
  <c r="B472" i="9"/>
  <c r="D472" i="9" s="1"/>
  <c r="G475" i="8" s="1"/>
  <c r="T474" i="8"/>
  <c r="U474" i="8" s="1"/>
  <c r="D475" i="8"/>
  <c r="B475" i="8"/>
  <c r="F475" i="8"/>
  <c r="N474" i="8"/>
  <c r="M473" i="8"/>
  <c r="E486" i="8"/>
  <c r="A474" i="9" l="1"/>
  <c r="B473" i="9"/>
  <c r="D473" i="9" s="1"/>
  <c r="G476" i="8" s="1"/>
  <c r="D476" i="8"/>
  <c r="T475" i="8"/>
  <c r="U475" i="8" s="1"/>
  <c r="B476" i="8"/>
  <c r="F476" i="8"/>
  <c r="N475" i="8"/>
  <c r="E487" i="8"/>
  <c r="M474" i="8"/>
  <c r="A475" i="9" l="1"/>
  <c r="B474" i="9"/>
  <c r="D474" i="9" s="1"/>
  <c r="G477" i="8" s="1"/>
  <c r="T476" i="8"/>
  <c r="U476" i="8" s="1"/>
  <c r="D477" i="8"/>
  <c r="B477" i="8"/>
  <c r="E488" i="8"/>
  <c r="M475" i="8"/>
  <c r="F477" i="8"/>
  <c r="N476" i="8"/>
  <c r="A476" i="9" l="1"/>
  <c r="B475" i="9"/>
  <c r="D475" i="9" s="1"/>
  <c r="G478" i="8" s="1"/>
  <c r="D478" i="8"/>
  <c r="T477" i="8"/>
  <c r="U477" i="8" s="1"/>
  <c r="B478" i="8"/>
  <c r="M476" i="8"/>
  <c r="N477" i="8"/>
  <c r="F478" i="8"/>
  <c r="E489" i="8"/>
  <c r="A477" i="9" l="1"/>
  <c r="B476" i="9"/>
  <c r="D476" i="9" s="1"/>
  <c r="G479" i="8" s="1"/>
  <c r="T478" i="8"/>
  <c r="U478" i="8" s="1"/>
  <c r="D479" i="8"/>
  <c r="B479" i="8"/>
  <c r="M477" i="8"/>
  <c r="E490" i="8"/>
  <c r="F479" i="8"/>
  <c r="N478" i="8"/>
  <c r="A478" i="9" l="1"/>
  <c r="B477" i="9"/>
  <c r="D477" i="9" s="1"/>
  <c r="G480" i="8" s="1"/>
  <c r="D480" i="8"/>
  <c r="T479" i="8"/>
  <c r="U479" i="8" s="1"/>
  <c r="B480" i="8"/>
  <c r="N479" i="8"/>
  <c r="F480" i="8"/>
  <c r="E491" i="8"/>
  <c r="M478" i="8"/>
  <c r="A479" i="9" l="1"/>
  <c r="B478" i="9"/>
  <c r="D478" i="9" s="1"/>
  <c r="G481" i="8" s="1"/>
  <c r="T480" i="8"/>
  <c r="U480" i="8" s="1"/>
  <c r="D481" i="8"/>
  <c r="B481" i="8"/>
  <c r="M479" i="8"/>
  <c r="E492" i="8"/>
  <c r="F481" i="8"/>
  <c r="N480" i="8"/>
  <c r="A480" i="9" l="1"/>
  <c r="B479" i="9"/>
  <c r="D479" i="9" s="1"/>
  <c r="G482" i="8" s="1"/>
  <c r="T481" i="8"/>
  <c r="U481" i="8" s="1"/>
  <c r="D482" i="8"/>
  <c r="B482" i="8"/>
  <c r="M480" i="8"/>
  <c r="E493" i="8"/>
  <c r="F482" i="8"/>
  <c r="N481" i="8"/>
  <c r="A481" i="9" l="1"/>
  <c r="B480" i="9"/>
  <c r="D480" i="9" s="1"/>
  <c r="G483" i="8" s="1"/>
  <c r="T482" i="8"/>
  <c r="U482" i="8" s="1"/>
  <c r="D483" i="8"/>
  <c r="B483" i="8"/>
  <c r="M481" i="8"/>
  <c r="F483" i="8"/>
  <c r="N482" i="8"/>
  <c r="E494" i="8"/>
  <c r="A482" i="9" l="1"/>
  <c r="B481" i="9"/>
  <c r="D481" i="9" s="1"/>
  <c r="G484" i="8" s="1"/>
  <c r="T483" i="8"/>
  <c r="U483" i="8" s="1"/>
  <c r="D484" i="8"/>
  <c r="B484" i="8"/>
  <c r="F484" i="8"/>
  <c r="N483" i="8"/>
  <c r="E495" i="8"/>
  <c r="M482" i="8"/>
  <c r="A483" i="9" l="1"/>
  <c r="B482" i="9"/>
  <c r="D482" i="9" s="1"/>
  <c r="G485" i="8" s="1"/>
  <c r="T484" i="8"/>
  <c r="U484" i="8" s="1"/>
  <c r="D485" i="8"/>
  <c r="B485" i="8"/>
  <c r="E496" i="8"/>
  <c r="M483" i="8"/>
  <c r="F485" i="8"/>
  <c r="N484" i="8"/>
  <c r="A484" i="9" l="1"/>
  <c r="B483" i="9"/>
  <c r="D483" i="9" s="1"/>
  <c r="G486" i="8" s="1"/>
  <c r="D486" i="8"/>
  <c r="T485" i="8"/>
  <c r="U485" i="8" s="1"/>
  <c r="B486" i="8"/>
  <c r="N485" i="8"/>
  <c r="F486" i="8"/>
  <c r="E497" i="8"/>
  <c r="A485" i="9" l="1"/>
  <c r="B484" i="9"/>
  <c r="D484" i="9" s="1"/>
  <c r="G487" i="8" s="1"/>
  <c r="T486" i="8"/>
  <c r="U486" i="8" s="1"/>
  <c r="D487" i="8"/>
  <c r="B487" i="8"/>
  <c r="E498" i="8"/>
  <c r="F487" i="8"/>
  <c r="N486" i="8"/>
  <c r="M485" i="8"/>
  <c r="A486" i="9" l="1"/>
  <c r="B485" i="9"/>
  <c r="D485" i="9" s="1"/>
  <c r="G488" i="8" s="1"/>
  <c r="T487" i="8"/>
  <c r="U487" i="8" s="1"/>
  <c r="D488" i="8"/>
  <c r="B488" i="8"/>
  <c r="M486" i="8"/>
  <c r="F488" i="8"/>
  <c r="N487" i="8"/>
  <c r="E499" i="8"/>
  <c r="A487" i="9" l="1"/>
  <c r="B486" i="9"/>
  <c r="D486" i="9" s="1"/>
  <c r="G489" i="8" s="1"/>
  <c r="T488" i="8"/>
  <c r="U488" i="8" s="1"/>
  <c r="D489" i="8"/>
  <c r="B489" i="8"/>
  <c r="M487" i="8"/>
  <c r="F489" i="8"/>
  <c r="N488" i="8"/>
  <c r="E500" i="8"/>
  <c r="A488" i="9" l="1"/>
  <c r="B487" i="9"/>
  <c r="D487" i="9" s="1"/>
  <c r="G490" i="8" s="1"/>
  <c r="T489" i="8"/>
  <c r="U489" i="8" s="1"/>
  <c r="D490" i="8"/>
  <c r="B490" i="8"/>
  <c r="M488" i="8"/>
  <c r="E501" i="8"/>
  <c r="N489" i="8"/>
  <c r="F490" i="8"/>
  <c r="A489" i="9" l="1"/>
  <c r="B488" i="9"/>
  <c r="D488" i="9" s="1"/>
  <c r="G491" i="8" s="1"/>
  <c r="T490" i="8"/>
  <c r="U490" i="8" s="1"/>
  <c r="D491" i="8"/>
  <c r="B491" i="8"/>
  <c r="E502" i="8"/>
  <c r="F491" i="8"/>
  <c r="N490" i="8"/>
  <c r="M489" i="8"/>
  <c r="A490" i="9" l="1"/>
  <c r="B489" i="9"/>
  <c r="D489" i="9" s="1"/>
  <c r="G492" i="8" s="1"/>
  <c r="D492" i="8"/>
  <c r="T491" i="8"/>
  <c r="U491" i="8" s="1"/>
  <c r="B492" i="8"/>
  <c r="N491" i="8"/>
  <c r="F492" i="8"/>
  <c r="E503" i="8"/>
  <c r="M490" i="8"/>
  <c r="A491" i="9" l="1"/>
  <c r="B490" i="9"/>
  <c r="D490" i="9" s="1"/>
  <c r="G493" i="8" s="1"/>
  <c r="T492" i="8"/>
  <c r="U492" i="8" s="1"/>
  <c r="D493" i="8"/>
  <c r="B493" i="8"/>
  <c r="N492" i="8"/>
  <c r="F493" i="8"/>
  <c r="M491" i="8"/>
  <c r="E504" i="8"/>
  <c r="A492" i="9" l="1"/>
  <c r="B491" i="9"/>
  <c r="D491" i="9" s="1"/>
  <c r="G494" i="8" s="1"/>
  <c r="T493" i="8"/>
  <c r="U493" i="8" s="1"/>
  <c r="D494" i="8"/>
  <c r="B494" i="8"/>
  <c r="E505" i="8"/>
  <c r="N493" i="8"/>
  <c r="F494" i="8"/>
  <c r="M492" i="8"/>
  <c r="A493" i="9" l="1"/>
  <c r="B492" i="9"/>
  <c r="D492" i="9" s="1"/>
  <c r="G495" i="8" s="1"/>
  <c r="T494" i="8"/>
  <c r="U494" i="8" s="1"/>
  <c r="D495" i="8"/>
  <c r="B495" i="8"/>
  <c r="E506" i="8"/>
  <c r="N494" i="8"/>
  <c r="F495" i="8"/>
  <c r="M493" i="8"/>
  <c r="A494" i="9" l="1"/>
  <c r="B493" i="9"/>
  <c r="D493" i="9" s="1"/>
  <c r="G496" i="8" s="1"/>
  <c r="T495" i="8"/>
  <c r="U495" i="8" s="1"/>
  <c r="D496" i="8"/>
  <c r="B496" i="8"/>
  <c r="N495" i="8"/>
  <c r="F496" i="8"/>
  <c r="M494" i="8"/>
  <c r="E507" i="8"/>
  <c r="A495" i="9" l="1"/>
  <c r="B494" i="9"/>
  <c r="D494" i="9" s="1"/>
  <c r="G497" i="8" s="1"/>
  <c r="T496" i="8"/>
  <c r="U496" i="8" s="1"/>
  <c r="D497" i="8"/>
  <c r="B497" i="8"/>
  <c r="E508" i="8"/>
  <c r="F497" i="8"/>
  <c r="N496" i="8"/>
  <c r="M495" i="8"/>
  <c r="A496" i="9" l="1"/>
  <c r="B495" i="9"/>
  <c r="D495" i="9" s="1"/>
  <c r="G498" i="8" s="1"/>
  <c r="D498" i="8"/>
  <c r="T497" i="8"/>
  <c r="U497" i="8" s="1"/>
  <c r="B498" i="8"/>
  <c r="E509" i="8"/>
  <c r="F498" i="8"/>
  <c r="N497" i="8"/>
  <c r="A497" i="9" l="1"/>
  <c r="B496" i="9"/>
  <c r="D496" i="9" s="1"/>
  <c r="G499" i="8" s="1"/>
  <c r="T498" i="8"/>
  <c r="U498" i="8" s="1"/>
  <c r="D499" i="8"/>
  <c r="B499" i="8"/>
  <c r="M497" i="8"/>
  <c r="F499" i="8"/>
  <c r="N498" i="8"/>
  <c r="E510" i="8"/>
  <c r="A498" i="9" l="1"/>
  <c r="B497" i="9"/>
  <c r="D497" i="9" s="1"/>
  <c r="G500" i="8" s="1"/>
  <c r="T499" i="8"/>
  <c r="U499" i="8" s="1"/>
  <c r="D500" i="8"/>
  <c r="B500" i="8"/>
  <c r="E511" i="8"/>
  <c r="M498" i="8"/>
  <c r="N499" i="8"/>
  <c r="F500" i="8"/>
  <c r="A499" i="9" l="1"/>
  <c r="B498" i="9"/>
  <c r="D498" i="9" s="1"/>
  <c r="G501" i="8" s="1"/>
  <c r="T500" i="8"/>
  <c r="U500" i="8" s="1"/>
  <c r="D501" i="8"/>
  <c r="B501" i="8"/>
  <c r="N500" i="8"/>
  <c r="F501" i="8"/>
  <c r="E512" i="8"/>
  <c r="M499" i="8"/>
  <c r="A500" i="9" l="1"/>
  <c r="B499" i="9"/>
  <c r="D499" i="9" s="1"/>
  <c r="G502" i="8" s="1"/>
  <c r="T501" i="8"/>
  <c r="U501" i="8" s="1"/>
  <c r="D502" i="8"/>
  <c r="B502" i="8"/>
  <c r="M500" i="8"/>
  <c r="N501" i="8"/>
  <c r="F502" i="8"/>
  <c r="E513" i="8"/>
  <c r="A501" i="9" l="1"/>
  <c r="B500" i="9"/>
  <c r="D500" i="9" s="1"/>
  <c r="G503" i="8" s="1"/>
  <c r="T502" i="8"/>
  <c r="U502" i="8" s="1"/>
  <c r="D503" i="8"/>
  <c r="B503" i="8"/>
  <c r="M501" i="8"/>
  <c r="E514" i="8"/>
  <c r="F503" i="8"/>
  <c r="N502" i="8"/>
  <c r="A502" i="9" l="1"/>
  <c r="B501" i="9"/>
  <c r="D501" i="9" s="1"/>
  <c r="G504" i="8" s="1"/>
  <c r="T503" i="8"/>
  <c r="U503" i="8" s="1"/>
  <c r="D504" i="8"/>
  <c r="B504" i="8"/>
  <c r="N503" i="8"/>
  <c r="F504" i="8"/>
  <c r="M502" i="8"/>
  <c r="E515" i="8"/>
  <c r="A503" i="9" l="1"/>
  <c r="B502" i="9"/>
  <c r="D502" i="9" s="1"/>
  <c r="G505" i="8" s="1"/>
  <c r="D505" i="8"/>
  <c r="T504" i="8"/>
  <c r="U504" i="8" s="1"/>
  <c r="B505" i="8"/>
  <c r="M503" i="8"/>
  <c r="E516" i="8"/>
  <c r="F505" i="8"/>
  <c r="N504" i="8"/>
  <c r="A504" i="9" l="1"/>
  <c r="B503" i="9"/>
  <c r="D503" i="9" s="1"/>
  <c r="G506" i="8" s="1"/>
  <c r="T505" i="8"/>
  <c r="U505" i="8" s="1"/>
  <c r="D506" i="8"/>
  <c r="B506" i="8"/>
  <c r="N505" i="8"/>
  <c r="F506" i="8"/>
  <c r="M504" i="8"/>
  <c r="E517" i="8"/>
  <c r="A505" i="9" l="1"/>
  <c r="B504" i="9"/>
  <c r="D504" i="9" s="1"/>
  <c r="G507" i="8" s="1"/>
  <c r="T506" i="8"/>
  <c r="U506" i="8" s="1"/>
  <c r="D507" i="8"/>
  <c r="B507" i="8"/>
  <c r="E518" i="8"/>
  <c r="N506" i="8"/>
  <c r="F507" i="8"/>
  <c r="M505" i="8"/>
  <c r="A506" i="9" l="1"/>
  <c r="B505" i="9"/>
  <c r="D505" i="9" s="1"/>
  <c r="G508" i="8" s="1"/>
  <c r="T507" i="8"/>
  <c r="U507" i="8" s="1"/>
  <c r="D508" i="8"/>
  <c r="B508" i="8"/>
  <c r="F508" i="8"/>
  <c r="N507" i="8"/>
  <c r="M506" i="8"/>
  <c r="E519" i="8"/>
  <c r="A507" i="9" l="1"/>
  <c r="B506" i="9"/>
  <c r="D506" i="9" s="1"/>
  <c r="G509" i="8" s="1"/>
  <c r="T508" i="8"/>
  <c r="U508" i="8" s="1"/>
  <c r="D509" i="8"/>
  <c r="B509" i="8"/>
  <c r="E520" i="8"/>
  <c r="M507" i="8"/>
  <c r="N508" i="8"/>
  <c r="F509" i="8"/>
  <c r="A508" i="9" l="1"/>
  <c r="B507" i="9"/>
  <c r="D507" i="9" s="1"/>
  <c r="G510" i="8" s="1"/>
  <c r="T509" i="8"/>
  <c r="U509" i="8" s="1"/>
  <c r="D510" i="8"/>
  <c r="B510" i="8"/>
  <c r="E521" i="8"/>
  <c r="N509" i="8"/>
  <c r="F510" i="8"/>
  <c r="A509" i="9" l="1"/>
  <c r="B508" i="9"/>
  <c r="D508" i="9" s="1"/>
  <c r="G511" i="8" s="1"/>
  <c r="T510" i="8"/>
  <c r="U510" i="8" s="1"/>
  <c r="D511" i="8"/>
  <c r="B511" i="8"/>
  <c r="F511" i="8"/>
  <c r="N510" i="8"/>
  <c r="M509" i="8"/>
  <c r="E522" i="8"/>
  <c r="A510" i="9" l="1"/>
  <c r="B509" i="9"/>
  <c r="D509" i="9" s="1"/>
  <c r="G512" i="8" s="1"/>
  <c r="D512" i="8"/>
  <c r="T511" i="8"/>
  <c r="U511" i="8" s="1"/>
  <c r="B512" i="8"/>
  <c r="E523" i="8"/>
  <c r="M510" i="8"/>
  <c r="N511" i="8"/>
  <c r="F512" i="8"/>
  <c r="A511" i="9" l="1"/>
  <c r="B510" i="9"/>
  <c r="D510" i="9" s="1"/>
  <c r="G513" i="8" s="1"/>
  <c r="T512" i="8"/>
  <c r="U512" i="8" s="1"/>
  <c r="D513" i="8"/>
  <c r="B513" i="8"/>
  <c r="F513" i="8"/>
  <c r="N512" i="8"/>
  <c r="E524" i="8"/>
  <c r="M511" i="8"/>
  <c r="A512" i="9" l="1"/>
  <c r="B511" i="9"/>
  <c r="D511" i="9" s="1"/>
  <c r="G514" i="8" s="1"/>
  <c r="T513" i="8"/>
  <c r="U513" i="8" s="1"/>
  <c r="D514" i="8"/>
  <c r="B514" i="8"/>
  <c r="M512" i="8"/>
  <c r="N513" i="8"/>
  <c r="F514" i="8"/>
  <c r="E525" i="8"/>
  <c r="A513" i="9" l="1"/>
  <c r="B512" i="9"/>
  <c r="D512" i="9" s="1"/>
  <c r="G515" i="8" s="1"/>
  <c r="D515" i="8"/>
  <c r="T514" i="8"/>
  <c r="U514" i="8" s="1"/>
  <c r="B515" i="8"/>
  <c r="E526" i="8"/>
  <c r="N514" i="8"/>
  <c r="F515" i="8"/>
  <c r="M513" i="8"/>
  <c r="A514" i="9" l="1"/>
  <c r="B513" i="9"/>
  <c r="D513" i="9" s="1"/>
  <c r="G516" i="8" s="1"/>
  <c r="T515" i="8"/>
  <c r="U515" i="8" s="1"/>
  <c r="D516" i="8"/>
  <c r="B516" i="8"/>
  <c r="N515" i="8"/>
  <c r="F516" i="8"/>
  <c r="E527" i="8"/>
  <c r="M514" i="8"/>
  <c r="A515" i="9" l="1"/>
  <c r="B514" i="9"/>
  <c r="D514" i="9" s="1"/>
  <c r="G517" i="8" s="1"/>
  <c r="D517" i="8"/>
  <c r="T516" i="8"/>
  <c r="U516" i="8" s="1"/>
  <c r="B517" i="8"/>
  <c r="N516" i="8"/>
  <c r="F517" i="8"/>
  <c r="M515" i="8"/>
  <c r="E528" i="8"/>
  <c r="A516" i="9" l="1"/>
  <c r="B515" i="9"/>
  <c r="D515" i="9" s="1"/>
  <c r="G518" i="8" s="1"/>
  <c r="T517" i="8"/>
  <c r="U517" i="8" s="1"/>
  <c r="D518" i="8"/>
  <c r="B518" i="8"/>
  <c r="N517" i="8"/>
  <c r="F518" i="8"/>
  <c r="E529" i="8"/>
  <c r="M516" i="8"/>
  <c r="A517" i="9" l="1"/>
  <c r="B516" i="9"/>
  <c r="D516" i="9" s="1"/>
  <c r="G519" i="8" s="1"/>
  <c r="T518" i="8"/>
  <c r="U518" i="8" s="1"/>
  <c r="D519" i="8"/>
  <c r="B519" i="8"/>
  <c r="E530" i="8"/>
  <c r="F519" i="8"/>
  <c r="N518" i="8"/>
  <c r="M517" i="8"/>
  <c r="A518" i="9" l="1"/>
  <c r="B517" i="9"/>
  <c r="D517" i="9" s="1"/>
  <c r="G520" i="8" s="1"/>
  <c r="D520" i="8"/>
  <c r="T519" i="8"/>
  <c r="U519" i="8" s="1"/>
  <c r="B520" i="8"/>
  <c r="M518" i="8"/>
  <c r="F520" i="8"/>
  <c r="N519" i="8"/>
  <c r="E531" i="8"/>
  <c r="A519" i="9" l="1"/>
  <c r="B518" i="9"/>
  <c r="D518" i="9" s="1"/>
  <c r="G521" i="8" s="1"/>
  <c r="T520" i="8"/>
  <c r="U520" i="8" s="1"/>
  <c r="D521" i="8"/>
  <c r="B521" i="8"/>
  <c r="N520" i="8"/>
  <c r="F521" i="8"/>
  <c r="E532" i="8"/>
  <c r="M519" i="8"/>
  <c r="A520" i="9" l="1"/>
  <c r="B519" i="9"/>
  <c r="D519" i="9" s="1"/>
  <c r="G522" i="8" s="1"/>
  <c r="D522" i="8"/>
  <c r="T521" i="8"/>
  <c r="U521" i="8" s="1"/>
  <c r="B522" i="8"/>
  <c r="E533" i="8"/>
  <c r="F522" i="8"/>
  <c r="N521" i="8"/>
  <c r="A521" i="9" l="1"/>
  <c r="B520" i="9"/>
  <c r="D520" i="9" s="1"/>
  <c r="G523" i="8" s="1"/>
  <c r="T522" i="8"/>
  <c r="U522" i="8" s="1"/>
  <c r="D523" i="8"/>
  <c r="B523" i="8"/>
  <c r="M521" i="8"/>
  <c r="N522" i="8"/>
  <c r="F523" i="8"/>
  <c r="E534" i="8"/>
  <c r="A522" i="9" l="1"/>
  <c r="B521" i="9"/>
  <c r="D521" i="9" s="1"/>
  <c r="G524" i="8" s="1"/>
  <c r="T523" i="8"/>
  <c r="U523" i="8" s="1"/>
  <c r="D524" i="8"/>
  <c r="B524" i="8"/>
  <c r="E535" i="8"/>
  <c r="N523" i="8"/>
  <c r="F524" i="8"/>
  <c r="M522" i="8"/>
  <c r="A523" i="9" l="1"/>
  <c r="B522" i="9"/>
  <c r="D522" i="9" s="1"/>
  <c r="G525" i="8" s="1"/>
  <c r="T524" i="8"/>
  <c r="U524" i="8" s="1"/>
  <c r="D525" i="8"/>
  <c r="B525" i="8"/>
  <c r="F525" i="8"/>
  <c r="N524" i="8"/>
  <c r="M523" i="8"/>
  <c r="E536" i="8"/>
  <c r="A524" i="9" l="1"/>
  <c r="B523" i="9"/>
  <c r="D523" i="9" s="1"/>
  <c r="G526" i="8" s="1"/>
  <c r="T525" i="8"/>
  <c r="U525" i="8" s="1"/>
  <c r="D526" i="8"/>
  <c r="B526" i="8"/>
  <c r="E537" i="8"/>
  <c r="M524" i="8"/>
  <c r="N525" i="8"/>
  <c r="F526" i="8"/>
  <c r="A525" i="9" l="1"/>
  <c r="B524" i="9"/>
  <c r="D524" i="9" s="1"/>
  <c r="G527" i="8" s="1"/>
  <c r="T526" i="8"/>
  <c r="U526" i="8" s="1"/>
  <c r="D527" i="8"/>
  <c r="B527" i="8"/>
  <c r="F527" i="8"/>
  <c r="N526" i="8"/>
  <c r="M525" i="8"/>
  <c r="E538" i="8"/>
  <c r="A526" i="9" l="1"/>
  <c r="B525" i="9"/>
  <c r="D525" i="9" s="1"/>
  <c r="G528" i="8" s="1"/>
  <c r="T527" i="8"/>
  <c r="U527" i="8" s="1"/>
  <c r="D528" i="8"/>
  <c r="B528" i="8"/>
  <c r="E539" i="8"/>
  <c r="N527" i="8"/>
  <c r="F528" i="8"/>
  <c r="M526" i="8"/>
  <c r="A527" i="9" l="1"/>
  <c r="B526" i="9"/>
  <c r="D526" i="9" s="1"/>
  <c r="G529" i="8" s="1"/>
  <c r="T528" i="8"/>
  <c r="U528" i="8" s="1"/>
  <c r="D529" i="8"/>
  <c r="B529" i="8"/>
  <c r="N528" i="8"/>
  <c r="F529" i="8"/>
  <c r="E540" i="8"/>
  <c r="M527" i="8"/>
  <c r="A528" i="9" l="1"/>
  <c r="B527" i="9"/>
  <c r="D527" i="9" s="1"/>
  <c r="G530" i="8" s="1"/>
  <c r="T529" i="8"/>
  <c r="U529" i="8" s="1"/>
  <c r="D530" i="8"/>
  <c r="B530" i="8"/>
  <c r="E541" i="8"/>
  <c r="F530" i="8"/>
  <c r="N529" i="8"/>
  <c r="M528" i="8"/>
  <c r="A529" i="9" l="1"/>
  <c r="B528" i="9"/>
  <c r="D528" i="9" s="1"/>
  <c r="G531" i="8" s="1"/>
  <c r="T530" i="8"/>
  <c r="U530" i="8" s="1"/>
  <c r="D531" i="8"/>
  <c r="B531" i="8"/>
  <c r="E542" i="8"/>
  <c r="M529" i="8"/>
  <c r="F531" i="8"/>
  <c r="N530" i="8"/>
  <c r="A530" i="9" l="1"/>
  <c r="B529" i="9"/>
  <c r="D529" i="9" s="1"/>
  <c r="G532" i="8" s="1"/>
  <c r="T531" i="8"/>
  <c r="U531" i="8" s="1"/>
  <c r="D532" i="8"/>
  <c r="B532" i="8"/>
  <c r="N531" i="8"/>
  <c r="F532" i="8"/>
  <c r="E543" i="8"/>
  <c r="M530" i="8"/>
  <c r="A531" i="9" l="1"/>
  <c r="B530" i="9"/>
  <c r="D530" i="9" s="1"/>
  <c r="G533" i="8" s="1"/>
  <c r="T532" i="8"/>
  <c r="U532" i="8" s="1"/>
  <c r="D533" i="8"/>
  <c r="B533" i="8"/>
  <c r="N532" i="8"/>
  <c r="F533" i="8"/>
  <c r="E544" i="8"/>
  <c r="M531" i="8"/>
  <c r="A532" i="9" l="1"/>
  <c r="B531" i="9"/>
  <c r="D531" i="9" s="1"/>
  <c r="G534" i="8" s="1"/>
  <c r="T533" i="8"/>
  <c r="U533" i="8" s="1"/>
  <c r="D534" i="8"/>
  <c r="B534" i="8"/>
  <c r="N533" i="8"/>
  <c r="F534" i="8"/>
  <c r="E545" i="8"/>
  <c r="A533" i="9" l="1"/>
  <c r="B532" i="9"/>
  <c r="D532" i="9" s="1"/>
  <c r="G535" i="8" s="1"/>
  <c r="D535" i="8"/>
  <c r="T534" i="8"/>
  <c r="U534" i="8" s="1"/>
  <c r="B535" i="8"/>
  <c r="E546" i="8"/>
  <c r="N534" i="8"/>
  <c r="F535" i="8"/>
  <c r="M533" i="8"/>
  <c r="A534" i="9" l="1"/>
  <c r="B533" i="9"/>
  <c r="D533" i="9" s="1"/>
  <c r="G536" i="8" s="1"/>
  <c r="T535" i="8"/>
  <c r="U535" i="8" s="1"/>
  <c r="D536" i="8"/>
  <c r="B536" i="8"/>
  <c r="E547" i="8"/>
  <c r="N535" i="8"/>
  <c r="F536" i="8"/>
  <c r="M534" i="8"/>
  <c r="A535" i="9" l="1"/>
  <c r="B534" i="9"/>
  <c r="D534" i="9" s="1"/>
  <c r="G537" i="8" s="1"/>
  <c r="T536" i="8"/>
  <c r="U536" i="8" s="1"/>
  <c r="D537" i="8"/>
  <c r="B537" i="8"/>
  <c r="M535" i="8"/>
  <c r="E548" i="8"/>
  <c r="N536" i="8"/>
  <c r="F537" i="8"/>
  <c r="A536" i="9" l="1"/>
  <c r="B535" i="9"/>
  <c r="D535" i="9" s="1"/>
  <c r="G538" i="8" s="1"/>
  <c r="D538" i="8"/>
  <c r="T537" i="8"/>
  <c r="U537" i="8" s="1"/>
  <c r="B538" i="8"/>
  <c r="N537" i="8"/>
  <c r="F538" i="8"/>
  <c r="E549" i="8"/>
  <c r="M536" i="8"/>
  <c r="A537" i="9" l="1"/>
  <c r="B536" i="9"/>
  <c r="D536" i="9" s="1"/>
  <c r="G539" i="8" s="1"/>
  <c r="T538" i="8"/>
  <c r="U538" i="8" s="1"/>
  <c r="D539" i="8"/>
  <c r="B539" i="8"/>
  <c r="F539" i="8"/>
  <c r="N538" i="8"/>
  <c r="M537" i="8"/>
  <c r="E550" i="8"/>
  <c r="A538" i="9" l="1"/>
  <c r="B537" i="9"/>
  <c r="D537" i="9" s="1"/>
  <c r="G540" i="8" s="1"/>
  <c r="D540" i="8"/>
  <c r="T539" i="8"/>
  <c r="U539" i="8" s="1"/>
  <c r="B540" i="8"/>
  <c r="M538" i="8"/>
  <c r="E551" i="8"/>
  <c r="N539" i="8"/>
  <c r="F540" i="8"/>
  <c r="A539" i="9" l="1"/>
  <c r="B538" i="9"/>
  <c r="D538" i="9" s="1"/>
  <c r="G541" i="8" s="1"/>
  <c r="T540" i="8"/>
  <c r="U540" i="8" s="1"/>
  <c r="D541" i="8"/>
  <c r="B541" i="8"/>
  <c r="N540" i="8"/>
  <c r="F541" i="8"/>
  <c r="M539" i="8"/>
  <c r="E552" i="8"/>
  <c r="A540" i="9" l="1"/>
  <c r="B539" i="9"/>
  <c r="D539" i="9" s="1"/>
  <c r="G542" i="8" s="1"/>
  <c r="T541" i="8"/>
  <c r="U541" i="8" s="1"/>
  <c r="D542" i="8"/>
  <c r="B542" i="8"/>
  <c r="F542" i="8"/>
  <c r="N541" i="8"/>
  <c r="E553" i="8"/>
  <c r="M540" i="8"/>
  <c r="A541" i="9" l="1"/>
  <c r="B540" i="9"/>
  <c r="D540" i="9" s="1"/>
  <c r="G543" i="8" s="1"/>
  <c r="T542" i="8"/>
  <c r="U542" i="8" s="1"/>
  <c r="D543" i="8"/>
  <c r="B543" i="8"/>
  <c r="N542" i="8"/>
  <c r="F543" i="8"/>
  <c r="M541" i="8"/>
  <c r="E554" i="8"/>
  <c r="A542" i="9" l="1"/>
  <c r="B541" i="9"/>
  <c r="D541" i="9" s="1"/>
  <c r="G544" i="8" s="1"/>
  <c r="T543" i="8"/>
  <c r="U543" i="8" s="1"/>
  <c r="D544" i="8"/>
  <c r="B544" i="8"/>
  <c r="F544" i="8"/>
  <c r="N543" i="8"/>
  <c r="E555" i="8"/>
  <c r="M542" i="8"/>
  <c r="A543" i="9" l="1"/>
  <c r="B542" i="9"/>
  <c r="D542" i="9" s="1"/>
  <c r="G545" i="8" s="1"/>
  <c r="D545" i="8"/>
  <c r="T544" i="8"/>
  <c r="U544" i="8" s="1"/>
  <c r="B545" i="8"/>
  <c r="E556" i="8"/>
  <c r="M543" i="8"/>
  <c r="F545" i="8"/>
  <c r="N544" i="8"/>
  <c r="A544" i="9" l="1"/>
  <c r="B543" i="9"/>
  <c r="D543" i="9" s="1"/>
  <c r="G546" i="8" s="1"/>
  <c r="T545" i="8"/>
  <c r="U545" i="8" s="1"/>
  <c r="D546" i="8"/>
  <c r="B546" i="8"/>
  <c r="E557" i="8"/>
  <c r="F546" i="8"/>
  <c r="N545" i="8"/>
  <c r="A545" i="9" l="1"/>
  <c r="B544" i="9"/>
  <c r="D544" i="9" s="1"/>
  <c r="G547" i="8" s="1"/>
  <c r="T546" i="8"/>
  <c r="U546" i="8" s="1"/>
  <c r="D547" i="8"/>
  <c r="B547" i="8"/>
  <c r="M545" i="8"/>
  <c r="E558" i="8"/>
  <c r="F547" i="8"/>
  <c r="N546" i="8"/>
  <c r="A546" i="9" l="1"/>
  <c r="B545" i="9"/>
  <c r="D545" i="9" s="1"/>
  <c r="G548" i="8" s="1"/>
  <c r="D548" i="8"/>
  <c r="T547" i="8"/>
  <c r="U547" i="8" s="1"/>
  <c r="B548" i="8"/>
  <c r="M546" i="8"/>
  <c r="E559" i="8"/>
  <c r="F548" i="8"/>
  <c r="N547" i="8"/>
  <c r="A547" i="9" l="1"/>
  <c r="B546" i="9"/>
  <c r="D546" i="9" s="1"/>
  <c r="G549" i="8" s="1"/>
  <c r="T548" i="8"/>
  <c r="U548" i="8" s="1"/>
  <c r="D549" i="8"/>
  <c r="B549" i="8"/>
  <c r="M547" i="8"/>
  <c r="E560" i="8"/>
  <c r="N548" i="8"/>
  <c r="F549" i="8"/>
  <c r="A548" i="9" l="1"/>
  <c r="B547" i="9"/>
  <c r="D547" i="9" s="1"/>
  <c r="G550" i="8" s="1"/>
  <c r="T549" i="8"/>
  <c r="U549" i="8" s="1"/>
  <c r="D550" i="8"/>
  <c r="B550" i="8"/>
  <c r="F550" i="8"/>
  <c r="N549" i="8"/>
  <c r="E561" i="8"/>
  <c r="M548" i="8"/>
  <c r="A549" i="9" l="1"/>
  <c r="B548" i="9"/>
  <c r="D548" i="9" s="1"/>
  <c r="G551" i="8" s="1"/>
  <c r="T550" i="8"/>
  <c r="U550" i="8" s="1"/>
  <c r="D551" i="8"/>
  <c r="B551" i="8"/>
  <c r="F551" i="8"/>
  <c r="N550" i="8"/>
  <c r="E562" i="8"/>
  <c r="M549" i="8"/>
  <c r="A550" i="9" l="1"/>
  <c r="B549" i="9"/>
  <c r="D549" i="9" s="1"/>
  <c r="G552" i="8" s="1"/>
  <c r="T551" i="8"/>
  <c r="U551" i="8" s="1"/>
  <c r="D552" i="8"/>
  <c r="B552" i="8"/>
  <c r="E563" i="8"/>
  <c r="M550" i="8"/>
  <c r="N551" i="8"/>
  <c r="F552" i="8"/>
  <c r="A551" i="9" l="1"/>
  <c r="B550" i="9"/>
  <c r="D550" i="9" s="1"/>
  <c r="G553" i="8" s="1"/>
  <c r="D553" i="8"/>
  <c r="T552" i="8"/>
  <c r="U552" i="8" s="1"/>
  <c r="B553" i="8"/>
  <c r="N552" i="8"/>
  <c r="F553" i="8"/>
  <c r="E564" i="8"/>
  <c r="M551" i="8"/>
  <c r="A552" i="9" l="1"/>
  <c r="B551" i="9"/>
  <c r="D551" i="9" s="1"/>
  <c r="G554" i="8" s="1"/>
  <c r="T553" i="8"/>
  <c r="U553" i="8" s="1"/>
  <c r="D554" i="8"/>
  <c r="B554" i="8"/>
  <c r="M552" i="8"/>
  <c r="E565" i="8"/>
  <c r="F554" i="8"/>
  <c r="N553" i="8"/>
  <c r="A553" i="9" l="1"/>
  <c r="B552" i="9"/>
  <c r="D552" i="9" s="1"/>
  <c r="G555" i="8" s="1"/>
  <c r="T554" i="8"/>
  <c r="U554" i="8" s="1"/>
  <c r="D555" i="8"/>
  <c r="B555" i="8"/>
  <c r="F555" i="8"/>
  <c r="N554" i="8"/>
  <c r="E566" i="8"/>
  <c r="M553" i="8"/>
  <c r="A554" i="9" l="1"/>
  <c r="B553" i="9"/>
  <c r="D553" i="9" s="1"/>
  <c r="G556" i="8" s="1"/>
  <c r="T555" i="8"/>
  <c r="U555" i="8" s="1"/>
  <c r="D556" i="8"/>
  <c r="B556" i="8"/>
  <c r="M554" i="8"/>
  <c r="E567" i="8"/>
  <c r="F556" i="8"/>
  <c r="N555" i="8"/>
  <c r="A555" i="9" l="1"/>
  <c r="B554" i="9"/>
  <c r="D554" i="9" s="1"/>
  <c r="G557" i="8" s="1"/>
  <c r="T556" i="8"/>
  <c r="U556" i="8" s="1"/>
  <c r="D557" i="8"/>
  <c r="B557" i="8"/>
  <c r="M555" i="8"/>
  <c r="E568" i="8"/>
  <c r="N556" i="8"/>
  <c r="F557" i="8"/>
  <c r="A556" i="9" l="1"/>
  <c r="B555" i="9"/>
  <c r="D555" i="9" s="1"/>
  <c r="G558" i="8" s="1"/>
  <c r="T557" i="8"/>
  <c r="U557" i="8" s="1"/>
  <c r="D558" i="8"/>
  <c r="B558" i="8"/>
  <c r="F558" i="8"/>
  <c r="N557" i="8"/>
  <c r="E569" i="8"/>
  <c r="A557" i="9" l="1"/>
  <c r="B556" i="9"/>
  <c r="D556" i="9" s="1"/>
  <c r="G559" i="8" s="1"/>
  <c r="D559" i="8"/>
  <c r="T558" i="8"/>
  <c r="U558" i="8" s="1"/>
  <c r="B559" i="8"/>
  <c r="M557" i="8"/>
  <c r="E570" i="8"/>
  <c r="N558" i="8"/>
  <c r="F559" i="8"/>
  <c r="A558" i="9" l="1"/>
  <c r="B557" i="9"/>
  <c r="D557" i="9" s="1"/>
  <c r="G560" i="8" s="1"/>
  <c r="T559" i="8"/>
  <c r="U559" i="8" s="1"/>
  <c r="D560" i="8"/>
  <c r="B560" i="8"/>
  <c r="M558" i="8"/>
  <c r="E571" i="8"/>
  <c r="F560" i="8"/>
  <c r="N559" i="8"/>
  <c r="A559" i="9" l="1"/>
  <c r="B558" i="9"/>
  <c r="D558" i="9" s="1"/>
  <c r="G561" i="8" s="1"/>
  <c r="D561" i="8"/>
  <c r="T560" i="8"/>
  <c r="U560" i="8" s="1"/>
  <c r="B561" i="8"/>
  <c r="M559" i="8"/>
  <c r="F561" i="8"/>
  <c r="N560" i="8"/>
  <c r="E572" i="8"/>
  <c r="A560" i="9" l="1"/>
  <c r="B559" i="9"/>
  <c r="D559" i="9" s="1"/>
  <c r="G562" i="8" s="1"/>
  <c r="T561" i="8"/>
  <c r="U561" i="8" s="1"/>
  <c r="D562" i="8"/>
  <c r="B562" i="8"/>
  <c r="E573" i="8"/>
  <c r="M560" i="8"/>
  <c r="N561" i="8"/>
  <c r="F562" i="8"/>
  <c r="A561" i="9" l="1"/>
  <c r="B560" i="9"/>
  <c r="D560" i="9" s="1"/>
  <c r="G563" i="8" s="1"/>
  <c r="T562" i="8"/>
  <c r="U562" i="8" s="1"/>
  <c r="D563" i="8"/>
  <c r="B563" i="8"/>
  <c r="N562" i="8"/>
  <c r="F563" i="8"/>
  <c r="M561" i="8"/>
  <c r="E574" i="8"/>
  <c r="A562" i="9" l="1"/>
  <c r="B561" i="9"/>
  <c r="D561" i="9" s="1"/>
  <c r="G564" i="8" s="1"/>
  <c r="T563" i="8"/>
  <c r="U563" i="8" s="1"/>
  <c r="D564" i="8"/>
  <c r="B564" i="8"/>
  <c r="F564" i="8"/>
  <c r="N563" i="8"/>
  <c r="E575" i="8"/>
  <c r="M562" i="8"/>
  <c r="A563" i="9" l="1"/>
  <c r="B562" i="9"/>
  <c r="D562" i="9" s="1"/>
  <c r="G565" i="8" s="1"/>
  <c r="T564" i="8"/>
  <c r="U564" i="8" s="1"/>
  <c r="D565" i="8"/>
  <c r="B565" i="8"/>
  <c r="F565" i="8"/>
  <c r="N564" i="8"/>
  <c r="E576" i="8"/>
  <c r="M563" i="8"/>
  <c r="A564" i="9" l="1"/>
  <c r="B563" i="9"/>
  <c r="D563" i="9" s="1"/>
  <c r="G566" i="8" s="1"/>
  <c r="T565" i="8"/>
  <c r="U565" i="8" s="1"/>
  <c r="D566" i="8"/>
  <c r="B566" i="8"/>
  <c r="M564" i="8"/>
  <c r="N565" i="8"/>
  <c r="F566" i="8"/>
  <c r="E577" i="8"/>
  <c r="A565" i="9" l="1"/>
  <c r="B564" i="9"/>
  <c r="D564" i="9" s="1"/>
  <c r="G567" i="8" s="1"/>
  <c r="T566" i="8"/>
  <c r="U566" i="8" s="1"/>
  <c r="D567" i="8"/>
  <c r="B567" i="8"/>
  <c r="F567" i="8"/>
  <c r="N566" i="8"/>
  <c r="E578" i="8"/>
  <c r="M565" i="8"/>
  <c r="A566" i="9" l="1"/>
  <c r="B565" i="9"/>
  <c r="D565" i="9" s="1"/>
  <c r="G568" i="8" s="1"/>
  <c r="D568" i="8"/>
  <c r="T567" i="8"/>
  <c r="U567" i="8" s="1"/>
  <c r="B568" i="8"/>
  <c r="E579" i="8"/>
  <c r="M566" i="8"/>
  <c r="N567" i="8"/>
  <c r="F568" i="8"/>
  <c r="A567" i="9" l="1"/>
  <c r="B566" i="9"/>
  <c r="D566" i="9" s="1"/>
  <c r="G569" i="8" s="1"/>
  <c r="T568" i="8"/>
  <c r="U568" i="8" s="1"/>
  <c r="D569" i="8"/>
  <c r="B569" i="8"/>
  <c r="F569" i="8"/>
  <c r="N568" i="8"/>
  <c r="M567" i="8"/>
  <c r="E580" i="8"/>
  <c r="A568" i="9" l="1"/>
  <c r="B567" i="9"/>
  <c r="D567" i="9" s="1"/>
  <c r="G570" i="8" s="1"/>
  <c r="T569" i="8"/>
  <c r="U569" i="8" s="1"/>
  <c r="D570" i="8"/>
  <c r="B570" i="8"/>
  <c r="E581" i="8"/>
  <c r="N569" i="8"/>
  <c r="F570" i="8"/>
  <c r="A569" i="9" l="1"/>
  <c r="B568" i="9"/>
  <c r="D568" i="9" s="1"/>
  <c r="G571" i="8" s="1"/>
  <c r="D571" i="8"/>
  <c r="T570" i="8"/>
  <c r="U570" i="8" s="1"/>
  <c r="B571" i="8"/>
  <c r="M569" i="8"/>
  <c r="E582" i="8"/>
  <c r="N570" i="8"/>
  <c r="F571" i="8"/>
  <c r="A570" i="9" l="1"/>
  <c r="B569" i="9"/>
  <c r="D569" i="9" s="1"/>
  <c r="G572" i="8" s="1"/>
  <c r="T571" i="8"/>
  <c r="U571" i="8" s="1"/>
  <c r="D572" i="8"/>
  <c r="B572" i="8"/>
  <c r="F572" i="8"/>
  <c r="N571" i="8"/>
  <c r="M570" i="8"/>
  <c r="E583" i="8"/>
  <c r="A571" i="9" l="1"/>
  <c r="B570" i="9"/>
  <c r="D570" i="9" s="1"/>
  <c r="G573" i="8" s="1"/>
  <c r="T572" i="8"/>
  <c r="U572" i="8" s="1"/>
  <c r="D573" i="8"/>
  <c r="B573" i="8"/>
  <c r="M571" i="8"/>
  <c r="E584" i="8"/>
  <c r="N572" i="8"/>
  <c r="F573" i="8"/>
  <c r="A572" i="9" l="1"/>
  <c r="B571" i="9"/>
  <c r="D571" i="9" s="1"/>
  <c r="G574" i="8" s="1"/>
  <c r="D574" i="8"/>
  <c r="T573" i="8"/>
  <c r="U573" i="8" s="1"/>
  <c r="B574" i="8"/>
  <c r="M572" i="8"/>
  <c r="E585" i="8"/>
  <c r="N573" i="8"/>
  <c r="F574" i="8"/>
  <c r="A573" i="9" l="1"/>
  <c r="B572" i="9"/>
  <c r="D572" i="9" s="1"/>
  <c r="G575" i="8" s="1"/>
  <c r="T574" i="8"/>
  <c r="U574" i="8" s="1"/>
  <c r="D575" i="8"/>
  <c r="B575" i="8"/>
  <c r="M573" i="8"/>
  <c r="E586" i="8"/>
  <c r="N574" i="8"/>
  <c r="F575" i="8"/>
  <c r="A574" i="9" l="1"/>
  <c r="B573" i="9"/>
  <c r="D573" i="9" s="1"/>
  <c r="G576" i="8" s="1"/>
  <c r="T575" i="8"/>
  <c r="U575" i="8" s="1"/>
  <c r="D576" i="8"/>
  <c r="B576" i="8"/>
  <c r="M574" i="8"/>
  <c r="F576" i="8"/>
  <c r="N575" i="8"/>
  <c r="E587" i="8"/>
  <c r="A575" i="9" l="1"/>
  <c r="B574" i="9"/>
  <c r="D574" i="9" s="1"/>
  <c r="G577" i="8" s="1"/>
  <c r="T576" i="8"/>
  <c r="U576" i="8" s="1"/>
  <c r="D577" i="8"/>
  <c r="B577" i="8"/>
  <c r="N576" i="8"/>
  <c r="F577" i="8"/>
  <c r="E588" i="8"/>
  <c r="M575" i="8"/>
  <c r="A576" i="9" l="1"/>
  <c r="B575" i="9"/>
  <c r="D575" i="9" s="1"/>
  <c r="G578" i="8" s="1"/>
  <c r="T577" i="8"/>
  <c r="U577" i="8" s="1"/>
  <c r="D578" i="8"/>
  <c r="B578" i="8"/>
  <c r="N577" i="8"/>
  <c r="F578" i="8"/>
  <c r="M576" i="8"/>
  <c r="E589" i="8"/>
  <c r="A577" i="9" l="1"/>
  <c r="B576" i="9"/>
  <c r="D576" i="9" s="1"/>
  <c r="G579" i="8" s="1"/>
  <c r="T578" i="8"/>
  <c r="U578" i="8" s="1"/>
  <c r="D579" i="8"/>
  <c r="B579" i="8"/>
  <c r="E590" i="8"/>
  <c r="N578" i="8"/>
  <c r="F579" i="8"/>
  <c r="M577" i="8"/>
  <c r="A578" i="9" l="1"/>
  <c r="B577" i="9"/>
  <c r="D577" i="9" s="1"/>
  <c r="G580" i="8" s="1"/>
  <c r="T579" i="8"/>
  <c r="U579" i="8" s="1"/>
  <c r="D580" i="8"/>
  <c r="B580" i="8"/>
  <c r="M578" i="8"/>
  <c r="F580" i="8"/>
  <c r="N579" i="8"/>
  <c r="E591" i="8"/>
  <c r="A579" i="9" l="1"/>
  <c r="B578" i="9"/>
  <c r="D578" i="9" s="1"/>
  <c r="G581" i="8" s="1"/>
  <c r="T580" i="8"/>
  <c r="U580" i="8" s="1"/>
  <c r="D581" i="8"/>
  <c r="B581" i="8"/>
  <c r="M579" i="8"/>
  <c r="E592" i="8"/>
  <c r="N580" i="8"/>
  <c r="F581" i="8"/>
  <c r="A580" i="9" l="1"/>
  <c r="B579" i="9"/>
  <c r="D579" i="9" s="1"/>
  <c r="G582" i="8" s="1"/>
  <c r="T581" i="8"/>
  <c r="U581" i="8" s="1"/>
  <c r="D582" i="8"/>
  <c r="B582" i="8"/>
  <c r="N581" i="8"/>
  <c r="F582" i="8"/>
  <c r="E593" i="8"/>
  <c r="A581" i="9" l="1"/>
  <c r="B580" i="9"/>
  <c r="D580" i="9" s="1"/>
  <c r="G583" i="8" s="1"/>
  <c r="D583" i="8"/>
  <c r="T582" i="8"/>
  <c r="U582" i="8" s="1"/>
  <c r="B583" i="8"/>
  <c r="N582" i="8"/>
  <c r="F583" i="8"/>
  <c r="M581" i="8"/>
  <c r="E594" i="8"/>
  <c r="A582" i="9" l="1"/>
  <c r="B581" i="9"/>
  <c r="D581" i="9" s="1"/>
  <c r="G584" i="8" s="1"/>
  <c r="T583" i="8"/>
  <c r="U583" i="8" s="1"/>
  <c r="D584" i="8"/>
  <c r="B584" i="8"/>
  <c r="F584" i="8"/>
  <c r="N583" i="8"/>
  <c r="M582" i="8"/>
  <c r="E595" i="8"/>
  <c r="A583" i="9" l="1"/>
  <c r="B582" i="9"/>
  <c r="D582" i="9" s="1"/>
  <c r="G585" i="8" s="1"/>
  <c r="T584" i="8"/>
  <c r="U584" i="8" s="1"/>
  <c r="D585" i="8"/>
  <c r="B585" i="8"/>
  <c r="E596" i="8"/>
  <c r="M583" i="8"/>
  <c r="N584" i="8"/>
  <c r="F585" i="8"/>
  <c r="A584" i="9" l="1"/>
  <c r="B583" i="9"/>
  <c r="D583" i="9" s="1"/>
  <c r="G586" i="8" s="1"/>
  <c r="T585" i="8"/>
  <c r="U585" i="8" s="1"/>
  <c r="D586" i="8"/>
  <c r="B586" i="8"/>
  <c r="F586" i="8"/>
  <c r="N585" i="8"/>
  <c r="E597" i="8"/>
  <c r="M584" i="8"/>
  <c r="A585" i="9" l="1"/>
  <c r="B584" i="9"/>
  <c r="D584" i="9" s="1"/>
  <c r="G587" i="8" s="1"/>
  <c r="D587" i="8"/>
  <c r="T586" i="8"/>
  <c r="U586" i="8" s="1"/>
  <c r="B587" i="8"/>
  <c r="E598" i="8"/>
  <c r="F587" i="8"/>
  <c r="N586" i="8"/>
  <c r="M585" i="8"/>
  <c r="A586" i="9" l="1"/>
  <c r="B585" i="9"/>
  <c r="D585" i="9" s="1"/>
  <c r="G588" i="8" s="1"/>
  <c r="T587" i="8"/>
  <c r="U587" i="8" s="1"/>
  <c r="D588" i="8"/>
  <c r="B588" i="8"/>
  <c r="M586" i="8"/>
  <c r="N587" i="8"/>
  <c r="F588" i="8"/>
  <c r="E599" i="8"/>
  <c r="A587" i="9" l="1"/>
  <c r="B586" i="9"/>
  <c r="D586" i="9" s="1"/>
  <c r="G589" i="8" s="1"/>
  <c r="T588" i="8"/>
  <c r="U588" i="8" s="1"/>
  <c r="D589" i="8"/>
  <c r="B589" i="8"/>
  <c r="M587" i="8"/>
  <c r="E600" i="8"/>
  <c r="N588" i="8"/>
  <c r="F589" i="8"/>
  <c r="A588" i="9" l="1"/>
  <c r="B587" i="9"/>
  <c r="D587" i="9" s="1"/>
  <c r="G590" i="8" s="1"/>
  <c r="T589" i="8"/>
  <c r="U589" i="8" s="1"/>
  <c r="D590" i="8"/>
  <c r="B590" i="8"/>
  <c r="F590" i="8"/>
  <c r="N589" i="8"/>
  <c r="M588" i="8"/>
  <c r="E601" i="8"/>
  <c r="A589" i="9" l="1"/>
  <c r="B588" i="9"/>
  <c r="D588" i="9" s="1"/>
  <c r="G591" i="8" s="1"/>
  <c r="T590" i="8"/>
  <c r="U590" i="8" s="1"/>
  <c r="D591" i="8"/>
  <c r="B591" i="8"/>
  <c r="E602" i="8"/>
  <c r="M589" i="8"/>
  <c r="F591" i="8"/>
  <c r="N590" i="8"/>
  <c r="A590" i="9" l="1"/>
  <c r="B589" i="9"/>
  <c r="D589" i="9" s="1"/>
  <c r="G592" i="8" s="1"/>
  <c r="T591" i="8"/>
  <c r="U591" i="8" s="1"/>
  <c r="D592" i="8"/>
  <c r="B592" i="8"/>
  <c r="N591" i="8"/>
  <c r="F592" i="8"/>
  <c r="E603" i="8"/>
  <c r="M590" i="8"/>
  <c r="A591" i="9" l="1"/>
  <c r="B590" i="9"/>
  <c r="D590" i="9" s="1"/>
  <c r="G593" i="8" s="1"/>
  <c r="T592" i="8"/>
  <c r="U592" i="8" s="1"/>
  <c r="D593" i="8"/>
  <c r="B593" i="8"/>
  <c r="M591" i="8"/>
  <c r="E604" i="8"/>
  <c r="N592" i="8"/>
  <c r="F593" i="8"/>
  <c r="A592" i="9" l="1"/>
  <c r="B591" i="9"/>
  <c r="D591" i="9" s="1"/>
  <c r="G594" i="8" s="1"/>
  <c r="T593" i="8"/>
  <c r="U593" i="8" s="1"/>
  <c r="D594" i="8"/>
  <c r="B594" i="8"/>
  <c r="F594" i="8"/>
  <c r="N593" i="8"/>
  <c r="E605" i="8"/>
  <c r="A593" i="9" l="1"/>
  <c r="B592" i="9"/>
  <c r="D592" i="9" s="1"/>
  <c r="G595" i="8" s="1"/>
  <c r="T594" i="8"/>
  <c r="U594" i="8" s="1"/>
  <c r="D595" i="8"/>
  <c r="B595" i="8"/>
  <c r="E606" i="8"/>
  <c r="M593" i="8"/>
  <c r="N594" i="8"/>
  <c r="F595" i="8"/>
  <c r="A594" i="9" l="1"/>
  <c r="B593" i="9"/>
  <c r="D593" i="9" s="1"/>
  <c r="G596" i="8" s="1"/>
  <c r="T595" i="8"/>
  <c r="U595" i="8" s="1"/>
  <c r="D596" i="8"/>
  <c r="B596" i="8"/>
  <c r="F596" i="8"/>
  <c r="N595" i="8"/>
  <c r="E607" i="8"/>
  <c r="M594" i="8"/>
  <c r="A595" i="9" l="1"/>
  <c r="B594" i="9"/>
  <c r="D594" i="9" s="1"/>
  <c r="G597" i="8" s="1"/>
  <c r="D597" i="8"/>
  <c r="T596" i="8"/>
  <c r="U596" i="8" s="1"/>
  <c r="B597" i="8"/>
  <c r="E608" i="8"/>
  <c r="F597" i="8"/>
  <c r="N596" i="8"/>
  <c r="M595" i="8"/>
  <c r="A596" i="9" l="1"/>
  <c r="B595" i="9"/>
  <c r="D595" i="9" s="1"/>
  <c r="G598" i="8" s="1"/>
  <c r="T597" i="8"/>
  <c r="U597" i="8" s="1"/>
  <c r="D598" i="8"/>
  <c r="B598" i="8"/>
  <c r="M596" i="8"/>
  <c r="F598" i="8"/>
  <c r="N597" i="8"/>
  <c r="E609" i="8"/>
  <c r="A597" i="9" l="1"/>
  <c r="B596" i="9"/>
  <c r="D596" i="9" s="1"/>
  <c r="G599" i="8" s="1"/>
  <c r="T598" i="8"/>
  <c r="U598" i="8" s="1"/>
  <c r="D599" i="8"/>
  <c r="B599" i="8"/>
  <c r="M597" i="8"/>
  <c r="F599" i="8"/>
  <c r="N598" i="8"/>
  <c r="E610" i="8"/>
  <c r="A598" i="9" l="1"/>
  <c r="B597" i="9"/>
  <c r="D597" i="9" s="1"/>
  <c r="G600" i="8" s="1"/>
  <c r="T599" i="8"/>
  <c r="U599" i="8" s="1"/>
  <c r="D600" i="8"/>
  <c r="B600" i="8"/>
  <c r="E611" i="8"/>
  <c r="M598" i="8"/>
  <c r="N599" i="8"/>
  <c r="F600" i="8"/>
  <c r="A599" i="9" l="1"/>
  <c r="B598" i="9"/>
  <c r="D598" i="9" s="1"/>
  <c r="G601" i="8" s="1"/>
  <c r="T600" i="8"/>
  <c r="U600" i="8" s="1"/>
  <c r="D601" i="8"/>
  <c r="B601" i="8"/>
  <c r="M599" i="8"/>
  <c r="E612" i="8"/>
  <c r="N600" i="8"/>
  <c r="F601" i="8"/>
  <c r="A600" i="9" l="1"/>
  <c r="B599" i="9"/>
  <c r="D599" i="9" s="1"/>
  <c r="G602" i="8" s="1"/>
  <c r="T601" i="8"/>
  <c r="U601" i="8" s="1"/>
  <c r="D602" i="8"/>
  <c r="B602" i="8"/>
  <c r="F602" i="8"/>
  <c r="N601" i="8"/>
  <c r="E613" i="8"/>
  <c r="M600" i="8"/>
  <c r="A601" i="9" l="1"/>
  <c r="B600" i="9"/>
  <c r="D600" i="9" s="1"/>
  <c r="G603" i="8" s="1"/>
  <c r="T602" i="8"/>
  <c r="U602" i="8" s="1"/>
  <c r="D603" i="8"/>
  <c r="B603" i="8"/>
  <c r="E614" i="8"/>
  <c r="M601" i="8"/>
  <c r="N602" i="8"/>
  <c r="F603" i="8"/>
  <c r="A602" i="9" l="1"/>
  <c r="B601" i="9"/>
  <c r="D601" i="9" s="1"/>
  <c r="G604" i="8" s="1"/>
  <c r="T603" i="8"/>
  <c r="U603" i="8" s="1"/>
  <c r="D604" i="8"/>
  <c r="B604" i="8"/>
  <c r="F604" i="8"/>
  <c r="N603" i="8"/>
  <c r="M602" i="8"/>
  <c r="E615" i="8"/>
  <c r="A603" i="9" l="1"/>
  <c r="B602" i="9"/>
  <c r="D602" i="9" s="1"/>
  <c r="G605" i="8" s="1"/>
  <c r="T604" i="8"/>
  <c r="U604" i="8" s="1"/>
  <c r="D605" i="8"/>
  <c r="B605" i="8"/>
  <c r="M603" i="8"/>
  <c r="F605" i="8"/>
  <c r="N604" i="8"/>
  <c r="E616" i="8"/>
  <c r="A604" i="9" l="1"/>
  <c r="B603" i="9"/>
  <c r="D603" i="9" s="1"/>
  <c r="G606" i="8" s="1"/>
  <c r="T605" i="8"/>
  <c r="U605" i="8" s="1"/>
  <c r="D606" i="8"/>
  <c r="B606" i="8"/>
  <c r="N605" i="8"/>
  <c r="F606" i="8"/>
  <c r="E617" i="8"/>
  <c r="A605" i="9" l="1"/>
  <c r="B604" i="9"/>
  <c r="D604" i="9" s="1"/>
  <c r="G607" i="8" s="1"/>
  <c r="D607" i="8"/>
  <c r="T606" i="8"/>
  <c r="U606" i="8" s="1"/>
  <c r="B607" i="8"/>
  <c r="M605" i="8"/>
  <c r="E618" i="8"/>
  <c r="F607" i="8"/>
  <c r="N606" i="8"/>
  <c r="A606" i="9" l="1"/>
  <c r="B605" i="9"/>
  <c r="D605" i="9" s="1"/>
  <c r="G608" i="8" s="1"/>
  <c r="T607" i="8"/>
  <c r="U607" i="8" s="1"/>
  <c r="D608" i="8"/>
  <c r="B608" i="8"/>
  <c r="M606" i="8"/>
  <c r="F608" i="8"/>
  <c r="N607" i="8"/>
  <c r="E619" i="8"/>
  <c r="A607" i="9" l="1"/>
  <c r="B606" i="9"/>
  <c r="D606" i="9" s="1"/>
  <c r="G609" i="8" s="1"/>
  <c r="T608" i="8"/>
  <c r="U608" i="8" s="1"/>
  <c r="D609" i="8"/>
  <c r="B609" i="8"/>
  <c r="F609" i="8"/>
  <c r="N608" i="8"/>
  <c r="E620" i="8"/>
  <c r="M607" i="8"/>
  <c r="A608" i="9" l="1"/>
  <c r="B607" i="9"/>
  <c r="D607" i="9" s="1"/>
  <c r="G610" i="8" s="1"/>
  <c r="T609" i="8"/>
  <c r="U609" i="8" s="1"/>
  <c r="D610" i="8"/>
  <c r="B610" i="8"/>
  <c r="E621" i="8"/>
  <c r="F610" i="8"/>
  <c r="N609" i="8"/>
  <c r="M608" i="8"/>
  <c r="A609" i="9" l="1"/>
  <c r="B608" i="9"/>
  <c r="D608" i="9" s="1"/>
  <c r="G611" i="8" s="1"/>
  <c r="T610" i="8"/>
  <c r="U610" i="8" s="1"/>
  <c r="D611" i="8"/>
  <c r="B611" i="8"/>
  <c r="M609" i="8"/>
  <c r="F611" i="8"/>
  <c r="N610" i="8"/>
  <c r="E622" i="8"/>
  <c r="A610" i="9" l="1"/>
  <c r="B609" i="9"/>
  <c r="D609" i="9" s="1"/>
  <c r="G612" i="8" s="1"/>
  <c r="D612" i="8"/>
  <c r="T611" i="8"/>
  <c r="U611" i="8" s="1"/>
  <c r="B612" i="8"/>
  <c r="M610" i="8"/>
  <c r="E623" i="8"/>
  <c r="F612" i="8"/>
  <c r="N611" i="8"/>
  <c r="A611" i="9" l="1"/>
  <c r="B610" i="9"/>
  <c r="D610" i="9" s="1"/>
  <c r="G613" i="8" s="1"/>
  <c r="T612" i="8"/>
  <c r="U612" i="8" s="1"/>
  <c r="D613" i="8"/>
  <c r="B613" i="8"/>
  <c r="N612" i="8"/>
  <c r="F613" i="8"/>
  <c r="E624" i="8"/>
  <c r="M611" i="8"/>
  <c r="A612" i="9" l="1"/>
  <c r="B611" i="9"/>
  <c r="D611" i="9" s="1"/>
  <c r="G614" i="8" s="1"/>
  <c r="T613" i="8"/>
  <c r="U613" i="8" s="1"/>
  <c r="D614" i="8"/>
  <c r="B614" i="8"/>
  <c r="E625" i="8"/>
  <c r="N613" i="8"/>
  <c r="F614" i="8"/>
  <c r="M612" i="8"/>
  <c r="A613" i="9" l="1"/>
  <c r="B612" i="9"/>
  <c r="D612" i="9" s="1"/>
  <c r="G615" i="8" s="1"/>
  <c r="D615" i="8"/>
  <c r="T614" i="8"/>
  <c r="U614" i="8" s="1"/>
  <c r="B615" i="8"/>
  <c r="N614" i="8"/>
  <c r="F615" i="8"/>
  <c r="M613" i="8"/>
  <c r="E626" i="8"/>
  <c r="A614" i="9" l="1"/>
  <c r="B613" i="9"/>
  <c r="D613" i="9" s="1"/>
  <c r="G616" i="8" s="1"/>
  <c r="T615" i="8"/>
  <c r="U615" i="8" s="1"/>
  <c r="D616" i="8"/>
  <c r="B616" i="8"/>
  <c r="M614" i="8"/>
  <c r="E627" i="8"/>
  <c r="F616" i="8"/>
  <c r="N615" i="8"/>
  <c r="A615" i="9" l="1"/>
  <c r="B614" i="9"/>
  <c r="D614" i="9" s="1"/>
  <c r="G617" i="8" s="1"/>
  <c r="T616" i="8"/>
  <c r="U616" i="8" s="1"/>
  <c r="D617" i="8"/>
  <c r="B617" i="8"/>
  <c r="M615" i="8"/>
  <c r="N616" i="8"/>
  <c r="F617" i="8"/>
  <c r="E628" i="8"/>
  <c r="A616" i="9" l="1"/>
  <c r="B615" i="9"/>
  <c r="D615" i="9" s="1"/>
  <c r="G618" i="8" s="1"/>
  <c r="D618" i="8"/>
  <c r="T617" i="8"/>
  <c r="U617" i="8" s="1"/>
  <c r="B618" i="8"/>
  <c r="N617" i="8"/>
  <c r="F618" i="8"/>
  <c r="E629" i="8"/>
  <c r="A617" i="9" l="1"/>
  <c r="B616" i="9"/>
  <c r="D616" i="9" s="1"/>
  <c r="G619" i="8" s="1"/>
  <c r="T618" i="8"/>
  <c r="U618" i="8" s="1"/>
  <c r="D619" i="8"/>
  <c r="B619" i="8"/>
  <c r="N618" i="8"/>
  <c r="F619" i="8"/>
  <c r="E630" i="8"/>
  <c r="M617" i="8"/>
  <c r="A618" i="9" l="1"/>
  <c r="B617" i="9"/>
  <c r="D617" i="9" s="1"/>
  <c r="G620" i="8" s="1"/>
  <c r="D620" i="8"/>
  <c r="T619" i="8"/>
  <c r="U619" i="8" s="1"/>
  <c r="B620" i="8"/>
  <c r="F620" i="8"/>
  <c r="N619" i="8"/>
  <c r="E631" i="8"/>
  <c r="M618" i="8"/>
  <c r="A619" i="9" l="1"/>
  <c r="B618" i="9"/>
  <c r="D618" i="9" s="1"/>
  <c r="G621" i="8" s="1"/>
  <c r="T620" i="8"/>
  <c r="U620" i="8" s="1"/>
  <c r="D621" i="8"/>
  <c r="B621" i="8"/>
  <c r="E632" i="8"/>
  <c r="M619" i="8"/>
  <c r="N620" i="8"/>
  <c r="F621" i="8"/>
  <c r="A620" i="9" l="1"/>
  <c r="B619" i="9"/>
  <c r="D619" i="9" s="1"/>
  <c r="G622" i="8" s="1"/>
  <c r="D622" i="8"/>
  <c r="T621" i="8"/>
  <c r="U621" i="8" s="1"/>
  <c r="B622" i="8"/>
  <c r="F622" i="8"/>
  <c r="N621" i="8"/>
  <c r="E633" i="8"/>
  <c r="M620" i="8"/>
  <c r="A621" i="9" l="1"/>
  <c r="B620" i="9"/>
  <c r="D620" i="9" s="1"/>
  <c r="G623" i="8" s="1"/>
  <c r="T622" i="8"/>
  <c r="U622" i="8" s="1"/>
  <c r="D623" i="8"/>
  <c r="B623" i="8"/>
  <c r="E634" i="8"/>
  <c r="M621" i="8"/>
  <c r="N622" i="8"/>
  <c r="F623" i="8"/>
  <c r="A622" i="9" l="1"/>
  <c r="B621" i="9"/>
  <c r="D621" i="9" s="1"/>
  <c r="G624" i="8" s="1"/>
  <c r="T623" i="8"/>
  <c r="U623" i="8" s="1"/>
  <c r="D624" i="8"/>
  <c r="B624" i="8"/>
  <c r="M622" i="8"/>
  <c r="E635" i="8"/>
  <c r="F624" i="8"/>
  <c r="N623" i="8"/>
  <c r="A623" i="9" l="1"/>
  <c r="B622" i="9"/>
  <c r="D622" i="9" s="1"/>
  <c r="G625" i="8" s="1"/>
  <c r="T624" i="8"/>
  <c r="U624" i="8" s="1"/>
  <c r="D625" i="8"/>
  <c r="B625" i="8"/>
  <c r="M623" i="8"/>
  <c r="F625" i="8"/>
  <c r="N624" i="8"/>
  <c r="E636" i="8"/>
  <c r="A624" i="9" l="1"/>
  <c r="B623" i="9"/>
  <c r="D623" i="9" s="1"/>
  <c r="G626" i="8" s="1"/>
  <c r="D626" i="8"/>
  <c r="T625" i="8"/>
  <c r="U625" i="8" s="1"/>
  <c r="B626" i="8"/>
  <c r="E637" i="8"/>
  <c r="M624" i="8"/>
  <c r="N625" i="8"/>
  <c r="F626" i="8"/>
  <c r="A625" i="9" l="1"/>
  <c r="B624" i="9"/>
  <c r="D624" i="9" s="1"/>
  <c r="G627" i="8" s="1"/>
  <c r="T626" i="8"/>
  <c r="U626" i="8" s="1"/>
  <c r="D627" i="8"/>
  <c r="B627" i="8"/>
  <c r="M625" i="8"/>
  <c r="N626" i="8"/>
  <c r="F627" i="8"/>
  <c r="E638" i="8"/>
  <c r="A626" i="9" l="1"/>
  <c r="B625" i="9"/>
  <c r="D625" i="9" s="1"/>
  <c r="G628" i="8" s="1"/>
  <c r="T627" i="8"/>
  <c r="U627" i="8" s="1"/>
  <c r="D628" i="8"/>
  <c r="B628" i="8"/>
  <c r="N627" i="8"/>
  <c r="F628" i="8"/>
  <c r="E639" i="8"/>
  <c r="M626" i="8"/>
  <c r="A627" i="9" l="1"/>
  <c r="B626" i="9"/>
  <c r="D626" i="9" s="1"/>
  <c r="G629" i="8" s="1"/>
  <c r="T628" i="8"/>
  <c r="U628" i="8" s="1"/>
  <c r="D629" i="8"/>
  <c r="B629" i="8"/>
  <c r="N628" i="8"/>
  <c r="F629" i="8"/>
  <c r="E640" i="8"/>
  <c r="M627" i="8"/>
  <c r="A628" i="9" l="1"/>
  <c r="B627" i="9"/>
  <c r="D627" i="9" s="1"/>
  <c r="G630" i="8" s="1"/>
  <c r="T629" i="8"/>
  <c r="U629" i="8" s="1"/>
  <c r="D630" i="8"/>
  <c r="B630" i="8"/>
  <c r="F630" i="8"/>
  <c r="N629" i="8"/>
  <c r="E641" i="8"/>
  <c r="A629" i="9" l="1"/>
  <c r="B628" i="9"/>
  <c r="D628" i="9" s="1"/>
  <c r="G631" i="8" s="1"/>
  <c r="T630" i="8"/>
  <c r="U630" i="8" s="1"/>
  <c r="D631" i="8"/>
  <c r="B631" i="8"/>
  <c r="E642" i="8"/>
  <c r="N630" i="8"/>
  <c r="F631" i="8"/>
  <c r="M629" i="8"/>
  <c r="A630" i="9" l="1"/>
  <c r="B629" i="9"/>
  <c r="D629" i="9" s="1"/>
  <c r="G632" i="8" s="1"/>
  <c r="D632" i="8"/>
  <c r="T631" i="8"/>
  <c r="U631" i="8" s="1"/>
  <c r="B632" i="8"/>
  <c r="F632" i="8"/>
  <c r="N631" i="8"/>
  <c r="E643" i="8"/>
  <c r="M630" i="8"/>
  <c r="A631" i="9" l="1"/>
  <c r="B630" i="9"/>
  <c r="D630" i="9" s="1"/>
  <c r="G633" i="8" s="1"/>
  <c r="T632" i="8"/>
  <c r="U632" i="8" s="1"/>
  <c r="D633" i="8"/>
  <c r="B633" i="8"/>
  <c r="M631" i="8"/>
  <c r="N632" i="8"/>
  <c r="F633" i="8"/>
  <c r="E644" i="8"/>
  <c r="A632" i="9" l="1"/>
  <c r="B631" i="9"/>
  <c r="D631" i="9" s="1"/>
  <c r="G634" i="8" s="1"/>
  <c r="T633" i="8"/>
  <c r="U633" i="8" s="1"/>
  <c r="D634" i="8"/>
  <c r="B634" i="8"/>
  <c r="M632" i="8"/>
  <c r="E645" i="8"/>
  <c r="F634" i="8"/>
  <c r="N633" i="8"/>
  <c r="A633" i="9" l="1"/>
  <c r="B632" i="9"/>
  <c r="D632" i="9" s="1"/>
  <c r="G635" i="8" s="1"/>
  <c r="D635" i="8"/>
  <c r="T634" i="8"/>
  <c r="U634" i="8" s="1"/>
  <c r="B635" i="8"/>
  <c r="M633" i="8"/>
  <c r="E646" i="8"/>
  <c r="N634" i="8"/>
  <c r="F635" i="8"/>
  <c r="A634" i="9" l="1"/>
  <c r="B633" i="9"/>
  <c r="D633" i="9" s="1"/>
  <c r="G636" i="8" s="1"/>
  <c r="T635" i="8"/>
  <c r="U635" i="8" s="1"/>
  <c r="D636" i="8"/>
  <c r="B636" i="8"/>
  <c r="N635" i="8"/>
  <c r="F636" i="8"/>
  <c r="M634" i="8"/>
  <c r="E647" i="8"/>
  <c r="A635" i="9" l="1"/>
  <c r="B634" i="9"/>
  <c r="D634" i="9" s="1"/>
  <c r="G637" i="8" s="1"/>
  <c r="T636" i="8"/>
  <c r="U636" i="8" s="1"/>
  <c r="D637" i="8"/>
  <c r="B637" i="8"/>
  <c r="E648" i="8"/>
  <c r="F637" i="8"/>
  <c r="N636" i="8"/>
  <c r="M635" i="8"/>
  <c r="A636" i="9" l="1"/>
  <c r="B635" i="9"/>
  <c r="D635" i="9" s="1"/>
  <c r="G638" i="8" s="1"/>
  <c r="D638" i="8"/>
  <c r="T637" i="8"/>
  <c r="U637" i="8" s="1"/>
  <c r="B638" i="8"/>
  <c r="F638" i="8"/>
  <c r="N637" i="8"/>
  <c r="E649" i="8"/>
  <c r="M636" i="8"/>
  <c r="A637" i="9" l="1"/>
  <c r="B636" i="9"/>
  <c r="D636" i="9" s="1"/>
  <c r="G639" i="8" s="1"/>
  <c r="T638" i="8"/>
  <c r="U638" i="8" s="1"/>
  <c r="D639" i="8"/>
  <c r="B639" i="8"/>
  <c r="M637" i="8"/>
  <c r="E650" i="8"/>
  <c r="F639" i="8"/>
  <c r="N638" i="8"/>
  <c r="A638" i="9" l="1"/>
  <c r="B637" i="9"/>
  <c r="D637" i="9" s="1"/>
  <c r="G640" i="8" s="1"/>
  <c r="T639" i="8"/>
  <c r="U639" i="8" s="1"/>
  <c r="D640" i="8"/>
  <c r="B640" i="8"/>
  <c r="M638" i="8"/>
  <c r="N639" i="8"/>
  <c r="F640" i="8"/>
  <c r="E651" i="8"/>
  <c r="A639" i="9" l="1"/>
  <c r="B638" i="9"/>
  <c r="D638" i="9" s="1"/>
  <c r="G641" i="8" s="1"/>
  <c r="T640" i="8"/>
  <c r="U640" i="8" s="1"/>
  <c r="D641" i="8"/>
  <c r="B641" i="8"/>
  <c r="E652" i="8"/>
  <c r="N640" i="8"/>
  <c r="F641" i="8"/>
  <c r="M639" i="8"/>
  <c r="A640" i="9" l="1"/>
  <c r="B639" i="9"/>
  <c r="D639" i="9" s="1"/>
  <c r="G642" i="8" s="1"/>
  <c r="T641" i="8"/>
  <c r="U641" i="8" s="1"/>
  <c r="D642" i="8"/>
  <c r="B642" i="8"/>
  <c r="F642" i="8"/>
  <c r="N641" i="8"/>
  <c r="E653" i="8"/>
  <c r="A641" i="9" l="1"/>
  <c r="B640" i="9"/>
  <c r="D640" i="9" s="1"/>
  <c r="G643" i="8" s="1"/>
  <c r="D643" i="8"/>
  <c r="T642" i="8"/>
  <c r="U642" i="8" s="1"/>
  <c r="B643" i="8"/>
  <c r="E654" i="8"/>
  <c r="M641" i="8"/>
  <c r="N642" i="8"/>
  <c r="F643" i="8"/>
  <c r="A642" i="9" l="1"/>
  <c r="B641" i="9"/>
  <c r="D641" i="9" s="1"/>
  <c r="G644" i="8" s="1"/>
  <c r="T643" i="8"/>
  <c r="U643" i="8" s="1"/>
  <c r="D644" i="8"/>
  <c r="B644" i="8"/>
  <c r="N643" i="8"/>
  <c r="F644" i="8"/>
  <c r="M642" i="8"/>
  <c r="E655" i="8"/>
  <c r="A643" i="9" l="1"/>
  <c r="B642" i="9"/>
  <c r="D642" i="9" s="1"/>
  <c r="G645" i="8" s="1"/>
  <c r="T644" i="8"/>
  <c r="U644" i="8" s="1"/>
  <c r="D645" i="8"/>
  <c r="B645" i="8"/>
  <c r="E656" i="8"/>
  <c r="F645" i="8"/>
  <c r="N644" i="8"/>
  <c r="M643" i="8"/>
  <c r="A644" i="9" l="1"/>
  <c r="B643" i="9"/>
  <c r="D643" i="9" s="1"/>
  <c r="G646" i="8" s="1"/>
  <c r="D646" i="8"/>
  <c r="T645" i="8"/>
  <c r="U645" i="8" s="1"/>
  <c r="B646" i="8"/>
  <c r="M644" i="8"/>
  <c r="F646" i="8"/>
  <c r="N645" i="8"/>
  <c r="E657" i="8"/>
  <c r="A645" i="9" l="1"/>
  <c r="B644" i="9"/>
  <c r="D644" i="9" s="1"/>
  <c r="G647" i="8" s="1"/>
  <c r="T646" i="8"/>
  <c r="U646" i="8" s="1"/>
  <c r="D647" i="8"/>
  <c r="B647" i="8"/>
  <c r="M645" i="8"/>
  <c r="F647" i="8"/>
  <c r="N646" i="8"/>
  <c r="E658" i="8"/>
  <c r="A646" i="9" l="1"/>
  <c r="B645" i="9"/>
  <c r="D645" i="9" s="1"/>
  <c r="G648" i="8" s="1"/>
  <c r="T647" i="8"/>
  <c r="U647" i="8" s="1"/>
  <c r="D648" i="8"/>
  <c r="B648" i="8"/>
  <c r="M646" i="8"/>
  <c r="N647" i="8"/>
  <c r="F648" i="8"/>
  <c r="E659" i="8"/>
  <c r="A647" i="9" l="1"/>
  <c r="B646" i="9"/>
  <c r="D646" i="9" s="1"/>
  <c r="G649" i="8" s="1"/>
  <c r="T648" i="8"/>
  <c r="U648" i="8" s="1"/>
  <c r="D649" i="8"/>
  <c r="B649" i="8"/>
  <c r="F649" i="8"/>
  <c r="N648" i="8"/>
  <c r="E660" i="8"/>
  <c r="M647" i="8"/>
  <c r="A648" i="9" l="1"/>
  <c r="B647" i="9"/>
  <c r="D647" i="9" s="1"/>
  <c r="G650" i="8" s="1"/>
  <c r="T649" i="8"/>
  <c r="U649" i="8" s="1"/>
  <c r="D650" i="8"/>
  <c r="B650" i="8"/>
  <c r="E661" i="8"/>
  <c r="M648" i="8"/>
  <c r="F650" i="8"/>
  <c r="N649" i="8"/>
  <c r="A649" i="9" l="1"/>
  <c r="B648" i="9"/>
  <c r="D648" i="9" s="1"/>
  <c r="G651" i="8" s="1"/>
  <c r="T650" i="8"/>
  <c r="U650" i="8" s="1"/>
  <c r="D651" i="8"/>
  <c r="B651" i="8"/>
  <c r="E662" i="8"/>
  <c r="M649" i="8"/>
  <c r="N650" i="8"/>
  <c r="F651" i="8"/>
  <c r="A650" i="9" l="1"/>
  <c r="B649" i="9"/>
  <c r="D649" i="9" s="1"/>
  <c r="G652" i="8" s="1"/>
  <c r="T651" i="8"/>
  <c r="U651" i="8" s="1"/>
  <c r="D652" i="8"/>
  <c r="B652" i="8"/>
  <c r="M650" i="8"/>
  <c r="E663" i="8"/>
  <c r="F652" i="8"/>
  <c r="N651" i="8"/>
  <c r="A651" i="9" l="1"/>
  <c r="B650" i="9"/>
  <c r="D650" i="9" s="1"/>
  <c r="G653" i="8" s="1"/>
  <c r="T652" i="8"/>
  <c r="U652" i="8" s="1"/>
  <c r="D653" i="8"/>
  <c r="B653" i="8"/>
  <c r="M651" i="8"/>
  <c r="E664" i="8"/>
  <c r="F653" i="8"/>
  <c r="N652" i="8"/>
  <c r="A652" i="9" l="1"/>
  <c r="B651" i="9"/>
  <c r="D651" i="9" s="1"/>
  <c r="G654" i="8" s="1"/>
  <c r="D654" i="8"/>
  <c r="T653" i="8"/>
  <c r="U653" i="8" s="1"/>
  <c r="B654" i="8"/>
  <c r="F654" i="8"/>
  <c r="N653" i="8"/>
  <c r="E665" i="8"/>
  <c r="A653" i="9" l="1"/>
  <c r="B652" i="9"/>
  <c r="D652" i="9" s="1"/>
  <c r="G655" i="8" s="1"/>
  <c r="T654" i="8"/>
  <c r="U654" i="8" s="1"/>
  <c r="D655" i="8"/>
  <c r="B655" i="8"/>
  <c r="N654" i="8"/>
  <c r="F655" i="8"/>
  <c r="M653" i="8"/>
  <c r="E666" i="8"/>
  <c r="A654" i="9" l="1"/>
  <c r="B653" i="9"/>
  <c r="D653" i="9" s="1"/>
  <c r="G656" i="8" s="1"/>
  <c r="T655" i="8"/>
  <c r="U655" i="8" s="1"/>
  <c r="D656" i="8"/>
  <c r="B656" i="8"/>
  <c r="M654" i="8"/>
  <c r="E667" i="8"/>
  <c r="N655" i="8"/>
  <c r="F656" i="8"/>
  <c r="A655" i="9" l="1"/>
  <c r="B654" i="9"/>
  <c r="D654" i="9" s="1"/>
  <c r="G657" i="8" s="1"/>
  <c r="T656" i="8"/>
  <c r="U656" i="8" s="1"/>
  <c r="D657" i="8"/>
  <c r="B657" i="8"/>
  <c r="E668" i="8"/>
  <c r="M655" i="8"/>
  <c r="F657" i="8"/>
  <c r="N656" i="8"/>
  <c r="A656" i="9" l="1"/>
  <c r="B655" i="9"/>
  <c r="D655" i="9" s="1"/>
  <c r="G658" i="8" s="1"/>
  <c r="T657" i="8"/>
  <c r="U657" i="8" s="1"/>
  <c r="D658" i="8"/>
  <c r="B658" i="8"/>
  <c r="N657" i="8"/>
  <c r="F658" i="8"/>
  <c r="M656" i="8"/>
  <c r="E669" i="8"/>
  <c r="A657" i="9" l="1"/>
  <c r="B656" i="9"/>
  <c r="D656" i="9" s="1"/>
  <c r="G659" i="8" s="1"/>
  <c r="T658" i="8"/>
  <c r="U658" i="8" s="1"/>
  <c r="D659" i="8"/>
  <c r="B659" i="8"/>
  <c r="F659" i="8"/>
  <c r="N658" i="8"/>
  <c r="E670" i="8"/>
  <c r="M657" i="8"/>
  <c r="A658" i="9" l="1"/>
  <c r="B657" i="9"/>
  <c r="D657" i="9" s="1"/>
  <c r="G660" i="8" s="1"/>
  <c r="T659" i="8"/>
  <c r="U659" i="8" s="1"/>
  <c r="D660" i="8"/>
  <c r="B660" i="8"/>
  <c r="E671" i="8"/>
  <c r="N659" i="8"/>
  <c r="F660" i="8"/>
  <c r="M658" i="8"/>
  <c r="A659" i="9" l="1"/>
  <c r="B658" i="9"/>
  <c r="D658" i="9" s="1"/>
  <c r="G661" i="8" s="1"/>
  <c r="T660" i="8"/>
  <c r="U660" i="8" s="1"/>
  <c r="D661" i="8"/>
  <c r="B661" i="8"/>
  <c r="M659" i="8"/>
  <c r="F661" i="8"/>
  <c r="N660" i="8"/>
  <c r="E672" i="8"/>
  <c r="A660" i="9" l="1"/>
  <c r="B659" i="9"/>
  <c r="D659" i="9" s="1"/>
  <c r="G662" i="8" s="1"/>
  <c r="T661" i="8"/>
  <c r="U661" i="8" s="1"/>
  <c r="D662" i="8"/>
  <c r="B662" i="8"/>
  <c r="E673" i="8"/>
  <c r="M660" i="8"/>
  <c r="F662" i="8"/>
  <c r="N661" i="8"/>
  <c r="B660" i="9" l="1"/>
  <c r="D660" i="9" s="1"/>
  <c r="G663" i="8" s="1"/>
  <c r="A661" i="9"/>
  <c r="T662" i="8"/>
  <c r="U662" i="8" s="1"/>
  <c r="D663" i="8"/>
  <c r="B663" i="8"/>
  <c r="M661" i="8"/>
  <c r="F663" i="8"/>
  <c r="N662" i="8"/>
  <c r="E674" i="8"/>
  <c r="A662" i="9" l="1"/>
  <c r="B661" i="9"/>
  <c r="D661" i="9" s="1"/>
  <c r="G664" i="8" s="1"/>
  <c r="T663" i="8"/>
  <c r="U663" i="8" s="1"/>
  <c r="D664" i="8"/>
  <c r="B664" i="8"/>
  <c r="M662" i="8"/>
  <c r="E675" i="8"/>
  <c r="F664" i="8"/>
  <c r="N663" i="8"/>
  <c r="B662" i="9" l="1"/>
  <c r="D662" i="9" s="1"/>
  <c r="G665" i="8" s="1"/>
  <c r="A663" i="9"/>
  <c r="T664" i="8"/>
  <c r="U664" i="8" s="1"/>
  <c r="D665" i="8"/>
  <c r="B665" i="8"/>
  <c r="M663" i="8"/>
  <c r="F665" i="8"/>
  <c r="N664" i="8"/>
  <c r="E676" i="8"/>
  <c r="B663" i="9" l="1"/>
  <c r="D663" i="9" s="1"/>
  <c r="G666" i="8" s="1"/>
  <c r="A664" i="9"/>
  <c r="T665" i="8"/>
  <c r="U665" i="8" s="1"/>
  <c r="D666" i="8"/>
  <c r="B666" i="8"/>
  <c r="F666" i="8"/>
  <c r="N665" i="8"/>
  <c r="E677" i="8"/>
  <c r="A665" i="9" l="1"/>
  <c r="B664" i="9"/>
  <c r="D664" i="9" s="1"/>
  <c r="G667" i="8" s="1"/>
  <c r="T666" i="8"/>
  <c r="U666" i="8" s="1"/>
  <c r="D667" i="8"/>
  <c r="B667" i="8"/>
  <c r="M665" i="8"/>
  <c r="N666" i="8"/>
  <c r="F667" i="8"/>
  <c r="E678" i="8"/>
  <c r="A666" i="9" l="1"/>
  <c r="B665" i="9"/>
  <c r="D665" i="9" s="1"/>
  <c r="G668" i="8" s="1"/>
  <c r="T667" i="8"/>
  <c r="U667" i="8" s="1"/>
  <c r="D668" i="8"/>
  <c r="B668" i="8"/>
  <c r="M666" i="8"/>
  <c r="E679" i="8"/>
  <c r="N667" i="8"/>
  <c r="F668" i="8"/>
  <c r="B666" i="9" l="1"/>
  <c r="D666" i="9" s="1"/>
  <c r="G669" i="8" s="1"/>
  <c r="A667" i="9"/>
  <c r="D669" i="8"/>
  <c r="T668" i="8"/>
  <c r="U668" i="8" s="1"/>
  <c r="B669" i="8"/>
  <c r="E680" i="8"/>
  <c r="F669" i="8"/>
  <c r="N668" i="8"/>
  <c r="M667" i="8"/>
  <c r="B667" i="9" l="1"/>
  <c r="D667" i="9" s="1"/>
  <c r="G670" i="8" s="1"/>
  <c r="A668" i="9"/>
  <c r="T669" i="8"/>
  <c r="U669" i="8" s="1"/>
  <c r="D670" i="8"/>
  <c r="B670" i="8"/>
  <c r="M668" i="8"/>
  <c r="F670" i="8"/>
  <c r="N669" i="8"/>
  <c r="E681" i="8"/>
  <c r="B668" i="9" l="1"/>
  <c r="D668" i="9" s="1"/>
  <c r="G671" i="8" s="1"/>
  <c r="A669" i="9"/>
  <c r="T670" i="8"/>
  <c r="U670" i="8" s="1"/>
  <c r="D671" i="8"/>
  <c r="B671" i="8"/>
  <c r="E682" i="8"/>
  <c r="N670" i="8"/>
  <c r="F671" i="8"/>
  <c r="M669" i="8"/>
  <c r="A670" i="9" l="1"/>
  <c r="B669" i="9"/>
  <c r="D669" i="9" s="1"/>
  <c r="G672" i="8" s="1"/>
  <c r="T671" i="8"/>
  <c r="U671" i="8" s="1"/>
  <c r="D672" i="8"/>
  <c r="B672" i="8"/>
  <c r="M670" i="8"/>
  <c r="E683" i="8"/>
  <c r="N671" i="8"/>
  <c r="F672" i="8"/>
  <c r="B670" i="9" l="1"/>
  <c r="D670" i="9" s="1"/>
  <c r="G673" i="8" s="1"/>
  <c r="A671" i="9"/>
  <c r="T672" i="8"/>
  <c r="U672" i="8" s="1"/>
  <c r="D673" i="8"/>
  <c r="B673" i="8"/>
  <c r="M671" i="8"/>
  <c r="N672" i="8"/>
  <c r="F673" i="8"/>
  <c r="E684" i="8"/>
  <c r="A672" i="9" l="1"/>
  <c r="B671" i="9"/>
  <c r="D671" i="9" s="1"/>
  <c r="G674" i="8" s="1"/>
  <c r="T673" i="8"/>
  <c r="U673" i="8" s="1"/>
  <c r="D674" i="8"/>
  <c r="B674" i="8"/>
  <c r="E685" i="8"/>
  <c r="M672" i="8"/>
  <c r="F674" i="8"/>
  <c r="N673" i="8"/>
  <c r="A673" i="9" l="1"/>
  <c r="B672" i="9"/>
  <c r="D672" i="9" s="1"/>
  <c r="G675" i="8" s="1"/>
  <c r="T674" i="8"/>
  <c r="U674" i="8" s="1"/>
  <c r="D675" i="8"/>
  <c r="B675" i="8"/>
  <c r="M673" i="8"/>
  <c r="N674" i="8"/>
  <c r="F675" i="8"/>
  <c r="E686" i="8"/>
  <c r="B673" i="9" l="1"/>
  <c r="D673" i="9" s="1"/>
  <c r="G676" i="8" s="1"/>
  <c r="A674" i="9"/>
  <c r="T675" i="8"/>
  <c r="U675" i="8" s="1"/>
  <c r="D676" i="8"/>
  <c r="B676" i="8"/>
  <c r="E687" i="8"/>
  <c r="F676" i="8"/>
  <c r="N675" i="8"/>
  <c r="M674" i="8"/>
  <c r="B674" i="9" l="1"/>
  <c r="D674" i="9" s="1"/>
  <c r="G677" i="8" s="1"/>
  <c r="A675" i="9"/>
  <c r="T676" i="8"/>
  <c r="U676" i="8" s="1"/>
  <c r="D677" i="8"/>
  <c r="B677" i="8"/>
  <c r="M675" i="8"/>
  <c r="F677" i="8"/>
  <c r="N676" i="8"/>
  <c r="E688" i="8"/>
  <c r="B675" i="9" l="1"/>
  <c r="D675" i="9" s="1"/>
  <c r="G678" i="8" s="1"/>
  <c r="A676" i="9"/>
  <c r="T677" i="8"/>
  <c r="U677" i="8" s="1"/>
  <c r="D678" i="8"/>
  <c r="B678" i="8"/>
  <c r="E689" i="8"/>
  <c r="F678" i="8"/>
  <c r="N677" i="8"/>
  <c r="B676" i="9" l="1"/>
  <c r="D676" i="9" s="1"/>
  <c r="G679" i="8" s="1"/>
  <c r="A677" i="9"/>
  <c r="D679" i="8"/>
  <c r="T678" i="8"/>
  <c r="U678" i="8" s="1"/>
  <c r="B679" i="8"/>
  <c r="M677" i="8"/>
  <c r="N678" i="8"/>
  <c r="F679" i="8"/>
  <c r="E690" i="8"/>
  <c r="A678" i="9" l="1"/>
  <c r="B677" i="9"/>
  <c r="D677" i="9" s="1"/>
  <c r="G680" i="8" s="1"/>
  <c r="T679" i="8"/>
  <c r="U679" i="8" s="1"/>
  <c r="D680" i="8"/>
  <c r="B680" i="8"/>
  <c r="E691" i="8"/>
  <c r="M678" i="8"/>
  <c r="F680" i="8"/>
  <c r="N679" i="8"/>
  <c r="B678" i="9" l="1"/>
  <c r="D678" i="9" s="1"/>
  <c r="G681" i="8" s="1"/>
  <c r="A679" i="9"/>
  <c r="T680" i="8"/>
  <c r="U680" i="8" s="1"/>
  <c r="D681" i="8"/>
  <c r="B681" i="8"/>
  <c r="M679" i="8"/>
  <c r="F681" i="8"/>
  <c r="N680" i="8"/>
  <c r="E692" i="8"/>
  <c r="A680" i="9" l="1"/>
  <c r="B679" i="9"/>
  <c r="D679" i="9" s="1"/>
  <c r="G682" i="8" s="1"/>
  <c r="T681" i="8"/>
  <c r="U681" i="8" s="1"/>
  <c r="D682" i="8"/>
  <c r="B682" i="8"/>
  <c r="E693" i="8"/>
  <c r="M680" i="8"/>
  <c r="F682" i="8"/>
  <c r="N681" i="8"/>
  <c r="B680" i="9" l="1"/>
  <c r="D680" i="9" s="1"/>
  <c r="G683" i="8" s="1"/>
  <c r="A681" i="9"/>
  <c r="D683" i="8"/>
  <c r="T682" i="8"/>
  <c r="U682" i="8" s="1"/>
  <c r="B683" i="8"/>
  <c r="E694" i="8"/>
  <c r="M681" i="8"/>
  <c r="F683" i="8"/>
  <c r="N682" i="8"/>
  <c r="B681" i="9" l="1"/>
  <c r="D681" i="9" s="1"/>
  <c r="G684" i="8" s="1"/>
  <c r="A682" i="9"/>
  <c r="T683" i="8"/>
  <c r="U683" i="8" s="1"/>
  <c r="D684" i="8"/>
  <c r="B684" i="8"/>
  <c r="M682" i="8"/>
  <c r="E695" i="8"/>
  <c r="F684" i="8"/>
  <c r="N683" i="8"/>
  <c r="B682" i="9" l="1"/>
  <c r="D682" i="9" s="1"/>
  <c r="G685" i="8" s="1"/>
  <c r="A683" i="9"/>
  <c r="T684" i="8"/>
  <c r="U684" i="8" s="1"/>
  <c r="D685" i="8"/>
  <c r="B685" i="8"/>
  <c r="M683" i="8"/>
  <c r="E696" i="8"/>
  <c r="F685" i="8"/>
  <c r="N684" i="8"/>
  <c r="B683" i="9" l="1"/>
  <c r="D683" i="9" s="1"/>
  <c r="G686" i="8" s="1"/>
  <c r="A684" i="9"/>
  <c r="T685" i="8"/>
  <c r="U685" i="8" s="1"/>
  <c r="D686" i="8"/>
  <c r="B686" i="8"/>
  <c r="E697" i="8"/>
  <c r="M684" i="8"/>
  <c r="F686" i="8"/>
  <c r="N685" i="8"/>
  <c r="B684" i="9" l="1"/>
  <c r="D684" i="9" s="1"/>
  <c r="G687" i="8" s="1"/>
  <c r="A685" i="9"/>
  <c r="T686" i="8"/>
  <c r="U686" i="8" s="1"/>
  <c r="D687" i="8"/>
  <c r="B687" i="8"/>
  <c r="E698" i="8"/>
  <c r="M685" i="8"/>
  <c r="N686" i="8"/>
  <c r="F687" i="8"/>
  <c r="B685" i="9" l="1"/>
  <c r="D685" i="9" s="1"/>
  <c r="G688" i="8" s="1"/>
  <c r="A686" i="9"/>
  <c r="D688" i="8"/>
  <c r="T687" i="8"/>
  <c r="U687" i="8" s="1"/>
  <c r="B688" i="8"/>
  <c r="F688" i="8"/>
  <c r="N687" i="8"/>
  <c r="M686" i="8"/>
  <c r="E699" i="8"/>
  <c r="B686" i="9" l="1"/>
  <c r="D686" i="9" s="1"/>
  <c r="G689" i="8" s="1"/>
  <c r="A687" i="9"/>
  <c r="T688" i="8"/>
  <c r="U688" i="8" s="1"/>
  <c r="D689" i="8"/>
  <c r="B689" i="8"/>
  <c r="E700" i="8"/>
  <c r="M687" i="8"/>
  <c r="F689" i="8"/>
  <c r="N688" i="8"/>
  <c r="B687" i="9" l="1"/>
  <c r="D687" i="9" s="1"/>
  <c r="G690" i="8" s="1"/>
  <c r="A688" i="9"/>
  <c r="D690" i="8"/>
  <c r="T689" i="8"/>
  <c r="U689" i="8" s="1"/>
  <c r="B690" i="8"/>
  <c r="E701" i="8"/>
  <c r="F690" i="8"/>
  <c r="N689" i="8"/>
  <c r="A689" i="9" l="1"/>
  <c r="B688" i="9"/>
  <c r="D688" i="9" s="1"/>
  <c r="G691" i="8" s="1"/>
  <c r="T690" i="8"/>
  <c r="U690" i="8" s="1"/>
  <c r="D691" i="8"/>
  <c r="B691" i="8"/>
  <c r="E702" i="8"/>
  <c r="M689" i="8"/>
  <c r="N690" i="8"/>
  <c r="F691" i="8"/>
  <c r="B689" i="9" l="1"/>
  <c r="D689" i="9" s="1"/>
  <c r="G692" i="8" s="1"/>
  <c r="A690" i="9"/>
  <c r="T691" i="8"/>
  <c r="U691" i="8" s="1"/>
  <c r="D692" i="8"/>
  <c r="B692" i="8"/>
  <c r="M690" i="8"/>
  <c r="E703" i="8"/>
  <c r="N691" i="8"/>
  <c r="F692" i="8"/>
  <c r="A691" i="9" l="1"/>
  <c r="B690" i="9"/>
  <c r="D690" i="9" s="1"/>
  <c r="G693" i="8" s="1"/>
  <c r="T692" i="8"/>
  <c r="U692" i="8" s="1"/>
  <c r="D693" i="8"/>
  <c r="B693" i="8"/>
  <c r="E704" i="8"/>
  <c r="M691" i="8"/>
  <c r="N692" i="8"/>
  <c r="F693" i="8"/>
  <c r="B691" i="9" l="1"/>
  <c r="D691" i="9" s="1"/>
  <c r="G694" i="8" s="1"/>
  <c r="A692" i="9"/>
  <c r="T693" i="8"/>
  <c r="U693" i="8" s="1"/>
  <c r="D694" i="8"/>
  <c r="B694" i="8"/>
  <c r="N693" i="8"/>
  <c r="F694" i="8"/>
  <c r="M692" i="8"/>
  <c r="E705" i="8"/>
  <c r="A693" i="9" l="1"/>
  <c r="B692" i="9"/>
  <c r="D692" i="9" s="1"/>
  <c r="G695" i="8" s="1"/>
  <c r="T694" i="8"/>
  <c r="U694" i="8" s="1"/>
  <c r="D695" i="8"/>
  <c r="B695" i="8"/>
  <c r="M693" i="8"/>
  <c r="E706" i="8"/>
  <c r="N694" i="8"/>
  <c r="F695" i="8"/>
  <c r="B693" i="9" l="1"/>
  <c r="D693" i="9" s="1"/>
  <c r="G696" i="8" s="1"/>
  <c r="A694" i="9"/>
  <c r="T695" i="8"/>
  <c r="U695" i="8" s="1"/>
  <c r="D696" i="8"/>
  <c r="B696" i="8"/>
  <c r="M694" i="8"/>
  <c r="N695" i="8"/>
  <c r="F696" i="8"/>
  <c r="E707" i="8"/>
  <c r="B694" i="9" l="1"/>
  <c r="D694" i="9" s="1"/>
  <c r="G697" i="8" s="1"/>
  <c r="A695" i="9"/>
  <c r="T696" i="8"/>
  <c r="U696" i="8" s="1"/>
  <c r="D697" i="8"/>
  <c r="B697" i="8"/>
  <c r="E708" i="8"/>
  <c r="M695" i="8"/>
  <c r="N696" i="8"/>
  <c r="F697" i="8"/>
  <c r="B695" i="9" l="1"/>
  <c r="D695" i="9" s="1"/>
  <c r="G698" i="8" s="1"/>
  <c r="A696" i="9"/>
  <c r="T697" i="8"/>
  <c r="U697" i="8" s="1"/>
  <c r="D698" i="8"/>
  <c r="B698" i="8"/>
  <c r="F698" i="8"/>
  <c r="N697" i="8"/>
  <c r="M696" i="8"/>
  <c r="E709" i="8"/>
  <c r="A697" i="9" l="1"/>
  <c r="B696" i="9"/>
  <c r="D696" i="9" s="1"/>
  <c r="G699" i="8" s="1"/>
  <c r="T698" i="8"/>
  <c r="D699" i="8"/>
  <c r="B699" i="8"/>
  <c r="E710" i="8"/>
  <c r="M697" i="8"/>
  <c r="F699" i="8"/>
  <c r="N698" i="8"/>
  <c r="B697" i="9" l="1"/>
  <c r="D697" i="9" s="1"/>
  <c r="G700" i="8" s="1"/>
  <c r="A698" i="9"/>
  <c r="D700" i="8"/>
  <c r="T699" i="8"/>
  <c r="U698" i="8"/>
  <c r="B700" i="8"/>
  <c r="F700" i="8"/>
  <c r="N699" i="8"/>
  <c r="E711" i="8"/>
  <c r="M698" i="8"/>
  <c r="B698" i="9" l="1"/>
  <c r="D698" i="9" s="1"/>
  <c r="G701" i="8" s="1"/>
  <c r="A699" i="9"/>
  <c r="U699" i="8"/>
  <c r="T700" i="8"/>
  <c r="D701" i="8"/>
  <c r="B701" i="8"/>
  <c r="M699" i="8"/>
  <c r="E712" i="8"/>
  <c r="F701" i="8"/>
  <c r="N700" i="8"/>
  <c r="B699" i="9" l="1"/>
  <c r="D699" i="9" s="1"/>
  <c r="G702" i="8" s="1"/>
  <c r="A700" i="9"/>
  <c r="T701" i="8"/>
  <c r="D702" i="8"/>
  <c r="U700" i="8"/>
  <c r="B702" i="8"/>
  <c r="N701" i="8"/>
  <c r="F702" i="8"/>
  <c r="E713" i="8"/>
  <c r="B700" i="9" l="1"/>
  <c r="D700" i="9" s="1"/>
  <c r="G703" i="8" s="1"/>
  <c r="A701" i="9"/>
  <c r="T702" i="8"/>
  <c r="D703" i="8"/>
  <c r="U701" i="8"/>
  <c r="B703" i="8"/>
  <c r="E714" i="8"/>
  <c r="N702" i="8"/>
  <c r="F703" i="8"/>
  <c r="M701" i="8"/>
  <c r="B701" i="9" l="1"/>
  <c r="D701" i="9" s="1"/>
  <c r="G704" i="8" s="1"/>
  <c r="A702" i="9"/>
  <c r="U702" i="8"/>
  <c r="T703" i="8"/>
  <c r="D704" i="8"/>
  <c r="B704" i="8"/>
  <c r="M702" i="8"/>
  <c r="N703" i="8"/>
  <c r="F704" i="8"/>
  <c r="E715" i="8"/>
  <c r="A703" i="9" l="1"/>
  <c r="B702" i="9"/>
  <c r="D702" i="9" s="1"/>
  <c r="G705" i="8" s="1"/>
  <c r="T704" i="8"/>
  <c r="D705" i="8"/>
  <c r="U703" i="8"/>
  <c r="B705" i="8"/>
  <c r="M703" i="8"/>
  <c r="E716" i="8"/>
  <c r="N704" i="8"/>
  <c r="F705" i="8"/>
  <c r="B703" i="9" l="1"/>
  <c r="D703" i="9" s="1"/>
  <c r="G706" i="8" s="1"/>
  <c r="A704" i="9"/>
  <c r="T705" i="8"/>
  <c r="D706" i="8"/>
  <c r="U704" i="8"/>
  <c r="B706" i="8"/>
  <c r="M704" i="8"/>
  <c r="F706" i="8"/>
  <c r="N705" i="8"/>
  <c r="E717" i="8"/>
  <c r="A705" i="9" l="1"/>
  <c r="B704" i="9"/>
  <c r="D704" i="9" s="1"/>
  <c r="G707" i="8" s="1"/>
  <c r="U705" i="8"/>
  <c r="T706" i="8"/>
  <c r="D707" i="8"/>
  <c r="B707" i="8"/>
  <c r="M705" i="8"/>
  <c r="E718" i="8"/>
  <c r="N706" i="8"/>
  <c r="F707" i="8"/>
  <c r="A706" i="9" l="1"/>
  <c r="B705" i="9"/>
  <c r="D705" i="9" s="1"/>
  <c r="G708" i="8" s="1"/>
  <c r="T707" i="8"/>
  <c r="D708" i="8"/>
  <c r="U706" i="8"/>
  <c r="U707" i="8"/>
  <c r="B708" i="8"/>
  <c r="N707" i="8"/>
  <c r="F708" i="8"/>
  <c r="E719" i="8"/>
  <c r="M706" i="8"/>
  <c r="A707" i="9" l="1"/>
  <c r="B706" i="9"/>
  <c r="D706" i="9" s="1"/>
  <c r="G709" i="8" s="1"/>
  <c r="T708" i="8"/>
  <c r="D709" i="8"/>
  <c r="B709" i="8"/>
  <c r="M707" i="8"/>
  <c r="E720" i="8"/>
  <c r="N708" i="8"/>
  <c r="F709" i="8"/>
  <c r="B707" i="9" l="1"/>
  <c r="D707" i="9" s="1"/>
  <c r="G710" i="8" s="1"/>
  <c r="A708" i="9"/>
  <c r="T709" i="8"/>
  <c r="D710" i="8"/>
  <c r="U708" i="8"/>
  <c r="B710" i="8"/>
  <c r="M708" i="8"/>
  <c r="N709" i="8"/>
  <c r="F710" i="8"/>
  <c r="A709" i="9" l="1"/>
  <c r="B708" i="9"/>
  <c r="D708" i="9" s="1"/>
  <c r="G711" i="8" s="1"/>
  <c r="U709" i="8"/>
  <c r="T710" i="8"/>
  <c r="U710" i="8" s="1"/>
  <c r="D711" i="8"/>
  <c r="B711" i="8"/>
  <c r="N710" i="8"/>
  <c r="F711" i="8"/>
  <c r="M709" i="8"/>
  <c r="A710" i="9" l="1"/>
  <c r="B709" i="9"/>
  <c r="D709" i="9" s="1"/>
  <c r="G712" i="8" s="1"/>
  <c r="T711" i="8"/>
  <c r="U711" i="8" s="1"/>
  <c r="D712" i="8"/>
  <c r="B712" i="8"/>
  <c r="M710" i="8"/>
  <c r="N711" i="8"/>
  <c r="F712" i="8"/>
  <c r="A711" i="9" l="1"/>
  <c r="B710" i="9"/>
  <c r="D710" i="9" s="1"/>
  <c r="G713" i="8" s="1"/>
  <c r="D713" i="8"/>
  <c r="T712" i="8"/>
  <c r="B713" i="8"/>
  <c r="F713" i="8"/>
  <c r="N712" i="8"/>
  <c r="M711" i="8"/>
  <c r="A712" i="9" l="1"/>
  <c r="B711" i="9"/>
  <c r="D711" i="9" s="1"/>
  <c r="G714" i="8" s="1"/>
  <c r="U712" i="8"/>
  <c r="T713" i="8"/>
  <c r="U713" i="8" s="1"/>
  <c r="D714" i="8"/>
  <c r="B714" i="8"/>
  <c r="F714" i="8"/>
  <c r="N713" i="8"/>
  <c r="B712" i="9" l="1"/>
  <c r="D712" i="9" s="1"/>
  <c r="G715" i="8" s="1"/>
  <c r="A713" i="9"/>
  <c r="T714" i="8"/>
  <c r="U714" i="8" s="1"/>
  <c r="D715" i="8"/>
  <c r="B715" i="8"/>
  <c r="N714" i="8"/>
  <c r="F715" i="8"/>
  <c r="M713" i="8"/>
  <c r="A714" i="9" l="1"/>
  <c r="B713" i="9"/>
  <c r="D713" i="9" s="1"/>
  <c r="G716" i="8" s="1"/>
  <c r="T715" i="8"/>
  <c r="U715" i="8" s="1"/>
  <c r="D716" i="8"/>
  <c r="B716" i="8"/>
  <c r="M714" i="8"/>
  <c r="N715" i="8"/>
  <c r="F716" i="8"/>
  <c r="A715" i="9" l="1"/>
  <c r="B714" i="9"/>
  <c r="D714" i="9" s="1"/>
  <c r="G717" i="8" s="1"/>
  <c r="T716" i="8"/>
  <c r="U716" i="8" s="1"/>
  <c r="D717" i="8"/>
  <c r="B717" i="8"/>
  <c r="M715" i="8"/>
  <c r="F717" i="8"/>
  <c r="N716" i="8"/>
  <c r="A716" i="9" l="1"/>
  <c r="B715" i="9"/>
  <c r="D715" i="9" s="1"/>
  <c r="G718" i="8" s="1"/>
  <c r="T717" i="8"/>
  <c r="U717" i="8" s="1"/>
  <c r="D718" i="8"/>
  <c r="B718" i="8"/>
  <c r="M716" i="8"/>
  <c r="F718" i="8"/>
  <c r="N717" i="8"/>
  <c r="B716" i="9" l="1"/>
  <c r="D716" i="9" s="1"/>
  <c r="G719" i="8" s="1"/>
  <c r="A717" i="9"/>
  <c r="T718" i="8"/>
  <c r="U718" i="8" s="1"/>
  <c r="D719" i="8"/>
  <c r="B719" i="8"/>
  <c r="M717" i="8"/>
  <c r="N718" i="8"/>
  <c r="F719" i="8"/>
  <c r="A718" i="9" l="1"/>
  <c r="B717" i="9"/>
  <c r="D717" i="9" s="1"/>
  <c r="G720" i="8" s="1"/>
  <c r="D720" i="8"/>
  <c r="T719" i="8"/>
  <c r="U719" i="8" s="1"/>
  <c r="B720" i="8"/>
  <c r="N719" i="8"/>
  <c r="F720" i="8"/>
  <c r="M718" i="8"/>
  <c r="B718" i="9" l="1"/>
  <c r="D718" i="9" s="1"/>
  <c r="A719" i="9"/>
  <c r="T720" i="8"/>
  <c r="U720" i="8" s="1"/>
  <c r="M719" i="8"/>
  <c r="N720" i="8"/>
  <c r="B719" i="9" l="1"/>
  <c r="D719" i="9" s="1"/>
  <c r="A720" i="9"/>
  <c r="M720" i="8"/>
  <c r="B720" i="9" l="1"/>
  <c r="D720" i="9" s="1"/>
  <c r="A721" i="9"/>
  <c r="B721" i="9" s="1"/>
  <c r="D721" i="9" s="1"/>
  <c r="B18" i="6" l="1"/>
  <c r="B19" i="6" s="1"/>
  <c r="B20" i="6" s="1"/>
  <c r="B21" i="6" s="1"/>
  <c r="B23" i="6"/>
  <c r="B24" i="6" s="1"/>
  <c r="B25" i="6" s="1"/>
  <c r="B26" i="6" s="1"/>
  <c r="B27" i="6" s="1"/>
  <c r="B28" i="6" s="1"/>
  <c r="B29" i="6" s="1"/>
  <c r="B30" i="6" s="1"/>
  <c r="B31" i="6" s="1"/>
  <c r="B33" i="6" s="1"/>
  <c r="B34" i="6" s="1"/>
  <c r="B35" i="6" s="1"/>
  <c r="B36" i="6" s="1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A3" i="6"/>
  <c r="A3" i="4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7" i="3"/>
  <c r="D5" i="3"/>
  <c r="D3" i="3"/>
  <c r="D2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Z16" i="8"/>
  <c r="AA16" i="8" s="1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96" i="8"/>
  <c r="Z297" i="8"/>
  <c r="Z298" i="8"/>
  <c r="Z299" i="8"/>
  <c r="Z300" i="8"/>
  <c r="Z301" i="8"/>
  <c r="Z302" i="8"/>
  <c r="Z303" i="8"/>
  <c r="Z304" i="8"/>
  <c r="Z305" i="8"/>
  <c r="Z306" i="8"/>
  <c r="Z307" i="8"/>
  <c r="Z308" i="8"/>
  <c r="Z309" i="8"/>
  <c r="Z310" i="8"/>
  <c r="Z311" i="8"/>
  <c r="Z312" i="8"/>
  <c r="Z313" i="8"/>
  <c r="Z314" i="8"/>
  <c r="Z315" i="8"/>
  <c r="Z316" i="8"/>
  <c r="Z317" i="8"/>
  <c r="Z318" i="8"/>
  <c r="Z319" i="8"/>
  <c r="Z320" i="8"/>
  <c r="Z321" i="8"/>
  <c r="Z322" i="8"/>
  <c r="Z323" i="8"/>
  <c r="Z324" i="8"/>
  <c r="Z325" i="8"/>
  <c r="Z326" i="8"/>
  <c r="Z327" i="8"/>
  <c r="Z328" i="8"/>
  <c r="Z329" i="8"/>
  <c r="Z330" i="8"/>
  <c r="Z331" i="8"/>
  <c r="Z332" i="8"/>
  <c r="Z333" i="8"/>
  <c r="Z334" i="8"/>
  <c r="Z335" i="8"/>
  <c r="Z336" i="8"/>
  <c r="Z337" i="8"/>
  <c r="Z338" i="8"/>
  <c r="Z339" i="8"/>
  <c r="Z340" i="8"/>
  <c r="Z341" i="8"/>
  <c r="Z342" i="8"/>
  <c r="Z343" i="8"/>
  <c r="Z344" i="8"/>
  <c r="Z345" i="8"/>
  <c r="Z346" i="8"/>
  <c r="Z347" i="8"/>
  <c r="Z348" i="8"/>
  <c r="Z349" i="8"/>
  <c r="Z350" i="8"/>
  <c r="Z351" i="8"/>
  <c r="Z352" i="8"/>
  <c r="Z353" i="8"/>
  <c r="Z354" i="8"/>
  <c r="Z355" i="8"/>
  <c r="Z356" i="8"/>
  <c r="Z357" i="8"/>
  <c r="Z358" i="8"/>
  <c r="Z359" i="8"/>
  <c r="Z360" i="8"/>
  <c r="Z361" i="8"/>
  <c r="Z362" i="8"/>
  <c r="Z363" i="8"/>
  <c r="Z364" i="8"/>
  <c r="Z365" i="8"/>
  <c r="Z366" i="8"/>
  <c r="Z367" i="8"/>
  <c r="Z368" i="8"/>
  <c r="Z369" i="8"/>
  <c r="Z370" i="8"/>
  <c r="Z371" i="8"/>
  <c r="Z372" i="8"/>
  <c r="Z373" i="8"/>
  <c r="Z374" i="8"/>
  <c r="Z375" i="8"/>
  <c r="Z376" i="8"/>
  <c r="Z377" i="8"/>
  <c r="Z378" i="8"/>
  <c r="Z379" i="8"/>
  <c r="Z380" i="8"/>
  <c r="Z381" i="8"/>
  <c r="Z382" i="8"/>
  <c r="Z383" i="8"/>
  <c r="Z384" i="8"/>
  <c r="Z385" i="8"/>
  <c r="Z386" i="8"/>
  <c r="Z387" i="8"/>
  <c r="Z388" i="8"/>
  <c r="Z389" i="8"/>
  <c r="Z390" i="8"/>
  <c r="Z391" i="8"/>
  <c r="Z392" i="8"/>
  <c r="Z393" i="8"/>
  <c r="Z394" i="8"/>
  <c r="Z395" i="8"/>
  <c r="Z396" i="8"/>
  <c r="Z397" i="8"/>
  <c r="Z398" i="8"/>
  <c r="Z399" i="8"/>
  <c r="Z400" i="8"/>
  <c r="Z401" i="8"/>
  <c r="Z402" i="8"/>
  <c r="Z403" i="8"/>
  <c r="Z404" i="8"/>
  <c r="Z405" i="8"/>
  <c r="Z406" i="8"/>
  <c r="Z407" i="8"/>
  <c r="Z408" i="8"/>
  <c r="Z409" i="8"/>
  <c r="Z410" i="8"/>
  <c r="Z411" i="8"/>
  <c r="Z412" i="8"/>
  <c r="Z413" i="8"/>
  <c r="Z414" i="8"/>
  <c r="Z415" i="8"/>
  <c r="Z416" i="8"/>
  <c r="Z417" i="8"/>
  <c r="Z418" i="8"/>
  <c r="Z419" i="8"/>
  <c r="Z420" i="8"/>
  <c r="Z421" i="8"/>
  <c r="Z422" i="8"/>
  <c r="Z423" i="8"/>
  <c r="Z424" i="8"/>
  <c r="Z425" i="8"/>
  <c r="Z426" i="8"/>
  <c r="Z427" i="8"/>
  <c r="Z428" i="8"/>
  <c r="Z429" i="8"/>
  <c r="Z430" i="8"/>
  <c r="Z431" i="8"/>
  <c r="Z432" i="8"/>
  <c r="Z433" i="8"/>
  <c r="Z434" i="8"/>
  <c r="Z435" i="8"/>
  <c r="Z436" i="8"/>
  <c r="Z437" i="8"/>
  <c r="Z438" i="8"/>
  <c r="Z439" i="8"/>
  <c r="Z440" i="8"/>
  <c r="Z441" i="8"/>
  <c r="Z442" i="8"/>
  <c r="Z443" i="8"/>
  <c r="Z444" i="8"/>
  <c r="Z445" i="8"/>
  <c r="Z446" i="8"/>
  <c r="Z447" i="8"/>
  <c r="Z448" i="8"/>
  <c r="Z449" i="8"/>
  <c r="Z450" i="8"/>
  <c r="Z451" i="8"/>
  <c r="Z452" i="8"/>
  <c r="Z453" i="8"/>
  <c r="Z454" i="8"/>
  <c r="Z455" i="8"/>
  <c r="Z456" i="8"/>
  <c r="Z457" i="8"/>
  <c r="Z458" i="8"/>
  <c r="Z459" i="8"/>
  <c r="Z460" i="8"/>
  <c r="Z461" i="8"/>
  <c r="Z462" i="8"/>
  <c r="Z463" i="8"/>
  <c r="Z464" i="8"/>
  <c r="Z465" i="8"/>
  <c r="Z466" i="8"/>
  <c r="Z467" i="8"/>
  <c r="Z468" i="8"/>
  <c r="Z469" i="8"/>
  <c r="Z470" i="8"/>
  <c r="Z471" i="8"/>
  <c r="Z472" i="8"/>
  <c r="Z473" i="8"/>
  <c r="Z474" i="8"/>
  <c r="Z475" i="8"/>
  <c r="Z476" i="8"/>
  <c r="Z477" i="8"/>
  <c r="Z478" i="8"/>
  <c r="Z479" i="8"/>
  <c r="Z480" i="8"/>
  <c r="Z481" i="8"/>
  <c r="Z482" i="8"/>
  <c r="Z483" i="8"/>
  <c r="Z484" i="8"/>
  <c r="Z485" i="8"/>
  <c r="Z486" i="8"/>
  <c r="Z487" i="8"/>
  <c r="Z488" i="8"/>
  <c r="Z489" i="8"/>
  <c r="Z490" i="8"/>
  <c r="Z491" i="8"/>
  <c r="Z492" i="8"/>
  <c r="Z493" i="8"/>
  <c r="Z494" i="8"/>
  <c r="Z495" i="8"/>
  <c r="Z496" i="8"/>
  <c r="Z497" i="8"/>
  <c r="Z498" i="8"/>
  <c r="Z499" i="8"/>
  <c r="Z500" i="8"/>
  <c r="Z501" i="8"/>
  <c r="Z502" i="8"/>
  <c r="Z503" i="8"/>
  <c r="Z504" i="8"/>
  <c r="Z505" i="8"/>
  <c r="Z506" i="8"/>
  <c r="Z507" i="8"/>
  <c r="Z508" i="8"/>
  <c r="Z509" i="8"/>
  <c r="Z510" i="8"/>
  <c r="Z511" i="8"/>
  <c r="Z512" i="8"/>
  <c r="Z513" i="8"/>
  <c r="Z514" i="8"/>
  <c r="Z515" i="8"/>
  <c r="Z516" i="8"/>
  <c r="Z517" i="8"/>
  <c r="Z518" i="8"/>
  <c r="Z519" i="8"/>
  <c r="Z520" i="8"/>
  <c r="Z521" i="8"/>
  <c r="Z522" i="8"/>
  <c r="Z523" i="8"/>
  <c r="Z524" i="8"/>
  <c r="Z525" i="8"/>
  <c r="Z526" i="8"/>
  <c r="Z527" i="8"/>
  <c r="Z528" i="8"/>
  <c r="Z529" i="8"/>
  <c r="Z530" i="8"/>
  <c r="Z531" i="8"/>
  <c r="Z532" i="8"/>
  <c r="Z533" i="8"/>
  <c r="Z534" i="8"/>
  <c r="Z535" i="8"/>
  <c r="Z536" i="8"/>
  <c r="Z537" i="8"/>
  <c r="Z538" i="8"/>
  <c r="Z539" i="8"/>
  <c r="Z540" i="8"/>
  <c r="Z541" i="8"/>
  <c r="Z542" i="8"/>
  <c r="Z543" i="8"/>
  <c r="Z544" i="8"/>
  <c r="Z545" i="8"/>
  <c r="Z546" i="8"/>
  <c r="Z547" i="8"/>
  <c r="Z548" i="8"/>
  <c r="Z549" i="8"/>
  <c r="Z550" i="8"/>
  <c r="Z551" i="8"/>
  <c r="Z552" i="8"/>
  <c r="Z553" i="8"/>
  <c r="Z554" i="8"/>
  <c r="Z555" i="8"/>
  <c r="Z556" i="8"/>
  <c r="Z557" i="8"/>
  <c r="Z558" i="8"/>
  <c r="Z559" i="8"/>
  <c r="Z560" i="8"/>
  <c r="Z561" i="8"/>
  <c r="Z562" i="8"/>
  <c r="Z563" i="8"/>
  <c r="Z564" i="8"/>
  <c r="Z565" i="8"/>
  <c r="Z566" i="8"/>
  <c r="Z567" i="8"/>
  <c r="Z568" i="8"/>
  <c r="Z569" i="8"/>
  <c r="Z570" i="8"/>
  <c r="Z571" i="8"/>
  <c r="Z572" i="8"/>
  <c r="Z573" i="8"/>
  <c r="Z574" i="8"/>
  <c r="Z575" i="8"/>
  <c r="Z576" i="8"/>
  <c r="Z577" i="8"/>
  <c r="Z578" i="8"/>
  <c r="Z579" i="8"/>
  <c r="Z580" i="8"/>
  <c r="Z581" i="8"/>
  <c r="Z582" i="8"/>
  <c r="Z583" i="8"/>
  <c r="Z584" i="8"/>
  <c r="Z585" i="8"/>
  <c r="Z586" i="8"/>
  <c r="Z587" i="8"/>
  <c r="Z588" i="8"/>
  <c r="Z589" i="8"/>
  <c r="Z590" i="8"/>
  <c r="Z591" i="8"/>
  <c r="Z592" i="8"/>
  <c r="Z593" i="8"/>
  <c r="Z594" i="8"/>
  <c r="Z595" i="8"/>
  <c r="Z596" i="8"/>
  <c r="Z597" i="8"/>
  <c r="Z598" i="8"/>
  <c r="Z599" i="8"/>
  <c r="Z600" i="8"/>
  <c r="Z601" i="8"/>
  <c r="Z602" i="8"/>
  <c r="Z603" i="8"/>
  <c r="Z604" i="8"/>
  <c r="Z605" i="8"/>
  <c r="Z606" i="8"/>
  <c r="Z607" i="8"/>
  <c r="Z608" i="8"/>
  <c r="Z609" i="8"/>
  <c r="Z610" i="8"/>
  <c r="Z611" i="8"/>
  <c r="Z612" i="8"/>
  <c r="Z613" i="8"/>
  <c r="Z614" i="8"/>
  <c r="Z615" i="8"/>
  <c r="Z616" i="8"/>
  <c r="Z617" i="8"/>
  <c r="Z618" i="8"/>
  <c r="Z619" i="8"/>
  <c r="Z620" i="8"/>
  <c r="Z621" i="8"/>
  <c r="Z622" i="8"/>
  <c r="Z623" i="8"/>
  <c r="Z624" i="8"/>
  <c r="Z625" i="8"/>
  <c r="Z626" i="8"/>
  <c r="Z627" i="8"/>
  <c r="Z628" i="8"/>
  <c r="Z629" i="8"/>
  <c r="Z630" i="8"/>
  <c r="Z631" i="8"/>
  <c r="Z632" i="8"/>
  <c r="Z633" i="8"/>
  <c r="Z634" i="8"/>
  <c r="Z635" i="8"/>
  <c r="Z636" i="8"/>
  <c r="Z637" i="8"/>
  <c r="Z638" i="8"/>
  <c r="Z639" i="8"/>
  <c r="Z640" i="8"/>
  <c r="Z641" i="8"/>
  <c r="Z642" i="8"/>
  <c r="Z643" i="8"/>
  <c r="Z644" i="8"/>
  <c r="Z645" i="8"/>
  <c r="Z646" i="8"/>
  <c r="Z647" i="8"/>
  <c r="Z648" i="8"/>
  <c r="Z649" i="8"/>
  <c r="Z650" i="8"/>
  <c r="Z651" i="8"/>
  <c r="Z652" i="8"/>
  <c r="Z653" i="8"/>
  <c r="Z654" i="8"/>
  <c r="Z655" i="8"/>
  <c r="Z656" i="8"/>
  <c r="Z657" i="8"/>
  <c r="Z658" i="8"/>
  <c r="Z659" i="8"/>
  <c r="Z660" i="8"/>
  <c r="Z661" i="8"/>
  <c r="Z662" i="8"/>
  <c r="Z663" i="8"/>
  <c r="Z664" i="8"/>
  <c r="Z665" i="8"/>
  <c r="Z666" i="8"/>
  <c r="Z667" i="8"/>
  <c r="Z668" i="8"/>
  <c r="Z669" i="8"/>
  <c r="Z670" i="8"/>
  <c r="Z671" i="8"/>
  <c r="Z672" i="8"/>
  <c r="Z673" i="8"/>
  <c r="Z674" i="8"/>
  <c r="Z675" i="8"/>
  <c r="Z676" i="8"/>
  <c r="Z677" i="8"/>
  <c r="Z678" i="8"/>
  <c r="Z679" i="8"/>
  <c r="Z680" i="8"/>
  <c r="Z681" i="8"/>
  <c r="Z682" i="8"/>
  <c r="Z683" i="8"/>
  <c r="Z684" i="8"/>
  <c r="Z685" i="8"/>
  <c r="Z686" i="8"/>
  <c r="Z687" i="8"/>
  <c r="Z688" i="8"/>
  <c r="Z689" i="8"/>
  <c r="Z690" i="8"/>
  <c r="Z691" i="8"/>
  <c r="Z692" i="8"/>
  <c r="Z693" i="8"/>
  <c r="Z694" i="8"/>
  <c r="Z695" i="8"/>
  <c r="Z696" i="8"/>
  <c r="Z697" i="8"/>
  <c r="Z698" i="8"/>
  <c r="Z699" i="8"/>
  <c r="Z700" i="8"/>
  <c r="Z701" i="8"/>
  <c r="Z702" i="8"/>
  <c r="Z703" i="8"/>
  <c r="Z704" i="8"/>
  <c r="Z705" i="8"/>
  <c r="Z706" i="8"/>
  <c r="Z707" i="8"/>
  <c r="Z708" i="8"/>
  <c r="Z709" i="8"/>
  <c r="Z710" i="8"/>
  <c r="Z711" i="8"/>
  <c r="Z712" i="8"/>
  <c r="Z713" i="8"/>
  <c r="Z714" i="8"/>
  <c r="Z715" i="8"/>
  <c r="Z716" i="8"/>
  <c r="Z717" i="8"/>
  <c r="Z718" i="8"/>
  <c r="Z719" i="8"/>
  <c r="Z720" i="8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P5" i="8"/>
  <c r="R5" i="8" s="1"/>
  <c r="P6" i="8"/>
  <c r="R6" i="8" s="1"/>
  <c r="P7" i="8"/>
  <c r="R7" i="8" s="1"/>
  <c r="P8" i="8"/>
  <c r="R8" i="8" s="1"/>
  <c r="P9" i="8"/>
  <c r="R9" i="8" s="1"/>
  <c r="P10" i="8"/>
  <c r="R10" i="8" s="1"/>
  <c r="P11" i="8"/>
  <c r="R11" i="8" s="1"/>
  <c r="P12" i="8"/>
  <c r="R12" i="8" s="1"/>
  <c r="P13" i="8"/>
  <c r="R13" i="8" s="1"/>
  <c r="P14" i="8"/>
  <c r="R14" i="8" s="1"/>
  <c r="P15" i="8"/>
  <c r="R15" i="8" s="1"/>
  <c r="P16" i="8"/>
  <c r="R16" i="8" s="1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H5" i="8" l="1"/>
  <c r="P125" i="8"/>
  <c r="AA17" i="8"/>
  <c r="J6" i="8" l="1"/>
  <c r="I6" i="8"/>
  <c r="L6" i="8"/>
  <c r="V6" i="8" s="1"/>
  <c r="AB6" i="8" s="1"/>
  <c r="S5" i="8"/>
  <c r="W5" i="8" s="1"/>
  <c r="AC5" i="8" s="1"/>
  <c r="K6" i="8"/>
  <c r="AA18" i="8"/>
  <c r="P126" i="8"/>
  <c r="H6" i="8" l="1"/>
  <c r="I7" i="8" s="1"/>
  <c r="P127" i="8"/>
  <c r="AA19" i="8"/>
  <c r="K7" i="8" l="1"/>
  <c r="S6" i="8"/>
  <c r="W6" i="8" s="1"/>
  <c r="AC6" i="8" s="1"/>
  <c r="L7" i="8"/>
  <c r="V7" i="8" s="1"/>
  <c r="AB7" i="8" s="1"/>
  <c r="J7" i="8"/>
  <c r="AA20" i="8"/>
  <c r="P128" i="8"/>
  <c r="H7" i="8" l="1"/>
  <c r="L8" i="8" s="1"/>
  <c r="V8" i="8" s="1"/>
  <c r="AB8" i="8" s="1"/>
  <c r="P129" i="8"/>
  <c r="AA21" i="8"/>
  <c r="J8" i="8" l="1"/>
  <c r="S7" i="8"/>
  <c r="W7" i="8" s="1"/>
  <c r="AC7" i="8" s="1"/>
  <c r="K8" i="8"/>
  <c r="I8" i="8"/>
  <c r="AA22" i="8"/>
  <c r="P130" i="8"/>
  <c r="H8" i="8" l="1"/>
  <c r="S8" i="8" s="1"/>
  <c r="W8" i="8" s="1"/>
  <c r="AC8" i="8" s="1"/>
  <c r="P131" i="8"/>
  <c r="AA23" i="8"/>
  <c r="K9" i="8" l="1"/>
  <c r="L9" i="8"/>
  <c r="V9" i="8" s="1"/>
  <c r="AB9" i="8" s="1"/>
  <c r="J9" i="8"/>
  <c r="I9" i="8"/>
  <c r="AA24" i="8"/>
  <c r="P132" i="8"/>
  <c r="H9" i="8" l="1"/>
  <c r="L10" i="8" s="1"/>
  <c r="V10" i="8" s="1"/>
  <c r="AB10" i="8" s="1"/>
  <c r="P133" i="8"/>
  <c r="AA25" i="8"/>
  <c r="J10" i="8" l="1"/>
  <c r="K10" i="8"/>
  <c r="I10" i="8"/>
  <c r="S9" i="8"/>
  <c r="W9" i="8" s="1"/>
  <c r="AC9" i="8" s="1"/>
  <c r="AA26" i="8"/>
  <c r="P134" i="8"/>
  <c r="H10" i="8" l="1"/>
  <c r="J11" i="8" s="1"/>
  <c r="AA27" i="8"/>
  <c r="P135" i="8"/>
  <c r="I11" i="8" l="1"/>
  <c r="K11" i="8"/>
  <c r="S10" i="8"/>
  <c r="W10" i="8" s="1"/>
  <c r="AC10" i="8" s="1"/>
  <c r="L11" i="8"/>
  <c r="V11" i="8" s="1"/>
  <c r="AB11" i="8" s="1"/>
  <c r="AA28" i="8"/>
  <c r="P136" i="8"/>
  <c r="H11" i="8" l="1"/>
  <c r="K12" i="8" s="1"/>
  <c r="P137" i="8"/>
  <c r="AA29" i="8"/>
  <c r="S11" i="8" l="1"/>
  <c r="W11" i="8" s="1"/>
  <c r="AC11" i="8" s="1"/>
  <c r="L12" i="8"/>
  <c r="V12" i="8" s="1"/>
  <c r="AB12" i="8" s="1"/>
  <c r="J12" i="8"/>
  <c r="I12" i="8"/>
  <c r="AA30" i="8"/>
  <c r="P138" i="8"/>
  <c r="H12" i="8" l="1"/>
  <c r="I13" i="8" s="1"/>
  <c r="P139" i="8"/>
  <c r="AA31" i="8"/>
  <c r="J13" i="8" l="1"/>
  <c r="L13" i="8"/>
  <c r="V13" i="8" s="1"/>
  <c r="AB13" i="8" s="1"/>
  <c r="K13" i="8"/>
  <c r="S12" i="8"/>
  <c r="W12" i="8" s="1"/>
  <c r="AC12" i="8" s="1"/>
  <c r="AA32" i="8"/>
  <c r="P140" i="8"/>
  <c r="H13" i="8" l="1"/>
  <c r="I14" i="8" s="1"/>
  <c r="P141" i="8"/>
  <c r="AA33" i="8"/>
  <c r="S13" i="8" l="1"/>
  <c r="W13" i="8" s="1"/>
  <c r="AC13" i="8" s="1"/>
  <c r="L14" i="8"/>
  <c r="V14" i="8" s="1"/>
  <c r="AB14" i="8" s="1"/>
  <c r="K14" i="8"/>
  <c r="J14" i="8"/>
  <c r="AA34" i="8"/>
  <c r="P142" i="8"/>
  <c r="H14" i="8" l="1"/>
  <c r="L15" i="8" s="1"/>
  <c r="V15" i="8" s="1"/>
  <c r="AB15" i="8" s="1"/>
  <c r="P143" i="8"/>
  <c r="AA35" i="8"/>
  <c r="K15" i="8" l="1"/>
  <c r="S14" i="8"/>
  <c r="W14" i="8" s="1"/>
  <c r="AC14" i="8" s="1"/>
  <c r="J15" i="8"/>
  <c r="I15" i="8"/>
  <c r="AA36" i="8"/>
  <c r="P144" i="8"/>
  <c r="H15" i="8" l="1"/>
  <c r="L16" i="8" s="1"/>
  <c r="V16" i="8" s="1"/>
  <c r="AB16" i="8" s="1"/>
  <c r="P145" i="8"/>
  <c r="AA37" i="8"/>
  <c r="S15" i="8" l="1"/>
  <c r="W15" i="8" s="1"/>
  <c r="AC15" i="8" s="1"/>
  <c r="K16" i="8"/>
  <c r="J16" i="8"/>
  <c r="I16" i="8"/>
  <c r="AA38" i="8"/>
  <c r="P146" i="8"/>
  <c r="H16" i="8" l="1"/>
  <c r="J17" i="8" s="1"/>
  <c r="P147" i="8"/>
  <c r="AA39" i="8"/>
  <c r="M16" i="8" l="1"/>
  <c r="O16" i="8" s="1"/>
  <c r="R17" i="8" s="1"/>
  <c r="I17" i="8"/>
  <c r="K17" i="8"/>
  <c r="S16" i="8"/>
  <c r="W16" i="8" s="1"/>
  <c r="AC16" i="8" s="1"/>
  <c r="P148" i="8"/>
  <c r="AA40" i="8"/>
  <c r="N28" i="8" l="1"/>
  <c r="O17" i="8"/>
  <c r="R18" i="8" s="1"/>
  <c r="L17" i="8"/>
  <c r="V17" i="8" s="1"/>
  <c r="AB17" i="8" s="1"/>
  <c r="AA41" i="8"/>
  <c r="P149" i="8"/>
  <c r="O18" i="8" l="1"/>
  <c r="R19" i="8" s="1"/>
  <c r="H17" i="8"/>
  <c r="J18" i="8" s="1"/>
  <c r="P150" i="8"/>
  <c r="AA42" i="8"/>
  <c r="O19" i="8" l="1"/>
  <c r="R20" i="8" s="1"/>
  <c r="I18" i="8"/>
  <c r="L18" i="8"/>
  <c r="V18" i="8" s="1"/>
  <c r="AB18" i="8" s="1"/>
  <c r="S17" i="8"/>
  <c r="W17" i="8" s="1"/>
  <c r="AC17" i="8" s="1"/>
  <c r="K18" i="8"/>
  <c r="AA43" i="8"/>
  <c r="P151" i="8"/>
  <c r="O20" i="8" l="1"/>
  <c r="R21" i="8" s="1"/>
  <c r="H18" i="8"/>
  <c r="I19" i="8" s="1"/>
  <c r="P152" i="8"/>
  <c r="AA44" i="8"/>
  <c r="O21" i="8" l="1"/>
  <c r="R22" i="8" s="1"/>
  <c r="S18" i="8"/>
  <c r="W18" i="8" s="1"/>
  <c r="AC18" i="8" s="1"/>
  <c r="J19" i="8"/>
  <c r="K19" i="8"/>
  <c r="L19" i="8"/>
  <c r="V19" i="8" s="1"/>
  <c r="AB19" i="8" s="1"/>
  <c r="AA45" i="8"/>
  <c r="P153" i="8"/>
  <c r="O22" i="8" l="1"/>
  <c r="O23" i="8" s="1"/>
  <c r="H19" i="8"/>
  <c r="K20" i="8" s="1"/>
  <c r="P154" i="8"/>
  <c r="AA46" i="8"/>
  <c r="R23" i="8" l="1"/>
  <c r="J20" i="8"/>
  <c r="L20" i="8"/>
  <c r="V20" i="8" s="1"/>
  <c r="AB20" i="8" s="1"/>
  <c r="I20" i="8"/>
  <c r="S19" i="8"/>
  <c r="W19" i="8" s="1"/>
  <c r="AC19" i="8" s="1"/>
  <c r="R24" i="8"/>
  <c r="O24" i="8"/>
  <c r="AA47" i="8"/>
  <c r="P155" i="8"/>
  <c r="H20" i="8" l="1"/>
  <c r="K21" i="8" s="1"/>
  <c r="R25" i="8"/>
  <c r="O25" i="8"/>
  <c r="P156" i="8"/>
  <c r="AA48" i="8"/>
  <c r="I21" i="8" l="1"/>
  <c r="L21" i="8"/>
  <c r="V21" i="8" s="1"/>
  <c r="AB21" i="8" s="1"/>
  <c r="J21" i="8"/>
  <c r="S20" i="8"/>
  <c r="W20" i="8" s="1"/>
  <c r="AC20" i="8" s="1"/>
  <c r="R26" i="8"/>
  <c r="O26" i="8"/>
  <c r="P157" i="8"/>
  <c r="AA49" i="8"/>
  <c r="H21" i="8" l="1"/>
  <c r="J22" i="8" s="1"/>
  <c r="R27" i="8"/>
  <c r="O27" i="8"/>
  <c r="R28" i="8" s="1"/>
  <c r="AA50" i="8"/>
  <c r="P158" i="8"/>
  <c r="I22" i="8" l="1"/>
  <c r="S21" i="8"/>
  <c r="W21" i="8" s="1"/>
  <c r="AC21" i="8" s="1"/>
  <c r="K22" i="8"/>
  <c r="L22" i="8"/>
  <c r="V22" i="8" s="1"/>
  <c r="AB22" i="8" s="1"/>
  <c r="P159" i="8"/>
  <c r="AA51" i="8"/>
  <c r="H22" i="8" l="1"/>
  <c r="J23" i="8" s="1"/>
  <c r="S22" i="8"/>
  <c r="W22" i="8" s="1"/>
  <c r="AC22" i="8" s="1"/>
  <c r="I23" i="8"/>
  <c r="AA52" i="8"/>
  <c r="P160" i="8"/>
  <c r="K23" i="8" l="1"/>
  <c r="L23" i="8"/>
  <c r="V23" i="8" s="1"/>
  <c r="AB23" i="8" s="1"/>
  <c r="P161" i="8"/>
  <c r="AA53" i="8"/>
  <c r="H23" i="8" l="1"/>
  <c r="J24" i="8" s="1"/>
  <c r="AA54" i="8"/>
  <c r="P162" i="8"/>
  <c r="K24" i="8" l="1"/>
  <c r="I24" i="8"/>
  <c r="L24" i="8"/>
  <c r="V24" i="8" s="1"/>
  <c r="AB24" i="8" s="1"/>
  <c r="S23" i="8"/>
  <c r="W23" i="8" s="1"/>
  <c r="AC23" i="8" s="1"/>
  <c r="P163" i="8"/>
  <c r="AA55" i="8"/>
  <c r="H24" i="8" l="1"/>
  <c r="L25" i="8" s="1"/>
  <c r="V25" i="8" s="1"/>
  <c r="AB25" i="8" s="1"/>
  <c r="K25" i="8"/>
  <c r="J25" i="8"/>
  <c r="I25" i="8"/>
  <c r="S24" i="8"/>
  <c r="W24" i="8" s="1"/>
  <c r="AC24" i="8" s="1"/>
  <c r="P164" i="8"/>
  <c r="AA56" i="8"/>
  <c r="H25" i="8" l="1"/>
  <c r="K26" i="8" s="1"/>
  <c r="I26" i="8"/>
  <c r="AA57" i="8"/>
  <c r="P165" i="8"/>
  <c r="S25" i="8" l="1"/>
  <c r="W25" i="8" s="1"/>
  <c r="AC25" i="8" s="1"/>
  <c r="J26" i="8"/>
  <c r="L26" i="8"/>
  <c r="V26" i="8" s="1"/>
  <c r="AB26" i="8" s="1"/>
  <c r="P166" i="8"/>
  <c r="AA58" i="8"/>
  <c r="H26" i="8" l="1"/>
  <c r="L27" i="8" s="1"/>
  <c r="V27" i="8" s="1"/>
  <c r="AB27" i="8" s="1"/>
  <c r="J27" i="8"/>
  <c r="S26" i="8"/>
  <c r="W26" i="8" s="1"/>
  <c r="AC26" i="8" s="1"/>
  <c r="I27" i="8"/>
  <c r="K27" i="8"/>
  <c r="AA59" i="8"/>
  <c r="P167" i="8"/>
  <c r="H27" i="8" l="1"/>
  <c r="J28" i="8" s="1"/>
  <c r="P168" i="8"/>
  <c r="AA60" i="8"/>
  <c r="I28" i="8" l="1"/>
  <c r="S27" i="8"/>
  <c r="W27" i="8" s="1"/>
  <c r="AC27" i="8" s="1"/>
  <c r="K28" i="8"/>
  <c r="L28" i="8"/>
  <c r="V28" i="8" s="1"/>
  <c r="AB28" i="8" s="1"/>
  <c r="AA61" i="8"/>
  <c r="P169" i="8"/>
  <c r="H28" i="8" l="1"/>
  <c r="I29" i="8" s="1"/>
  <c r="P170" i="8"/>
  <c r="AA62" i="8"/>
  <c r="M28" i="8" l="1"/>
  <c r="O28" i="8" s="1"/>
  <c r="R29" i="8" s="1"/>
  <c r="S28" i="8"/>
  <c r="W28" i="8" s="1"/>
  <c r="AC28" i="8" s="1"/>
  <c r="J29" i="8"/>
  <c r="K29" i="8"/>
  <c r="P171" i="8"/>
  <c r="AA63" i="8"/>
  <c r="L29" i="8" l="1"/>
  <c r="V29" i="8" s="1"/>
  <c r="AB29" i="8" s="1"/>
  <c r="O29" i="8"/>
  <c r="R30" i="8" s="1"/>
  <c r="N40" i="8"/>
  <c r="AA64" i="8"/>
  <c r="P172" i="8"/>
  <c r="H29" i="8" l="1"/>
  <c r="K30" i="8" s="1"/>
  <c r="O30" i="8"/>
  <c r="O31" i="8" s="1"/>
  <c r="R32" i="8" s="1"/>
  <c r="P173" i="8"/>
  <c r="AA65" i="8"/>
  <c r="S29" i="8" l="1"/>
  <c r="W29" i="8" s="1"/>
  <c r="AC29" i="8" s="1"/>
  <c r="J30" i="8"/>
  <c r="L30" i="8"/>
  <c r="V30" i="8" s="1"/>
  <c r="AB30" i="8" s="1"/>
  <c r="I30" i="8"/>
  <c r="O32" i="8"/>
  <c r="R33" i="8" s="1"/>
  <c r="R31" i="8"/>
  <c r="AA66" i="8"/>
  <c r="P174" i="8"/>
  <c r="H30" i="8" l="1"/>
  <c r="K31" i="8" s="1"/>
  <c r="O33" i="8"/>
  <c r="R34" i="8" s="1"/>
  <c r="P175" i="8"/>
  <c r="AA67" i="8"/>
  <c r="J31" i="8" l="1"/>
  <c r="S30" i="8"/>
  <c r="W30" i="8" s="1"/>
  <c r="AC30" i="8" s="1"/>
  <c r="I31" i="8"/>
  <c r="L31" i="8"/>
  <c r="V31" i="8" s="1"/>
  <c r="AB31" i="8" s="1"/>
  <c r="O34" i="8"/>
  <c r="R35" i="8" s="1"/>
  <c r="AA68" i="8"/>
  <c r="P176" i="8"/>
  <c r="H31" i="8" l="1"/>
  <c r="J32" i="8" s="1"/>
  <c r="O35" i="8"/>
  <c r="O36" i="8" s="1"/>
  <c r="O37" i="8" s="1"/>
  <c r="AA69" i="8"/>
  <c r="P177" i="8"/>
  <c r="R37" i="8" l="1"/>
  <c r="L32" i="8"/>
  <c r="V32" i="8" s="1"/>
  <c r="AB32" i="8" s="1"/>
  <c r="S31" i="8"/>
  <c r="W31" i="8" s="1"/>
  <c r="AC31" i="8" s="1"/>
  <c r="I32" i="8"/>
  <c r="K32" i="8"/>
  <c r="R36" i="8"/>
  <c r="O38" i="8"/>
  <c r="R38" i="8"/>
  <c r="P178" i="8"/>
  <c r="AA70" i="8"/>
  <c r="H32" i="8" l="1"/>
  <c r="J33" i="8" s="1"/>
  <c r="R39" i="8"/>
  <c r="O39" i="8"/>
  <c r="R40" i="8" s="1"/>
  <c r="P179" i="8"/>
  <c r="AA71" i="8"/>
  <c r="K33" i="8" l="1"/>
  <c r="S32" i="8"/>
  <c r="W32" i="8" s="1"/>
  <c r="AC32" i="8" s="1"/>
  <c r="I33" i="8"/>
  <c r="L33" i="8"/>
  <c r="V33" i="8" s="1"/>
  <c r="AB33" i="8" s="1"/>
  <c r="AA72" i="8"/>
  <c r="P180" i="8"/>
  <c r="H33" i="8" l="1"/>
  <c r="I34" i="8" s="1"/>
  <c r="K34" i="8"/>
  <c r="S33" i="8"/>
  <c r="W33" i="8" s="1"/>
  <c r="AC33" i="8" s="1"/>
  <c r="P181" i="8"/>
  <c r="AA73" i="8"/>
  <c r="J34" i="8" l="1"/>
  <c r="L34" i="8"/>
  <c r="V34" i="8" s="1"/>
  <c r="AB34" i="8" s="1"/>
  <c r="P182" i="8"/>
  <c r="AA74" i="8"/>
  <c r="H34" i="8" l="1"/>
  <c r="S34" i="8" s="1"/>
  <c r="W34" i="8" s="1"/>
  <c r="AC34" i="8" s="1"/>
  <c r="I35" i="8"/>
  <c r="J35" i="8"/>
  <c r="L35" i="8"/>
  <c r="V35" i="8" s="1"/>
  <c r="AB35" i="8" s="1"/>
  <c r="K35" i="8"/>
  <c r="AA75" i="8"/>
  <c r="P183" i="8"/>
  <c r="H35" i="8" l="1"/>
  <c r="L36" i="8" s="1"/>
  <c r="V36" i="8" s="1"/>
  <c r="AB36" i="8" s="1"/>
  <c r="P184" i="8"/>
  <c r="AA76" i="8"/>
  <c r="S35" i="8" l="1"/>
  <c r="W35" i="8" s="1"/>
  <c r="AC35" i="8" s="1"/>
  <c r="K36" i="8"/>
  <c r="J36" i="8"/>
  <c r="I36" i="8"/>
  <c r="AA77" i="8"/>
  <c r="P185" i="8"/>
  <c r="H36" i="8" l="1"/>
  <c r="J37" i="8" s="1"/>
  <c r="P186" i="8"/>
  <c r="AA78" i="8"/>
  <c r="L37" i="8" l="1"/>
  <c r="V37" i="8" s="1"/>
  <c r="AB37" i="8" s="1"/>
  <c r="I37" i="8"/>
  <c r="K37" i="8"/>
  <c r="S36" i="8"/>
  <c r="W36" i="8" s="1"/>
  <c r="AC36" i="8" s="1"/>
  <c r="AA79" i="8"/>
  <c r="P187" i="8"/>
  <c r="H37" i="8" l="1"/>
  <c r="J38" i="8" s="1"/>
  <c r="K38" i="8"/>
  <c r="L38" i="8"/>
  <c r="V38" i="8" s="1"/>
  <c r="AB38" i="8" s="1"/>
  <c r="I38" i="8"/>
  <c r="S37" i="8"/>
  <c r="W37" i="8" s="1"/>
  <c r="AC37" i="8" s="1"/>
  <c r="P188" i="8"/>
  <c r="AA80" i="8"/>
  <c r="H38" i="8" l="1"/>
  <c r="I39" i="8" s="1"/>
  <c r="AA81" i="8"/>
  <c r="P189" i="8"/>
  <c r="J39" i="8" l="1"/>
  <c r="K39" i="8"/>
  <c r="L39" i="8"/>
  <c r="V39" i="8" s="1"/>
  <c r="AB39" i="8" s="1"/>
  <c r="S38" i="8"/>
  <c r="W38" i="8" s="1"/>
  <c r="AC38" i="8" s="1"/>
  <c r="P190" i="8"/>
  <c r="AA82" i="8"/>
  <c r="H39" i="8" l="1"/>
  <c r="I40" i="8" s="1"/>
  <c r="AA83" i="8"/>
  <c r="P191" i="8"/>
  <c r="L40" i="8" l="1"/>
  <c r="V40" i="8" s="1"/>
  <c r="AB40" i="8" s="1"/>
  <c r="J40" i="8"/>
  <c r="K40" i="8"/>
  <c r="S39" i="8"/>
  <c r="W39" i="8" s="1"/>
  <c r="AC39" i="8" s="1"/>
  <c r="P192" i="8"/>
  <c r="AA84" i="8"/>
  <c r="H40" i="8" l="1"/>
  <c r="J41" i="8" s="1"/>
  <c r="AA85" i="8"/>
  <c r="P193" i="8"/>
  <c r="I41" i="8" l="1"/>
  <c r="S40" i="8"/>
  <c r="W40" i="8" s="1"/>
  <c r="AC40" i="8" s="1"/>
  <c r="K41" i="8"/>
  <c r="M40" i="8"/>
  <c r="O40" i="8" s="1"/>
  <c r="R41" i="8" s="1"/>
  <c r="P194" i="8"/>
  <c r="AA86" i="8"/>
  <c r="O41" i="8" l="1"/>
  <c r="O42" i="8" s="1"/>
  <c r="O43" i="8" s="1"/>
  <c r="L41" i="8"/>
  <c r="V41" i="8" s="1"/>
  <c r="AB41" i="8" s="1"/>
  <c r="N52" i="8"/>
  <c r="R43" i="8"/>
  <c r="R42" i="8"/>
  <c r="R44" i="8"/>
  <c r="O44" i="8"/>
  <c r="AA87" i="8"/>
  <c r="P195" i="8"/>
  <c r="H41" i="8" l="1"/>
  <c r="L42" i="8" s="1"/>
  <c r="V42" i="8" s="1"/>
  <c r="AB42" i="8" s="1"/>
  <c r="J42" i="8"/>
  <c r="O45" i="8"/>
  <c r="R45" i="8"/>
  <c r="P196" i="8"/>
  <c r="AA88" i="8"/>
  <c r="I42" i="8" l="1"/>
  <c r="K42" i="8"/>
  <c r="H42" i="8" s="1"/>
  <c r="K43" i="8" s="1"/>
  <c r="S41" i="8"/>
  <c r="W41" i="8" s="1"/>
  <c r="AC41" i="8" s="1"/>
  <c r="O46" i="8"/>
  <c r="R46" i="8"/>
  <c r="P197" i="8"/>
  <c r="AA89" i="8"/>
  <c r="I43" i="8" l="1"/>
  <c r="S42" i="8"/>
  <c r="W42" i="8" s="1"/>
  <c r="AC42" i="8" s="1"/>
  <c r="J43" i="8"/>
  <c r="L43" i="8"/>
  <c r="V43" i="8" s="1"/>
  <c r="AB43" i="8" s="1"/>
  <c r="R47" i="8"/>
  <c r="O47" i="8"/>
  <c r="AA90" i="8"/>
  <c r="P198" i="8"/>
  <c r="H43" i="8" l="1"/>
  <c r="K44" i="8" s="1"/>
  <c r="O48" i="8"/>
  <c r="R48" i="8"/>
  <c r="P199" i="8"/>
  <c r="AA91" i="8"/>
  <c r="I44" i="8" l="1"/>
  <c r="J44" i="8"/>
  <c r="S43" i="8"/>
  <c r="W43" i="8" s="1"/>
  <c r="AC43" i="8" s="1"/>
  <c r="L44" i="8"/>
  <c r="V44" i="8" s="1"/>
  <c r="AB44" i="8" s="1"/>
  <c r="R49" i="8"/>
  <c r="O49" i="8"/>
  <c r="AA92" i="8"/>
  <c r="P200" i="8"/>
  <c r="H44" i="8" l="1"/>
  <c r="O50" i="8"/>
  <c r="R50" i="8"/>
  <c r="P201" i="8"/>
  <c r="AA93" i="8"/>
  <c r="S44" i="8" l="1"/>
  <c r="W44" i="8" s="1"/>
  <c r="AC44" i="8" s="1"/>
  <c r="I45" i="8"/>
  <c r="L45" i="8"/>
  <c r="V45" i="8" s="1"/>
  <c r="AB45" i="8" s="1"/>
  <c r="K45" i="8"/>
  <c r="J45" i="8"/>
  <c r="R51" i="8"/>
  <c r="O51" i="8"/>
  <c r="R52" i="8" s="1"/>
  <c r="AA94" i="8"/>
  <c r="P202" i="8"/>
  <c r="H45" i="8" l="1"/>
  <c r="L46" i="8" s="1"/>
  <c r="V46" i="8" s="1"/>
  <c r="AB46" i="8" s="1"/>
  <c r="P203" i="8"/>
  <c r="AA95" i="8"/>
  <c r="J46" i="8" l="1"/>
  <c r="I46" i="8"/>
  <c r="K46" i="8"/>
  <c r="S45" i="8"/>
  <c r="W45" i="8" s="1"/>
  <c r="AC45" i="8" s="1"/>
  <c r="AA96" i="8"/>
  <c r="P204" i="8"/>
  <c r="H46" i="8" l="1"/>
  <c r="L47" i="8" s="1"/>
  <c r="V47" i="8" s="1"/>
  <c r="AB47" i="8" s="1"/>
  <c r="K47" i="8"/>
  <c r="S46" i="8"/>
  <c r="W46" i="8" s="1"/>
  <c r="AC46" i="8" s="1"/>
  <c r="I47" i="8"/>
  <c r="P205" i="8"/>
  <c r="AA97" i="8"/>
  <c r="J47" i="8" l="1"/>
  <c r="H47" i="8"/>
  <c r="K48" i="8" s="1"/>
  <c r="AA98" i="8"/>
  <c r="P206" i="8"/>
  <c r="J48" i="8" l="1"/>
  <c r="L48" i="8"/>
  <c r="V48" i="8" s="1"/>
  <c r="AB48" i="8" s="1"/>
  <c r="I48" i="8"/>
  <c r="S47" i="8"/>
  <c r="W47" i="8" s="1"/>
  <c r="AC47" i="8" s="1"/>
  <c r="P207" i="8"/>
  <c r="AA99" i="8"/>
  <c r="H48" i="8" l="1"/>
  <c r="K49" i="8" s="1"/>
  <c r="J49" i="8"/>
  <c r="S48" i="8"/>
  <c r="W48" i="8" s="1"/>
  <c r="AC48" i="8" s="1"/>
  <c r="L49" i="8"/>
  <c r="V49" i="8" s="1"/>
  <c r="AB49" i="8" s="1"/>
  <c r="AA100" i="8"/>
  <c r="P208" i="8"/>
  <c r="I49" i="8" l="1"/>
  <c r="H49" i="8"/>
  <c r="P209" i="8"/>
  <c r="AA101" i="8"/>
  <c r="J50" i="8" l="1"/>
  <c r="L50" i="8"/>
  <c r="V50" i="8" s="1"/>
  <c r="AB50" i="8" s="1"/>
  <c r="K50" i="8"/>
  <c r="I50" i="8"/>
  <c r="S49" i="8"/>
  <c r="W49" i="8" s="1"/>
  <c r="AC49" i="8" s="1"/>
  <c r="P210" i="8"/>
  <c r="AA102" i="8"/>
  <c r="H50" i="8" l="1"/>
  <c r="K51" i="8" s="1"/>
  <c r="AA103" i="8"/>
  <c r="P211" i="8"/>
  <c r="J51" i="8" l="1"/>
  <c r="I51" i="8"/>
  <c r="L51" i="8"/>
  <c r="V51" i="8" s="1"/>
  <c r="AB51" i="8" s="1"/>
  <c r="S50" i="8"/>
  <c r="W50" i="8" s="1"/>
  <c r="AC50" i="8" s="1"/>
  <c r="P212" i="8"/>
  <c r="AA104" i="8"/>
  <c r="H51" i="8" l="1"/>
  <c r="AA105" i="8"/>
  <c r="P213" i="8"/>
  <c r="S51" i="8" l="1"/>
  <c r="W51" i="8" s="1"/>
  <c r="AC51" i="8" s="1"/>
  <c r="K52" i="8"/>
  <c r="L52" i="8"/>
  <c r="V52" i="8" s="1"/>
  <c r="AB52" i="8" s="1"/>
  <c r="J52" i="8"/>
  <c r="I52" i="8"/>
  <c r="AA106" i="8"/>
  <c r="P214" i="8"/>
  <c r="H52" i="8" l="1"/>
  <c r="K53" i="8" s="1"/>
  <c r="P215" i="8"/>
  <c r="AA107" i="8"/>
  <c r="J53" i="8" l="1"/>
  <c r="I53" i="8"/>
  <c r="S52" i="8"/>
  <c r="W52" i="8" s="1"/>
  <c r="AC52" i="8" s="1"/>
  <c r="M52" i="8"/>
  <c r="O52" i="8" s="1"/>
  <c r="R53" i="8" s="1"/>
  <c r="AA108" i="8"/>
  <c r="P216" i="8"/>
  <c r="O53" i="8" l="1"/>
  <c r="R54" i="8" s="1"/>
  <c r="L53" i="8"/>
  <c r="V53" i="8" s="1"/>
  <c r="AB53" i="8" s="1"/>
  <c r="P217" i="8"/>
  <c r="AA109" i="8"/>
  <c r="H53" i="8" l="1"/>
  <c r="I54" i="8" s="1"/>
  <c r="O54" i="8"/>
  <c r="R55" i="8" s="1"/>
  <c r="J54" i="8"/>
  <c r="S53" i="8"/>
  <c r="W53" i="8" s="1"/>
  <c r="AC53" i="8" s="1"/>
  <c r="K54" i="8"/>
  <c r="L54" i="8"/>
  <c r="V54" i="8" s="1"/>
  <c r="AB54" i="8" s="1"/>
  <c r="AA110" i="8"/>
  <c r="P218" i="8"/>
  <c r="O55" i="8" l="1"/>
  <c r="R56" i="8" s="1"/>
  <c r="H54" i="8"/>
  <c r="AA111" i="8"/>
  <c r="P219" i="8"/>
  <c r="O56" i="8" l="1"/>
  <c r="S54" i="8"/>
  <c r="W54" i="8" s="1"/>
  <c r="AC54" i="8" s="1"/>
  <c r="I55" i="8"/>
  <c r="J55" i="8"/>
  <c r="K55" i="8"/>
  <c r="L55" i="8"/>
  <c r="V55" i="8" s="1"/>
  <c r="AB55" i="8" s="1"/>
  <c r="O57" i="8"/>
  <c r="R57" i="8"/>
  <c r="P220" i="8"/>
  <c r="AA112" i="8"/>
  <c r="H55" i="8" l="1"/>
  <c r="I56" i="8" s="1"/>
  <c r="O58" i="8"/>
  <c r="R58" i="8"/>
  <c r="AA113" i="8"/>
  <c r="P221" i="8"/>
  <c r="J56" i="8" l="1"/>
  <c r="L56" i="8"/>
  <c r="V56" i="8" s="1"/>
  <c r="AB56" i="8" s="1"/>
  <c r="K56" i="8"/>
  <c r="S55" i="8"/>
  <c r="W55" i="8" s="1"/>
  <c r="AC55" i="8" s="1"/>
  <c r="O59" i="8"/>
  <c r="R59" i="8"/>
  <c r="P222" i="8"/>
  <c r="AA114" i="8"/>
  <c r="H56" i="8" l="1"/>
  <c r="L57" i="8" s="1"/>
  <c r="V57" i="8" s="1"/>
  <c r="AB57" i="8" s="1"/>
  <c r="O60" i="8"/>
  <c r="R60" i="8"/>
  <c r="P223" i="8"/>
  <c r="AA115" i="8"/>
  <c r="I57" i="8" l="1"/>
  <c r="S56" i="8"/>
  <c r="W56" i="8" s="1"/>
  <c r="AC56" i="8" s="1"/>
  <c r="K57" i="8"/>
  <c r="J57" i="8"/>
  <c r="O61" i="8"/>
  <c r="R61" i="8"/>
  <c r="AA116" i="8"/>
  <c r="P224" i="8"/>
  <c r="H57" i="8" l="1"/>
  <c r="J58" i="8" s="1"/>
  <c r="O62" i="8"/>
  <c r="R62" i="8"/>
  <c r="P225" i="8"/>
  <c r="AA117" i="8"/>
  <c r="K58" i="8" l="1"/>
  <c r="S57" i="8"/>
  <c r="W57" i="8" s="1"/>
  <c r="AC57" i="8" s="1"/>
  <c r="I58" i="8"/>
  <c r="L58" i="8"/>
  <c r="V58" i="8" s="1"/>
  <c r="AB58" i="8" s="1"/>
  <c r="O63" i="8"/>
  <c r="R64" i="8" s="1"/>
  <c r="R63" i="8"/>
  <c r="P226" i="8"/>
  <c r="AA118" i="8"/>
  <c r="H58" i="8" l="1"/>
  <c r="S58" i="8" s="1"/>
  <c r="W58" i="8" s="1"/>
  <c r="AC58" i="8" s="1"/>
  <c r="AA119" i="8"/>
  <c r="P227" i="8"/>
  <c r="J59" i="8" l="1"/>
  <c r="L59" i="8"/>
  <c r="V59" i="8" s="1"/>
  <c r="AB59" i="8" s="1"/>
  <c r="K59" i="8"/>
  <c r="I59" i="8"/>
  <c r="P228" i="8"/>
  <c r="AA120" i="8"/>
  <c r="H59" i="8" l="1"/>
  <c r="S59" i="8" s="1"/>
  <c r="W59" i="8" s="1"/>
  <c r="AC59" i="8" s="1"/>
  <c r="AA121" i="8"/>
  <c r="P229" i="8"/>
  <c r="L60" i="8" l="1"/>
  <c r="V60" i="8" s="1"/>
  <c r="AB60" i="8" s="1"/>
  <c r="I60" i="8"/>
  <c r="K60" i="8"/>
  <c r="J60" i="8"/>
  <c r="P230" i="8"/>
  <c r="AA122" i="8"/>
  <c r="H60" i="8" l="1"/>
  <c r="S60" i="8" s="1"/>
  <c r="W60" i="8" s="1"/>
  <c r="AC60" i="8" s="1"/>
  <c r="AA123" i="8"/>
  <c r="P231" i="8"/>
  <c r="L61" i="8" l="1"/>
  <c r="V61" i="8" s="1"/>
  <c r="AB61" i="8" s="1"/>
  <c r="K61" i="8"/>
  <c r="J61" i="8"/>
  <c r="I61" i="8"/>
  <c r="P232" i="8"/>
  <c r="AA124" i="8"/>
  <c r="H61" i="8" l="1"/>
  <c r="L62" i="8" s="1"/>
  <c r="V62" i="8" s="1"/>
  <c r="AB62" i="8" s="1"/>
  <c r="K62" i="8"/>
  <c r="S61" i="8"/>
  <c r="W61" i="8" s="1"/>
  <c r="AC61" i="8" s="1"/>
  <c r="I62" i="8"/>
  <c r="AA125" i="8"/>
  <c r="P233" i="8"/>
  <c r="J62" i="8" l="1"/>
  <c r="H62" i="8" s="1"/>
  <c r="J63" i="8" s="1"/>
  <c r="P234" i="8"/>
  <c r="AA126" i="8"/>
  <c r="I63" i="8" l="1"/>
  <c r="K63" i="8"/>
  <c r="L63" i="8"/>
  <c r="V63" i="8" s="1"/>
  <c r="AB63" i="8" s="1"/>
  <c r="S62" i="8"/>
  <c r="W62" i="8" s="1"/>
  <c r="AC62" i="8" s="1"/>
  <c r="AA127" i="8"/>
  <c r="P235" i="8"/>
  <c r="H63" i="8" l="1"/>
  <c r="I64" i="8" s="1"/>
  <c r="AA128" i="8"/>
  <c r="P236" i="8"/>
  <c r="K64" i="8" l="1"/>
  <c r="J64" i="8"/>
  <c r="L64" i="8"/>
  <c r="V64" i="8" s="1"/>
  <c r="AB64" i="8" s="1"/>
  <c r="S63" i="8"/>
  <c r="W63" i="8" s="1"/>
  <c r="AC63" i="8" s="1"/>
  <c r="P237" i="8"/>
  <c r="AA129" i="8"/>
  <c r="H64" i="8" l="1"/>
  <c r="K65" i="8" s="1"/>
  <c r="AA130" i="8"/>
  <c r="P238" i="8"/>
  <c r="I65" i="8" l="1"/>
  <c r="S64" i="8"/>
  <c r="W64" i="8" s="1"/>
  <c r="AC64" i="8" s="1"/>
  <c r="J65" i="8"/>
  <c r="M64" i="8"/>
  <c r="O64" i="8" s="1"/>
  <c r="O65" i="8" s="1"/>
  <c r="P239" i="8"/>
  <c r="AA131" i="8"/>
  <c r="L65" i="8" l="1"/>
  <c r="V65" i="8" s="1"/>
  <c r="AB65" i="8" s="1"/>
  <c r="R65" i="8"/>
  <c r="H65" i="8" s="1"/>
  <c r="I66" i="8" s="1"/>
  <c r="R66" i="8"/>
  <c r="O66" i="8"/>
  <c r="AA132" i="8"/>
  <c r="P240" i="8"/>
  <c r="S65" i="8" l="1"/>
  <c r="W65" i="8" s="1"/>
  <c r="AC65" i="8" s="1"/>
  <c r="J66" i="8"/>
  <c r="L66" i="8"/>
  <c r="V66" i="8" s="1"/>
  <c r="AB66" i="8" s="1"/>
  <c r="K66" i="8"/>
  <c r="R67" i="8"/>
  <c r="O67" i="8"/>
  <c r="P241" i="8"/>
  <c r="AA133" i="8"/>
  <c r="H66" i="8" l="1"/>
  <c r="L67" i="8" s="1"/>
  <c r="V67" i="8" s="1"/>
  <c r="AB67" i="8" s="1"/>
  <c r="K67" i="8"/>
  <c r="S66" i="8"/>
  <c r="W66" i="8" s="1"/>
  <c r="AC66" i="8" s="1"/>
  <c r="J67" i="8"/>
  <c r="I67" i="8"/>
  <c r="O68" i="8"/>
  <c r="R68" i="8"/>
  <c r="AA134" i="8"/>
  <c r="P242" i="8"/>
  <c r="H67" i="8" l="1"/>
  <c r="L68" i="8" s="1"/>
  <c r="V68" i="8" s="1"/>
  <c r="AB68" i="8" s="1"/>
  <c r="R69" i="8"/>
  <c r="O69" i="8"/>
  <c r="J68" i="8"/>
  <c r="I68" i="8"/>
  <c r="S67" i="8"/>
  <c r="W67" i="8" s="1"/>
  <c r="AC67" i="8" s="1"/>
  <c r="K68" i="8"/>
  <c r="P243" i="8"/>
  <c r="AA135" i="8"/>
  <c r="O70" i="8" l="1"/>
  <c r="R70" i="8"/>
  <c r="H68" i="8"/>
  <c r="S68" i="8" s="1"/>
  <c r="W68" i="8" s="1"/>
  <c r="AC68" i="8" s="1"/>
  <c r="AA136" i="8"/>
  <c r="P244" i="8"/>
  <c r="I69" i="8" l="1"/>
  <c r="R71" i="8"/>
  <c r="O71" i="8"/>
  <c r="J69" i="8"/>
  <c r="L69" i="8"/>
  <c r="V69" i="8" s="1"/>
  <c r="AB69" i="8" s="1"/>
  <c r="K69" i="8"/>
  <c r="P245" i="8"/>
  <c r="AA137" i="8"/>
  <c r="R72" i="8" l="1"/>
  <c r="O72" i="8"/>
  <c r="H69" i="8"/>
  <c r="J70" i="8" s="1"/>
  <c r="AA138" i="8"/>
  <c r="P246" i="8"/>
  <c r="O73" i="8" l="1"/>
  <c r="R73" i="8"/>
  <c r="S69" i="8"/>
  <c r="W69" i="8" s="1"/>
  <c r="AC69" i="8" s="1"/>
  <c r="I70" i="8"/>
  <c r="K70" i="8"/>
  <c r="L70" i="8"/>
  <c r="V70" i="8" s="1"/>
  <c r="AB70" i="8" s="1"/>
  <c r="AA139" i="8"/>
  <c r="P247" i="8"/>
  <c r="R74" i="8" l="1"/>
  <c r="O74" i="8"/>
  <c r="H70" i="8"/>
  <c r="P248" i="8"/>
  <c r="AA140" i="8"/>
  <c r="R75" i="8" l="1"/>
  <c r="O75" i="8"/>
  <c r="R76" i="8" s="1"/>
  <c r="J71" i="8"/>
  <c r="S70" i="8"/>
  <c r="W70" i="8" s="1"/>
  <c r="AC70" i="8" s="1"/>
  <c r="L71" i="8"/>
  <c r="V71" i="8" s="1"/>
  <c r="AB71" i="8" s="1"/>
  <c r="K71" i="8"/>
  <c r="I71" i="8"/>
  <c r="AA141" i="8"/>
  <c r="P249" i="8"/>
  <c r="H71" i="8" l="1"/>
  <c r="P250" i="8"/>
  <c r="AA142" i="8"/>
  <c r="I72" i="8" l="1"/>
  <c r="L72" i="8"/>
  <c r="V72" i="8" s="1"/>
  <c r="AB72" i="8" s="1"/>
  <c r="S71" i="8"/>
  <c r="W71" i="8" s="1"/>
  <c r="AC71" i="8" s="1"/>
  <c r="J72" i="8"/>
  <c r="K72" i="8"/>
  <c r="P251" i="8"/>
  <c r="AA143" i="8"/>
  <c r="H72" i="8" l="1"/>
  <c r="K73" i="8" s="1"/>
  <c r="AA144" i="8"/>
  <c r="P252" i="8"/>
  <c r="S72" i="8" l="1"/>
  <c r="W72" i="8" s="1"/>
  <c r="AC72" i="8" s="1"/>
  <c r="I73" i="8"/>
  <c r="J73" i="8"/>
  <c r="L73" i="8"/>
  <c r="V73" i="8" s="1"/>
  <c r="AB73" i="8" s="1"/>
  <c r="P253" i="8"/>
  <c r="AA145" i="8"/>
  <c r="H73" i="8" l="1"/>
  <c r="L74" i="8" s="1"/>
  <c r="V74" i="8" s="1"/>
  <c r="AB74" i="8" s="1"/>
  <c r="S73" i="8"/>
  <c r="W73" i="8" s="1"/>
  <c r="AC73" i="8" s="1"/>
  <c r="K74" i="8"/>
  <c r="J74" i="8"/>
  <c r="I74" i="8"/>
  <c r="AA146" i="8"/>
  <c r="P254" i="8"/>
  <c r="H74" i="8" l="1"/>
  <c r="J75" i="8" s="1"/>
  <c r="L75" i="8"/>
  <c r="V75" i="8" s="1"/>
  <c r="AB75" i="8" s="1"/>
  <c r="AA147" i="8"/>
  <c r="P255" i="8"/>
  <c r="I75" i="8" l="1"/>
  <c r="S74" i="8"/>
  <c r="W74" i="8" s="1"/>
  <c r="AC74" i="8" s="1"/>
  <c r="K75" i="8"/>
  <c r="H75" i="8" s="1"/>
  <c r="P256" i="8"/>
  <c r="AA148" i="8"/>
  <c r="I76" i="8" l="1"/>
  <c r="K76" i="8"/>
  <c r="S75" i="8"/>
  <c r="W75" i="8" s="1"/>
  <c r="AC75" i="8" s="1"/>
  <c r="L76" i="8"/>
  <c r="V76" i="8" s="1"/>
  <c r="AB76" i="8" s="1"/>
  <c r="J76" i="8"/>
  <c r="AA149" i="8"/>
  <c r="P257" i="8"/>
  <c r="H76" i="8" l="1"/>
  <c r="I77" i="8" s="1"/>
  <c r="P258" i="8"/>
  <c r="AA150" i="8"/>
  <c r="M76" i="8" l="1"/>
  <c r="O76" i="8" s="1"/>
  <c r="L77" i="8" s="1"/>
  <c r="V77" i="8" s="1"/>
  <c r="AB77" i="8" s="1"/>
  <c r="J77" i="8"/>
  <c r="S76" i="8"/>
  <c r="W76" i="8" s="1"/>
  <c r="AC76" i="8" s="1"/>
  <c r="K77" i="8"/>
  <c r="AA151" i="8"/>
  <c r="P259" i="8"/>
  <c r="R77" i="8" l="1"/>
  <c r="H77" i="8" s="1"/>
  <c r="O77" i="8"/>
  <c r="R78" i="8" s="1"/>
  <c r="AA152" i="8"/>
  <c r="P260" i="8"/>
  <c r="O78" i="8" l="1"/>
  <c r="I78" i="8"/>
  <c r="S77" i="8"/>
  <c r="W77" i="8" s="1"/>
  <c r="AC77" i="8" s="1"/>
  <c r="K78" i="8"/>
  <c r="J78" i="8"/>
  <c r="L78" i="8"/>
  <c r="V78" i="8" s="1"/>
  <c r="AB78" i="8" s="1"/>
  <c r="R79" i="8"/>
  <c r="O79" i="8"/>
  <c r="P261" i="8"/>
  <c r="AA153" i="8"/>
  <c r="O80" i="8" l="1"/>
  <c r="R80" i="8"/>
  <c r="H78" i="8"/>
  <c r="AA154" i="8"/>
  <c r="P262" i="8"/>
  <c r="S78" i="8" l="1"/>
  <c r="W78" i="8" s="1"/>
  <c r="AC78" i="8" s="1"/>
  <c r="K79" i="8"/>
  <c r="J79" i="8"/>
  <c r="I79" i="8"/>
  <c r="L79" i="8"/>
  <c r="V79" i="8" s="1"/>
  <c r="AB79" i="8" s="1"/>
  <c r="O81" i="8"/>
  <c r="R81" i="8"/>
  <c r="P263" i="8"/>
  <c r="AA155" i="8"/>
  <c r="H79" i="8" l="1"/>
  <c r="I80" i="8" s="1"/>
  <c r="R82" i="8"/>
  <c r="O82" i="8"/>
  <c r="AA156" i="8"/>
  <c r="P264" i="8"/>
  <c r="L80" i="8" l="1"/>
  <c r="V80" i="8" s="1"/>
  <c r="AB80" i="8" s="1"/>
  <c r="S79" i="8"/>
  <c r="W79" i="8" s="1"/>
  <c r="AC79" i="8" s="1"/>
  <c r="J80" i="8"/>
  <c r="K80" i="8"/>
  <c r="R83" i="8"/>
  <c r="O83" i="8"/>
  <c r="P265" i="8"/>
  <c r="AA157" i="8"/>
  <c r="H80" i="8" l="1"/>
  <c r="J81" i="8" s="1"/>
  <c r="L81" i="8"/>
  <c r="V81" i="8" s="1"/>
  <c r="AB81" i="8" s="1"/>
  <c r="O84" i="8"/>
  <c r="R84" i="8"/>
  <c r="AA158" i="8"/>
  <c r="P266" i="8"/>
  <c r="K81" i="8" l="1"/>
  <c r="I81" i="8"/>
  <c r="H81" i="8" s="1"/>
  <c r="S81" i="8" s="1"/>
  <c r="W81" i="8" s="1"/>
  <c r="AC81" i="8" s="1"/>
  <c r="S80" i="8"/>
  <c r="W80" i="8" s="1"/>
  <c r="AC80" i="8" s="1"/>
  <c r="R85" i="8"/>
  <c r="O85" i="8"/>
  <c r="P267" i="8"/>
  <c r="AA159" i="8"/>
  <c r="I82" i="8" l="1"/>
  <c r="K82" i="8"/>
  <c r="J82" i="8"/>
  <c r="L82" i="8"/>
  <c r="V82" i="8" s="1"/>
  <c r="AB82" i="8" s="1"/>
  <c r="R86" i="8"/>
  <c r="O86" i="8"/>
  <c r="AA160" i="8"/>
  <c r="P268" i="8"/>
  <c r="H82" i="8" l="1"/>
  <c r="I83" i="8" s="1"/>
  <c r="L83" i="8"/>
  <c r="V83" i="8" s="1"/>
  <c r="AB83" i="8" s="1"/>
  <c r="K83" i="8"/>
  <c r="R87" i="8"/>
  <c r="O87" i="8"/>
  <c r="R88" i="8" s="1"/>
  <c r="P269" i="8"/>
  <c r="AA161" i="8"/>
  <c r="S82" i="8" l="1"/>
  <c r="W82" i="8" s="1"/>
  <c r="AC82" i="8" s="1"/>
  <c r="J83" i="8"/>
  <c r="H83" i="8" s="1"/>
  <c r="L84" i="8" s="1"/>
  <c r="V84" i="8" s="1"/>
  <c r="AB84" i="8" s="1"/>
  <c r="P270" i="8"/>
  <c r="AA162" i="8"/>
  <c r="J84" i="8" l="1"/>
  <c r="I84" i="8"/>
  <c r="S83" i="8"/>
  <c r="W83" i="8" s="1"/>
  <c r="AC83" i="8" s="1"/>
  <c r="K84" i="8"/>
  <c r="AA163" i="8"/>
  <c r="P271" i="8"/>
  <c r="H84" i="8" l="1"/>
  <c r="K85" i="8" s="1"/>
  <c r="L85" i="8"/>
  <c r="V85" i="8" s="1"/>
  <c r="AB85" i="8" s="1"/>
  <c r="J85" i="8"/>
  <c r="I85" i="8"/>
  <c r="S84" i="8"/>
  <c r="W84" i="8" s="1"/>
  <c r="AC84" i="8" s="1"/>
  <c r="P272" i="8"/>
  <c r="AA164" i="8"/>
  <c r="H85" i="8" l="1"/>
  <c r="AA165" i="8"/>
  <c r="P273" i="8"/>
  <c r="K86" i="8" l="1"/>
  <c r="S85" i="8"/>
  <c r="W85" i="8" s="1"/>
  <c r="AC85" i="8" s="1"/>
  <c r="J86" i="8"/>
  <c r="L86" i="8"/>
  <c r="V86" i="8" s="1"/>
  <c r="AB86" i="8" s="1"/>
  <c r="I86" i="8"/>
  <c r="AA166" i="8"/>
  <c r="P274" i="8"/>
  <c r="H86" i="8" l="1"/>
  <c r="P275" i="8"/>
  <c r="AA167" i="8"/>
  <c r="K87" i="8" l="1"/>
  <c r="S86" i="8"/>
  <c r="W86" i="8" s="1"/>
  <c r="AC86" i="8" s="1"/>
  <c r="I87" i="8"/>
  <c r="J87" i="8"/>
  <c r="L87" i="8"/>
  <c r="V87" i="8" s="1"/>
  <c r="AB87" i="8" s="1"/>
  <c r="AA168" i="8"/>
  <c r="P276" i="8"/>
  <c r="H87" i="8" l="1"/>
  <c r="S87" i="8" s="1"/>
  <c r="W87" i="8" s="1"/>
  <c r="AC87" i="8" s="1"/>
  <c r="K88" i="8"/>
  <c r="I88" i="8"/>
  <c r="L88" i="8"/>
  <c r="V88" i="8" s="1"/>
  <c r="AB88" i="8" s="1"/>
  <c r="J88" i="8"/>
  <c r="AA169" i="8"/>
  <c r="P277" i="8"/>
  <c r="H88" i="8" l="1"/>
  <c r="K89" i="8" s="1"/>
  <c r="P278" i="8"/>
  <c r="AA170" i="8"/>
  <c r="I89" i="8" l="1"/>
  <c r="M88" i="8"/>
  <c r="O88" i="8" s="1"/>
  <c r="L89" i="8" s="1"/>
  <c r="V89" i="8" s="1"/>
  <c r="AB89" i="8" s="1"/>
  <c r="S88" i="8"/>
  <c r="W88" i="8" s="1"/>
  <c r="AC88" i="8" s="1"/>
  <c r="J89" i="8"/>
  <c r="P279" i="8"/>
  <c r="AA171" i="8"/>
  <c r="R89" i="8" l="1"/>
  <c r="O89" i="8"/>
  <c r="O90" i="8" s="1"/>
  <c r="H89" i="8"/>
  <c r="P280" i="8"/>
  <c r="AA172" i="8"/>
  <c r="L90" i="8" l="1"/>
  <c r="V90" i="8" s="1"/>
  <c r="AB90" i="8" s="1"/>
  <c r="R90" i="8"/>
  <c r="K90" i="8"/>
  <c r="J90" i="8"/>
  <c r="I90" i="8"/>
  <c r="S89" i="8"/>
  <c r="W89" i="8" s="1"/>
  <c r="AC89" i="8" s="1"/>
  <c r="O91" i="8"/>
  <c r="R91" i="8"/>
  <c r="P281" i="8"/>
  <c r="AA173" i="8"/>
  <c r="H90" i="8" l="1"/>
  <c r="S90" i="8" s="1"/>
  <c r="W90" i="8" s="1"/>
  <c r="AC90" i="8" s="1"/>
  <c r="R92" i="8"/>
  <c r="O92" i="8"/>
  <c r="P282" i="8"/>
  <c r="AA174" i="8"/>
  <c r="I91" i="8" l="1"/>
  <c r="L91" i="8"/>
  <c r="V91" i="8" s="1"/>
  <c r="AB91" i="8" s="1"/>
  <c r="K91" i="8"/>
  <c r="J91" i="8"/>
  <c r="O93" i="8"/>
  <c r="R93" i="8"/>
  <c r="AA175" i="8"/>
  <c r="P283" i="8"/>
  <c r="H91" i="8" l="1"/>
  <c r="J92" i="8" s="1"/>
  <c r="O94" i="8"/>
  <c r="R94" i="8"/>
  <c r="K92" i="8"/>
  <c r="S91" i="8"/>
  <c r="W91" i="8" s="1"/>
  <c r="AC91" i="8" s="1"/>
  <c r="I92" i="8"/>
  <c r="L92" i="8"/>
  <c r="V92" i="8" s="1"/>
  <c r="AB92" i="8" s="1"/>
  <c r="P284" i="8"/>
  <c r="AA176" i="8"/>
  <c r="H92" i="8" l="1"/>
  <c r="R95" i="8"/>
  <c r="O95" i="8"/>
  <c r="AA177" i="8"/>
  <c r="P285" i="8"/>
  <c r="R96" i="8" l="1"/>
  <c r="O96" i="8"/>
  <c r="I93" i="8"/>
  <c r="S92" i="8"/>
  <c r="W92" i="8" s="1"/>
  <c r="AC92" i="8" s="1"/>
  <c r="J93" i="8"/>
  <c r="L93" i="8"/>
  <c r="V93" i="8" s="1"/>
  <c r="AB93" i="8" s="1"/>
  <c r="K93" i="8"/>
  <c r="P286" i="8"/>
  <c r="AA178" i="8"/>
  <c r="H93" i="8" l="1"/>
  <c r="O97" i="8"/>
  <c r="R97" i="8"/>
  <c r="AA179" i="8"/>
  <c r="P287" i="8"/>
  <c r="O98" i="8" l="1"/>
  <c r="R98" i="8"/>
  <c r="J94" i="8"/>
  <c r="I94" i="8"/>
  <c r="L94" i="8"/>
  <c r="V94" i="8" s="1"/>
  <c r="AB94" i="8" s="1"/>
  <c r="S93" i="8"/>
  <c r="W93" i="8" s="1"/>
  <c r="AC93" i="8" s="1"/>
  <c r="K94" i="8"/>
  <c r="P288" i="8"/>
  <c r="AA180" i="8"/>
  <c r="H94" i="8" l="1"/>
  <c r="R99" i="8"/>
  <c r="O99" i="8"/>
  <c r="R100" i="8" s="1"/>
  <c r="AA181" i="8"/>
  <c r="P289" i="8"/>
  <c r="K95" i="8" l="1"/>
  <c r="I95" i="8"/>
  <c r="J95" i="8"/>
  <c r="L95" i="8"/>
  <c r="V95" i="8" s="1"/>
  <c r="AB95" i="8" s="1"/>
  <c r="S94" i="8"/>
  <c r="W94" i="8" s="1"/>
  <c r="AC94" i="8" s="1"/>
  <c r="P290" i="8"/>
  <c r="AA182" i="8"/>
  <c r="H95" i="8" l="1"/>
  <c r="AA183" i="8"/>
  <c r="P291" i="8"/>
  <c r="J96" i="8" l="1"/>
  <c r="I96" i="8"/>
  <c r="K96" i="8"/>
  <c r="S95" i="8"/>
  <c r="W95" i="8" s="1"/>
  <c r="AC95" i="8" s="1"/>
  <c r="L96" i="8"/>
  <c r="V96" i="8" s="1"/>
  <c r="AB96" i="8" s="1"/>
  <c r="P292" i="8"/>
  <c r="AA184" i="8"/>
  <c r="H96" i="8" l="1"/>
  <c r="J97" i="8" s="1"/>
  <c r="AA185" i="8"/>
  <c r="P293" i="8"/>
  <c r="L97" i="8" l="1"/>
  <c r="V97" i="8" s="1"/>
  <c r="AB97" i="8" s="1"/>
  <c r="I97" i="8"/>
  <c r="S96" i="8"/>
  <c r="W96" i="8" s="1"/>
  <c r="AC96" i="8" s="1"/>
  <c r="K97" i="8"/>
  <c r="P294" i="8"/>
  <c r="AA186" i="8"/>
  <c r="H97" i="8" l="1"/>
  <c r="S97" i="8" s="1"/>
  <c r="W97" i="8" s="1"/>
  <c r="AC97" i="8" s="1"/>
  <c r="I98" i="8"/>
  <c r="K98" i="8"/>
  <c r="AA187" i="8"/>
  <c r="P295" i="8"/>
  <c r="J98" i="8" l="1"/>
  <c r="L98" i="8"/>
  <c r="V98" i="8" s="1"/>
  <c r="AB98" i="8" s="1"/>
  <c r="P296" i="8"/>
  <c r="AA188" i="8"/>
  <c r="H98" i="8" l="1"/>
  <c r="L99" i="8" s="1"/>
  <c r="V99" i="8" s="1"/>
  <c r="AB99" i="8" s="1"/>
  <c r="AA189" i="8"/>
  <c r="P297" i="8"/>
  <c r="J99" i="8" l="1"/>
  <c r="I99" i="8"/>
  <c r="S98" i="8"/>
  <c r="W98" i="8" s="1"/>
  <c r="AC98" i="8" s="1"/>
  <c r="K99" i="8"/>
  <c r="H99" i="8" s="1"/>
  <c r="J100" i="8" s="1"/>
  <c r="P298" i="8"/>
  <c r="AA190" i="8"/>
  <c r="I100" i="8" l="1"/>
  <c r="K100" i="8"/>
  <c r="L100" i="8"/>
  <c r="V100" i="8" s="1"/>
  <c r="AB100" i="8" s="1"/>
  <c r="S99" i="8"/>
  <c r="W99" i="8" s="1"/>
  <c r="AC99" i="8" s="1"/>
  <c r="AA191" i="8"/>
  <c r="P299" i="8"/>
  <c r="H100" i="8" l="1"/>
  <c r="I101" i="8" s="1"/>
  <c r="J101" i="8"/>
  <c r="M100" i="8"/>
  <c r="O100" i="8" s="1"/>
  <c r="L101" i="8" s="1"/>
  <c r="V101" i="8" s="1"/>
  <c r="AB101" i="8" s="1"/>
  <c r="K101" i="8"/>
  <c r="AA192" i="8"/>
  <c r="P300" i="8"/>
  <c r="S100" i="8" l="1"/>
  <c r="W100" i="8" s="1"/>
  <c r="AC100" i="8" s="1"/>
  <c r="R101" i="8"/>
  <c r="H101" i="8" s="1"/>
  <c r="I102" i="8" s="1"/>
  <c r="O101" i="8"/>
  <c r="P301" i="8"/>
  <c r="AA193" i="8"/>
  <c r="J102" i="8" l="1"/>
  <c r="K102" i="8"/>
  <c r="S101" i="8"/>
  <c r="W101" i="8" s="1"/>
  <c r="AC101" i="8" s="1"/>
  <c r="L102" i="8"/>
  <c r="V102" i="8" s="1"/>
  <c r="AB102" i="8" s="1"/>
  <c r="O102" i="8"/>
  <c r="R102" i="8"/>
  <c r="AA194" i="8"/>
  <c r="P302" i="8"/>
  <c r="H102" i="8" l="1"/>
  <c r="J103" i="8" s="1"/>
  <c r="K103" i="8"/>
  <c r="I103" i="8"/>
  <c r="S102" i="8"/>
  <c r="W102" i="8" s="1"/>
  <c r="AC102" i="8" s="1"/>
  <c r="L103" i="8"/>
  <c r="V103" i="8" s="1"/>
  <c r="AB103" i="8" s="1"/>
  <c r="O103" i="8"/>
  <c r="R103" i="8"/>
  <c r="AA195" i="8"/>
  <c r="P303" i="8"/>
  <c r="H103" i="8" l="1"/>
  <c r="J104" i="8" s="1"/>
  <c r="I104" i="8"/>
  <c r="K104" i="8"/>
  <c r="L104" i="8"/>
  <c r="V104" i="8" s="1"/>
  <c r="AB104" i="8" s="1"/>
  <c r="R104" i="8"/>
  <c r="O104" i="8"/>
  <c r="P304" i="8"/>
  <c r="AA196" i="8"/>
  <c r="S103" i="8" l="1"/>
  <c r="W103" i="8" s="1"/>
  <c r="AC103" i="8" s="1"/>
  <c r="H104" i="8"/>
  <c r="S104" i="8" s="1"/>
  <c r="W104" i="8" s="1"/>
  <c r="AC104" i="8" s="1"/>
  <c r="O105" i="8"/>
  <c r="R105" i="8"/>
  <c r="AA197" i="8"/>
  <c r="P305" i="8"/>
  <c r="I105" i="8" l="1"/>
  <c r="J105" i="8"/>
  <c r="L105" i="8"/>
  <c r="V105" i="8" s="1"/>
  <c r="AB105" i="8" s="1"/>
  <c r="K105" i="8"/>
  <c r="H105" i="8" s="1"/>
  <c r="L106" i="8" s="1"/>
  <c r="V106" i="8" s="1"/>
  <c r="AB106" i="8" s="1"/>
  <c r="R106" i="8"/>
  <c r="O106" i="8"/>
  <c r="P306" i="8"/>
  <c r="AA198" i="8"/>
  <c r="K106" i="8" l="1"/>
  <c r="S105" i="8"/>
  <c r="W105" i="8" s="1"/>
  <c r="AC105" i="8" s="1"/>
  <c r="I106" i="8"/>
  <c r="O107" i="8"/>
  <c r="R107" i="8"/>
  <c r="J106" i="8"/>
  <c r="AA199" i="8"/>
  <c r="P307" i="8"/>
  <c r="H106" i="8" l="1"/>
  <c r="S106" i="8" s="1"/>
  <c r="W106" i="8" s="1"/>
  <c r="AC106" i="8" s="1"/>
  <c r="O108" i="8"/>
  <c r="R108" i="8"/>
  <c r="J107" i="8"/>
  <c r="I107" i="8"/>
  <c r="L107" i="8"/>
  <c r="V107" i="8" s="1"/>
  <c r="AB107" i="8" s="1"/>
  <c r="K107" i="8"/>
  <c r="AA200" i="8"/>
  <c r="P308" i="8"/>
  <c r="R109" i="8" l="1"/>
  <c r="O109" i="8"/>
  <c r="H107" i="8"/>
  <c r="L108" i="8" s="1"/>
  <c r="V108" i="8" s="1"/>
  <c r="AB108" i="8" s="1"/>
  <c r="P309" i="8"/>
  <c r="AA201" i="8"/>
  <c r="J108" i="8" l="1"/>
  <c r="S107" i="8"/>
  <c r="W107" i="8" s="1"/>
  <c r="AC107" i="8" s="1"/>
  <c r="I108" i="8"/>
  <c r="K108" i="8"/>
  <c r="O110" i="8"/>
  <c r="R110" i="8"/>
  <c r="M124" i="8"/>
  <c r="AA202" i="8"/>
  <c r="P310" i="8"/>
  <c r="H108" i="8" l="1"/>
  <c r="K109" i="8" s="1"/>
  <c r="O111" i="8"/>
  <c r="R112" i="8" s="1"/>
  <c r="R111" i="8"/>
  <c r="I109" i="8"/>
  <c r="L109" i="8"/>
  <c r="V109" i="8" s="1"/>
  <c r="AB109" i="8" s="1"/>
  <c r="S108" i="8"/>
  <c r="W108" i="8" s="1"/>
  <c r="AC108" i="8" s="1"/>
  <c r="J109" i="8"/>
  <c r="P311" i="8"/>
  <c r="AA203" i="8"/>
  <c r="H109" i="8" l="1"/>
  <c r="P312" i="8"/>
  <c r="AA204" i="8"/>
  <c r="K110" i="8" l="1"/>
  <c r="S109" i="8"/>
  <c r="W109" i="8" s="1"/>
  <c r="AC109" i="8" s="1"/>
  <c r="L110" i="8"/>
  <c r="V110" i="8" s="1"/>
  <c r="AB110" i="8" s="1"/>
  <c r="J110" i="8"/>
  <c r="I110" i="8"/>
  <c r="AA205" i="8"/>
  <c r="P313" i="8"/>
  <c r="H110" i="8" l="1"/>
  <c r="I111" i="8" s="1"/>
  <c r="AA206" i="8"/>
  <c r="P314" i="8"/>
  <c r="S110" i="8" l="1"/>
  <c r="W110" i="8" s="1"/>
  <c r="AC110" i="8" s="1"/>
  <c r="J111" i="8"/>
  <c r="L111" i="8"/>
  <c r="V111" i="8" s="1"/>
  <c r="AB111" i="8" s="1"/>
  <c r="K111" i="8"/>
  <c r="P315" i="8"/>
  <c r="AA207" i="8"/>
  <c r="H111" i="8" l="1"/>
  <c r="I112" i="8" s="1"/>
  <c r="AA208" i="8"/>
  <c r="P316" i="8"/>
  <c r="S111" i="8" l="1"/>
  <c r="W111" i="8" s="1"/>
  <c r="AC111" i="8" s="1"/>
  <c r="J112" i="8"/>
  <c r="K112" i="8"/>
  <c r="L112" i="8"/>
  <c r="V112" i="8" s="1"/>
  <c r="AB112" i="8" s="1"/>
  <c r="AA209" i="8"/>
  <c r="P317" i="8"/>
  <c r="H112" i="8" l="1"/>
  <c r="I113" i="8" s="1"/>
  <c r="P318" i="8"/>
  <c r="AA210" i="8"/>
  <c r="M112" i="8" l="1"/>
  <c r="O112" i="8" s="1"/>
  <c r="R113" i="8" s="1"/>
  <c r="K113" i="8"/>
  <c r="J113" i="8"/>
  <c r="S112" i="8"/>
  <c r="W112" i="8" s="1"/>
  <c r="AC112" i="8" s="1"/>
  <c r="AA211" i="8"/>
  <c r="P319" i="8"/>
  <c r="L113" i="8" l="1"/>
  <c r="O113" i="8"/>
  <c r="R114" i="8" s="1"/>
  <c r="V113" i="8"/>
  <c r="AB113" i="8" s="1"/>
  <c r="H113" i="8"/>
  <c r="P320" i="8"/>
  <c r="AA212" i="8"/>
  <c r="O114" i="8" l="1"/>
  <c r="R115" i="8" s="1"/>
  <c r="L114" i="8"/>
  <c r="V114" i="8" s="1"/>
  <c r="AB114" i="8" s="1"/>
  <c r="S113" i="8"/>
  <c r="W113" i="8" s="1"/>
  <c r="AC113" i="8" s="1"/>
  <c r="I114" i="8"/>
  <c r="K114" i="8"/>
  <c r="J114" i="8"/>
  <c r="AA213" i="8"/>
  <c r="P321" i="8"/>
  <c r="O115" i="8" l="1"/>
  <c r="R116" i="8" s="1"/>
  <c r="H114" i="8"/>
  <c r="P322" i="8"/>
  <c r="AA214" i="8"/>
  <c r="O116" i="8" l="1"/>
  <c r="O117" i="8" s="1"/>
  <c r="I115" i="8"/>
  <c r="L115" i="8"/>
  <c r="V115" i="8" s="1"/>
  <c r="AB115" i="8" s="1"/>
  <c r="J115" i="8"/>
  <c r="S114" i="8"/>
  <c r="W114" i="8" s="1"/>
  <c r="AC114" i="8" s="1"/>
  <c r="K115" i="8"/>
  <c r="AA215" i="8"/>
  <c r="P323" i="8"/>
  <c r="R117" i="8" l="1"/>
  <c r="O118" i="8"/>
  <c r="R118" i="8"/>
  <c r="H115" i="8"/>
  <c r="P324" i="8"/>
  <c r="AA216" i="8"/>
  <c r="O119" i="8" l="1"/>
  <c r="R119" i="8"/>
  <c r="L116" i="8"/>
  <c r="V116" i="8" s="1"/>
  <c r="AB116" i="8" s="1"/>
  <c r="J116" i="8"/>
  <c r="I116" i="8"/>
  <c r="S115" i="8"/>
  <c r="W115" i="8" s="1"/>
  <c r="AC115" i="8" s="1"/>
  <c r="K116" i="8"/>
  <c r="AA217" i="8"/>
  <c r="P325" i="8"/>
  <c r="R120" i="8" l="1"/>
  <c r="O120" i="8"/>
  <c r="H116" i="8"/>
  <c r="S116" i="8" s="1"/>
  <c r="W116" i="8" s="1"/>
  <c r="AC116" i="8" s="1"/>
  <c r="P326" i="8"/>
  <c r="AA218" i="8"/>
  <c r="I117" i="8" l="1"/>
  <c r="J117" i="8"/>
  <c r="L117" i="8"/>
  <c r="V117" i="8" s="1"/>
  <c r="AB117" i="8" s="1"/>
  <c r="K117" i="8"/>
  <c r="R121" i="8"/>
  <c r="O121" i="8"/>
  <c r="AA219" i="8"/>
  <c r="P327" i="8"/>
  <c r="H117" i="8" l="1"/>
  <c r="S117" i="8" s="1"/>
  <c r="W117" i="8" s="1"/>
  <c r="AC117" i="8" s="1"/>
  <c r="I118" i="8"/>
  <c r="J118" i="8"/>
  <c r="K118" i="8"/>
  <c r="L118" i="8"/>
  <c r="V118" i="8" s="1"/>
  <c r="AB118" i="8" s="1"/>
  <c r="O122" i="8"/>
  <c r="R122" i="8"/>
  <c r="M136" i="8"/>
  <c r="AA220" i="8"/>
  <c r="P328" i="8"/>
  <c r="H118" i="8" l="1"/>
  <c r="I119" i="8" s="1"/>
  <c r="L119" i="8"/>
  <c r="V119" i="8" s="1"/>
  <c r="AB119" i="8" s="1"/>
  <c r="S118" i="8"/>
  <c r="W118" i="8" s="1"/>
  <c r="AC118" i="8" s="1"/>
  <c r="J119" i="8"/>
  <c r="R123" i="8"/>
  <c r="O123" i="8"/>
  <c r="K119" i="8"/>
  <c r="P329" i="8"/>
  <c r="AA221" i="8"/>
  <c r="H119" i="8" l="1"/>
  <c r="R124" i="8"/>
  <c r="O124" i="8"/>
  <c r="K120" i="8"/>
  <c r="I120" i="8"/>
  <c r="S119" i="8"/>
  <c r="W119" i="8" s="1"/>
  <c r="AC119" i="8" s="1"/>
  <c r="J120" i="8"/>
  <c r="L120" i="8"/>
  <c r="V120" i="8" s="1"/>
  <c r="AB120" i="8" s="1"/>
  <c r="AA222" i="8"/>
  <c r="P330" i="8"/>
  <c r="R125" i="8" l="1"/>
  <c r="O125" i="8"/>
  <c r="H120" i="8"/>
  <c r="P331" i="8"/>
  <c r="AA223" i="8"/>
  <c r="O126" i="8" l="1"/>
  <c r="R126" i="8"/>
  <c r="S120" i="8"/>
  <c r="W120" i="8" s="1"/>
  <c r="AC120" i="8" s="1"/>
  <c r="L121" i="8"/>
  <c r="V121" i="8" s="1"/>
  <c r="AB121" i="8" s="1"/>
  <c r="I121" i="8"/>
  <c r="K121" i="8"/>
  <c r="J121" i="8"/>
  <c r="AA224" i="8"/>
  <c r="P332" i="8"/>
  <c r="O127" i="8" l="1"/>
  <c r="R127" i="8"/>
  <c r="H121" i="8"/>
  <c r="P333" i="8"/>
  <c r="AA225" i="8"/>
  <c r="R128" i="8" l="1"/>
  <c r="O128" i="8"/>
  <c r="J122" i="8"/>
  <c r="I122" i="8"/>
  <c r="L122" i="8"/>
  <c r="V122" i="8" s="1"/>
  <c r="AB122" i="8" s="1"/>
  <c r="K122" i="8"/>
  <c r="S121" i="8"/>
  <c r="W121" i="8" s="1"/>
  <c r="AC121" i="8" s="1"/>
  <c r="AA226" i="8"/>
  <c r="P334" i="8"/>
  <c r="R129" i="8" l="1"/>
  <c r="O129" i="8"/>
  <c r="H122" i="8"/>
  <c r="I123" i="8" s="1"/>
  <c r="P335" i="8"/>
  <c r="AA227" i="8"/>
  <c r="L123" i="8" l="1"/>
  <c r="V123" i="8" s="1"/>
  <c r="AB123" i="8" s="1"/>
  <c r="S122" i="8"/>
  <c r="W122" i="8" s="1"/>
  <c r="AC122" i="8" s="1"/>
  <c r="K123" i="8"/>
  <c r="J123" i="8"/>
  <c r="R130" i="8"/>
  <c r="O130" i="8"/>
  <c r="AA228" i="8"/>
  <c r="P336" i="8"/>
  <c r="H123" i="8" l="1"/>
  <c r="L124" i="8" s="1"/>
  <c r="V124" i="8" s="1"/>
  <c r="AB124" i="8" s="1"/>
  <c r="O131" i="8"/>
  <c r="R131" i="8"/>
  <c r="I124" i="8"/>
  <c r="J124" i="8"/>
  <c r="K124" i="8"/>
  <c r="S123" i="8"/>
  <c r="W123" i="8" s="1"/>
  <c r="AC123" i="8" s="1"/>
  <c r="P337" i="8"/>
  <c r="AA229" i="8"/>
  <c r="O132" i="8" l="1"/>
  <c r="R132" i="8"/>
  <c r="H124" i="8"/>
  <c r="J125" i="8" s="1"/>
  <c r="AA230" i="8"/>
  <c r="P338" i="8"/>
  <c r="L125" i="8" l="1"/>
  <c r="V125" i="8" s="1"/>
  <c r="AB125" i="8" s="1"/>
  <c r="I125" i="8"/>
  <c r="K125" i="8"/>
  <c r="S124" i="8"/>
  <c r="W124" i="8" s="1"/>
  <c r="AC124" i="8" s="1"/>
  <c r="R133" i="8"/>
  <c r="O133" i="8"/>
  <c r="P339" i="8"/>
  <c r="AA231" i="8"/>
  <c r="H125" i="8" l="1"/>
  <c r="O134" i="8"/>
  <c r="R134" i="8"/>
  <c r="J126" i="8"/>
  <c r="I126" i="8"/>
  <c r="L126" i="8"/>
  <c r="V126" i="8" s="1"/>
  <c r="AB126" i="8" s="1"/>
  <c r="S125" i="8"/>
  <c r="W125" i="8" s="1"/>
  <c r="AC125" i="8" s="1"/>
  <c r="K126" i="8"/>
  <c r="AA232" i="8"/>
  <c r="P340" i="8"/>
  <c r="R135" i="8" l="1"/>
  <c r="O135" i="8"/>
  <c r="H126" i="8"/>
  <c r="P341" i="8"/>
  <c r="AA233" i="8"/>
  <c r="O136" i="8" l="1"/>
  <c r="R136" i="8"/>
  <c r="J127" i="8"/>
  <c r="K127" i="8"/>
  <c r="I127" i="8"/>
  <c r="S126" i="8"/>
  <c r="W126" i="8" s="1"/>
  <c r="AC126" i="8" s="1"/>
  <c r="L127" i="8"/>
  <c r="V127" i="8" s="1"/>
  <c r="AB127" i="8" s="1"/>
  <c r="AA234" i="8"/>
  <c r="P342" i="8"/>
  <c r="O137" i="8" l="1"/>
  <c r="R137" i="8"/>
  <c r="H127" i="8"/>
  <c r="AA235" i="8"/>
  <c r="P343" i="8"/>
  <c r="R138" i="8" l="1"/>
  <c r="O138" i="8"/>
  <c r="S127" i="8"/>
  <c r="W127" i="8" s="1"/>
  <c r="AC127" i="8" s="1"/>
  <c r="I128" i="8"/>
  <c r="J128" i="8"/>
  <c r="K128" i="8"/>
  <c r="L128" i="8"/>
  <c r="V128" i="8" s="1"/>
  <c r="AB128" i="8" s="1"/>
  <c r="P344" i="8"/>
  <c r="AA236" i="8"/>
  <c r="O139" i="8" l="1"/>
  <c r="R139" i="8"/>
  <c r="H128" i="8"/>
  <c r="I129" i="8" s="1"/>
  <c r="M148" i="8"/>
  <c r="P345" i="8"/>
  <c r="AA237" i="8"/>
  <c r="J129" i="8" l="1"/>
  <c r="O140" i="8"/>
  <c r="R140" i="8"/>
  <c r="S128" i="8"/>
  <c r="W128" i="8" s="1"/>
  <c r="AC128" i="8" s="1"/>
  <c r="L129" i="8"/>
  <c r="V129" i="8" s="1"/>
  <c r="AB129" i="8" s="1"/>
  <c r="K129" i="8"/>
  <c r="AA238" i="8"/>
  <c r="P346" i="8"/>
  <c r="R141" i="8" l="1"/>
  <c r="O141" i="8"/>
  <c r="H129" i="8"/>
  <c r="K130" i="8" s="1"/>
  <c r="P347" i="8"/>
  <c r="AA239" i="8"/>
  <c r="L130" i="8" l="1"/>
  <c r="V130" i="8" s="1"/>
  <c r="AB130" i="8" s="1"/>
  <c r="S129" i="8"/>
  <c r="W129" i="8" s="1"/>
  <c r="AC129" i="8" s="1"/>
  <c r="J130" i="8"/>
  <c r="R142" i="8"/>
  <c r="O142" i="8"/>
  <c r="I130" i="8"/>
  <c r="P348" i="8"/>
  <c r="AA240" i="8"/>
  <c r="H130" i="8" l="1"/>
  <c r="J131" i="8" s="1"/>
  <c r="O143" i="8"/>
  <c r="R143" i="8"/>
  <c r="L131" i="8"/>
  <c r="V131" i="8" s="1"/>
  <c r="AB131" i="8" s="1"/>
  <c r="S130" i="8"/>
  <c r="W130" i="8" s="1"/>
  <c r="AC130" i="8" s="1"/>
  <c r="I131" i="8"/>
  <c r="K131" i="8"/>
  <c r="AA241" i="8"/>
  <c r="P349" i="8"/>
  <c r="R144" i="8" l="1"/>
  <c r="O144" i="8"/>
  <c r="H131" i="8"/>
  <c r="I132" i="8" s="1"/>
  <c r="P350" i="8"/>
  <c r="AA242" i="8"/>
  <c r="K132" i="8" l="1"/>
  <c r="J132" i="8"/>
  <c r="S131" i="8"/>
  <c r="W131" i="8" s="1"/>
  <c r="AC131" i="8" s="1"/>
  <c r="L132" i="8"/>
  <c r="V132" i="8" s="1"/>
  <c r="AB132" i="8" s="1"/>
  <c r="R145" i="8"/>
  <c r="O145" i="8"/>
  <c r="AA243" i="8"/>
  <c r="P351" i="8"/>
  <c r="H132" i="8" l="1"/>
  <c r="S132" i="8" s="1"/>
  <c r="W132" i="8" s="1"/>
  <c r="AC132" i="8" s="1"/>
  <c r="I133" i="8"/>
  <c r="J133" i="8"/>
  <c r="L133" i="8"/>
  <c r="V133" i="8" s="1"/>
  <c r="AB133" i="8" s="1"/>
  <c r="O146" i="8"/>
  <c r="R146" i="8"/>
  <c r="P352" i="8"/>
  <c r="AA244" i="8"/>
  <c r="K133" i="8" l="1"/>
  <c r="H133" i="8"/>
  <c r="K134" i="8" s="1"/>
  <c r="O147" i="8"/>
  <c r="R147" i="8"/>
  <c r="AA245" i="8"/>
  <c r="P353" i="8"/>
  <c r="J134" i="8" l="1"/>
  <c r="I134" i="8"/>
  <c r="S133" i="8"/>
  <c r="W133" i="8" s="1"/>
  <c r="AC133" i="8" s="1"/>
  <c r="L134" i="8"/>
  <c r="V134" i="8" s="1"/>
  <c r="AB134" i="8" s="1"/>
  <c r="O148" i="8"/>
  <c r="R148" i="8"/>
  <c r="P354" i="8"/>
  <c r="AA246" i="8"/>
  <c r="H134" i="8" l="1"/>
  <c r="O149" i="8"/>
  <c r="R149" i="8"/>
  <c r="AA247" i="8"/>
  <c r="P355" i="8"/>
  <c r="K135" i="8" l="1"/>
  <c r="S134" i="8"/>
  <c r="W134" i="8" s="1"/>
  <c r="AC134" i="8" s="1"/>
  <c r="J135" i="8"/>
  <c r="L135" i="8"/>
  <c r="V135" i="8" s="1"/>
  <c r="AB135" i="8" s="1"/>
  <c r="I135" i="8"/>
  <c r="O150" i="8"/>
  <c r="R150" i="8"/>
  <c r="P356" i="8"/>
  <c r="AA248" i="8"/>
  <c r="H135" i="8" l="1"/>
  <c r="R151" i="8"/>
  <c r="O151" i="8"/>
  <c r="AA249" i="8"/>
  <c r="P357" i="8"/>
  <c r="I136" i="8" l="1"/>
  <c r="L136" i="8"/>
  <c r="V136" i="8" s="1"/>
  <c r="AB136" i="8" s="1"/>
  <c r="S135" i="8"/>
  <c r="W135" i="8" s="1"/>
  <c r="AC135" i="8" s="1"/>
  <c r="K136" i="8"/>
  <c r="J136" i="8"/>
  <c r="R152" i="8"/>
  <c r="O152" i="8"/>
  <c r="P358" i="8"/>
  <c r="AA250" i="8"/>
  <c r="H136" i="8" l="1"/>
  <c r="R153" i="8"/>
  <c r="O153" i="8"/>
  <c r="AA251" i="8"/>
  <c r="P359" i="8"/>
  <c r="L137" i="8" l="1"/>
  <c r="V137" i="8" s="1"/>
  <c r="AB137" i="8" s="1"/>
  <c r="K137" i="8"/>
  <c r="I137" i="8"/>
  <c r="J137" i="8"/>
  <c r="S136" i="8"/>
  <c r="W136" i="8" s="1"/>
  <c r="AC136" i="8" s="1"/>
  <c r="O154" i="8"/>
  <c r="R154" i="8"/>
  <c r="AA252" i="8"/>
  <c r="P360" i="8"/>
  <c r="H137" i="8" l="1"/>
  <c r="O155" i="8"/>
  <c r="R155" i="8"/>
  <c r="P361" i="8"/>
  <c r="AA253" i="8"/>
  <c r="L138" i="8" l="1"/>
  <c r="V138" i="8" s="1"/>
  <c r="AB138" i="8" s="1"/>
  <c r="J138" i="8"/>
  <c r="I138" i="8"/>
  <c r="K138" i="8"/>
  <c r="S137" i="8"/>
  <c r="W137" i="8" s="1"/>
  <c r="AC137" i="8" s="1"/>
  <c r="R156" i="8"/>
  <c r="O156" i="8"/>
  <c r="AA254" i="8"/>
  <c r="P362" i="8"/>
  <c r="H138" i="8" l="1"/>
  <c r="O157" i="8"/>
  <c r="R157" i="8"/>
  <c r="P363" i="8"/>
  <c r="AA255" i="8"/>
  <c r="K139" i="8" l="1"/>
  <c r="I139" i="8"/>
  <c r="J139" i="8"/>
  <c r="S138" i="8"/>
  <c r="W138" i="8" s="1"/>
  <c r="AC138" i="8" s="1"/>
  <c r="L139" i="8"/>
  <c r="V139" i="8" s="1"/>
  <c r="AB139" i="8" s="1"/>
  <c r="R158" i="8"/>
  <c r="O158" i="8"/>
  <c r="M160" i="8"/>
  <c r="P364" i="8"/>
  <c r="AA256" i="8"/>
  <c r="H139" i="8" l="1"/>
  <c r="K140" i="8" s="1"/>
  <c r="S139" i="8"/>
  <c r="W139" i="8" s="1"/>
  <c r="AC139" i="8" s="1"/>
  <c r="I140" i="8"/>
  <c r="O159" i="8"/>
  <c r="R160" i="8" s="1"/>
  <c r="R159" i="8"/>
  <c r="AA257" i="8"/>
  <c r="P365" i="8"/>
  <c r="L140" i="8" l="1"/>
  <c r="V140" i="8" s="1"/>
  <c r="AB140" i="8" s="1"/>
  <c r="J140" i="8"/>
  <c r="H140" i="8" s="1"/>
  <c r="J141" i="8" s="1"/>
  <c r="O160" i="8"/>
  <c r="P366" i="8"/>
  <c r="AA258" i="8"/>
  <c r="I141" i="8" l="1"/>
  <c r="K141" i="8"/>
  <c r="L141" i="8"/>
  <c r="V141" i="8" s="1"/>
  <c r="AB141" i="8" s="1"/>
  <c r="S140" i="8"/>
  <c r="W140" i="8" s="1"/>
  <c r="AC140" i="8" s="1"/>
  <c r="R161" i="8"/>
  <c r="O161" i="8"/>
  <c r="AA259" i="8"/>
  <c r="P367" i="8"/>
  <c r="H141" i="8" l="1"/>
  <c r="R162" i="8"/>
  <c r="O162" i="8"/>
  <c r="P368" i="8"/>
  <c r="AA260" i="8"/>
  <c r="I142" i="8" l="1"/>
  <c r="J142" i="8"/>
  <c r="K142" i="8"/>
  <c r="S141" i="8"/>
  <c r="W141" i="8" s="1"/>
  <c r="AC141" i="8" s="1"/>
  <c r="L142" i="8"/>
  <c r="V142" i="8" s="1"/>
  <c r="AB142" i="8" s="1"/>
  <c r="R163" i="8"/>
  <c r="O163" i="8"/>
  <c r="AA261" i="8"/>
  <c r="P369" i="8"/>
  <c r="H142" i="8" l="1"/>
  <c r="R164" i="8"/>
  <c r="O164" i="8"/>
  <c r="P370" i="8"/>
  <c r="AA262" i="8"/>
  <c r="K143" i="8" l="1"/>
  <c r="I143" i="8"/>
  <c r="L143" i="8"/>
  <c r="V143" i="8" s="1"/>
  <c r="AB143" i="8" s="1"/>
  <c r="S142" i="8"/>
  <c r="W142" i="8" s="1"/>
  <c r="AC142" i="8" s="1"/>
  <c r="J143" i="8"/>
  <c r="R165" i="8"/>
  <c r="O165" i="8"/>
  <c r="AA263" i="8"/>
  <c r="P371" i="8"/>
  <c r="H143" i="8" l="1"/>
  <c r="J144" i="8"/>
  <c r="K144" i="8"/>
  <c r="I144" i="8"/>
  <c r="S143" i="8"/>
  <c r="W143" i="8" s="1"/>
  <c r="AC143" i="8" s="1"/>
  <c r="L144" i="8"/>
  <c r="V144" i="8" s="1"/>
  <c r="AB144" i="8" s="1"/>
  <c r="R166" i="8"/>
  <c r="O166" i="8"/>
  <c r="AA264" i="8"/>
  <c r="P372" i="8"/>
  <c r="H144" i="8" l="1"/>
  <c r="S144" i="8"/>
  <c r="W144" i="8" s="1"/>
  <c r="AC144" i="8" s="1"/>
  <c r="I145" i="8"/>
  <c r="L145" i="8"/>
  <c r="V145" i="8" s="1"/>
  <c r="AB145" i="8" s="1"/>
  <c r="K145" i="8"/>
  <c r="J145" i="8"/>
  <c r="R167" i="8"/>
  <c r="O167" i="8"/>
  <c r="P373" i="8"/>
  <c r="AA265" i="8"/>
  <c r="H145" i="8" l="1"/>
  <c r="S145" i="8"/>
  <c r="W145" i="8" s="1"/>
  <c r="AC145" i="8" s="1"/>
  <c r="L146" i="8"/>
  <c r="V146" i="8" s="1"/>
  <c r="AB146" i="8" s="1"/>
  <c r="I146" i="8"/>
  <c r="J146" i="8"/>
  <c r="K146" i="8"/>
  <c r="R168" i="8"/>
  <c r="O168" i="8"/>
  <c r="P374" i="8"/>
  <c r="AA266" i="8"/>
  <c r="H146" i="8" l="1"/>
  <c r="J147" i="8"/>
  <c r="K147" i="8"/>
  <c r="L147" i="8"/>
  <c r="V147" i="8" s="1"/>
  <c r="AB147" i="8" s="1"/>
  <c r="S146" i="8"/>
  <c r="W146" i="8" s="1"/>
  <c r="AC146" i="8" s="1"/>
  <c r="I147" i="8"/>
  <c r="R169" i="8"/>
  <c r="O169" i="8"/>
  <c r="P375" i="8"/>
  <c r="AA267" i="8"/>
  <c r="H147" i="8" l="1"/>
  <c r="R170" i="8"/>
  <c r="O170" i="8"/>
  <c r="S147" i="8"/>
  <c r="W147" i="8" s="1"/>
  <c r="AC147" i="8" s="1"/>
  <c r="I148" i="8"/>
  <c r="K148" i="8"/>
  <c r="J148" i="8"/>
  <c r="L148" i="8"/>
  <c r="V148" i="8" s="1"/>
  <c r="AB148" i="8" s="1"/>
  <c r="AA268" i="8"/>
  <c r="P376" i="8"/>
  <c r="R171" i="8" l="1"/>
  <c r="O171" i="8"/>
  <c r="R172" i="8" s="1"/>
  <c r="H148" i="8"/>
  <c r="AA269" i="8"/>
  <c r="P377" i="8"/>
  <c r="J149" i="8" l="1"/>
  <c r="L149" i="8"/>
  <c r="V149" i="8" s="1"/>
  <c r="AB149" i="8" s="1"/>
  <c r="S148" i="8"/>
  <c r="W148" i="8" s="1"/>
  <c r="AC148" i="8" s="1"/>
  <c r="I149" i="8"/>
  <c r="K149" i="8"/>
  <c r="P378" i="8"/>
  <c r="AA270" i="8"/>
  <c r="H149" i="8" l="1"/>
  <c r="AA271" i="8"/>
  <c r="P379" i="8"/>
  <c r="K150" i="8" l="1"/>
  <c r="L150" i="8"/>
  <c r="V150" i="8" s="1"/>
  <c r="AB150" i="8" s="1"/>
  <c r="S149" i="8"/>
  <c r="W149" i="8" s="1"/>
  <c r="AC149" i="8" s="1"/>
  <c r="J150" i="8"/>
  <c r="I150" i="8"/>
  <c r="P380" i="8"/>
  <c r="AA272" i="8"/>
  <c r="H150" i="8" l="1"/>
  <c r="P381" i="8"/>
  <c r="AA273" i="8"/>
  <c r="L151" i="8" l="1"/>
  <c r="V151" i="8" s="1"/>
  <c r="AB151" i="8" s="1"/>
  <c r="S150" i="8"/>
  <c r="W150" i="8" s="1"/>
  <c r="AC150" i="8" s="1"/>
  <c r="I151" i="8"/>
  <c r="K151" i="8"/>
  <c r="J151" i="8"/>
  <c r="AA274" i="8"/>
  <c r="P382" i="8"/>
  <c r="H151" i="8" l="1"/>
  <c r="S151" i="8" s="1"/>
  <c r="W151" i="8" s="1"/>
  <c r="AC151" i="8" s="1"/>
  <c r="P383" i="8"/>
  <c r="AA275" i="8"/>
  <c r="I152" i="8" l="1"/>
  <c r="K152" i="8"/>
  <c r="J152" i="8"/>
  <c r="L152" i="8"/>
  <c r="V152" i="8" s="1"/>
  <c r="AB152" i="8" s="1"/>
  <c r="AA276" i="8"/>
  <c r="P384" i="8"/>
  <c r="H152" i="8" l="1"/>
  <c r="K153" i="8" s="1"/>
  <c r="J153" i="8"/>
  <c r="P385" i="8"/>
  <c r="AA277" i="8"/>
  <c r="I153" i="8" l="1"/>
  <c r="S152" i="8"/>
  <c r="W152" i="8" s="1"/>
  <c r="AC152" i="8" s="1"/>
  <c r="L153" i="8"/>
  <c r="V153" i="8" s="1"/>
  <c r="AB153" i="8" s="1"/>
  <c r="M172" i="8"/>
  <c r="O172" i="8" s="1"/>
  <c r="AA278" i="8"/>
  <c r="P386" i="8"/>
  <c r="H153" i="8" l="1"/>
  <c r="R173" i="8"/>
  <c r="O173" i="8"/>
  <c r="P387" i="8"/>
  <c r="AA279" i="8"/>
  <c r="S153" i="8" l="1"/>
  <c r="W153" i="8" s="1"/>
  <c r="AC153" i="8" s="1"/>
  <c r="L154" i="8"/>
  <c r="V154" i="8" s="1"/>
  <c r="AB154" i="8" s="1"/>
  <c r="I154" i="8"/>
  <c r="J154" i="8"/>
  <c r="K154" i="8"/>
  <c r="R174" i="8"/>
  <c r="O174" i="8"/>
  <c r="AA280" i="8"/>
  <c r="P388" i="8"/>
  <c r="H154" i="8" l="1"/>
  <c r="R175" i="8"/>
  <c r="O175" i="8"/>
  <c r="P389" i="8"/>
  <c r="AA281" i="8"/>
  <c r="J155" i="8" l="1"/>
  <c r="L155" i="8"/>
  <c r="V155" i="8" s="1"/>
  <c r="AB155" i="8" s="1"/>
  <c r="K155" i="8"/>
  <c r="S154" i="8"/>
  <c r="W154" i="8" s="1"/>
  <c r="AC154" i="8" s="1"/>
  <c r="I155" i="8"/>
  <c r="R176" i="8"/>
  <c r="O176" i="8"/>
  <c r="AA282" i="8"/>
  <c r="P390" i="8"/>
  <c r="H155" i="8" l="1"/>
  <c r="L156" i="8" s="1"/>
  <c r="V156" i="8" s="1"/>
  <c r="AB156" i="8" s="1"/>
  <c r="R177" i="8"/>
  <c r="O177" i="8"/>
  <c r="P391" i="8"/>
  <c r="AA283" i="8"/>
  <c r="K156" i="8" l="1"/>
  <c r="J156" i="8"/>
  <c r="I156" i="8"/>
  <c r="S155" i="8"/>
  <c r="W155" i="8" s="1"/>
  <c r="AC155" i="8" s="1"/>
  <c r="R178" i="8"/>
  <c r="O178" i="8"/>
  <c r="P392" i="8"/>
  <c r="AA284" i="8"/>
  <c r="H156" i="8" l="1"/>
  <c r="J157" i="8" s="1"/>
  <c r="S156" i="8"/>
  <c r="W156" i="8" s="1"/>
  <c r="AC156" i="8" s="1"/>
  <c r="L157" i="8"/>
  <c r="V157" i="8" s="1"/>
  <c r="AB157" i="8" s="1"/>
  <c r="R179" i="8"/>
  <c r="O179" i="8"/>
  <c r="AA285" i="8"/>
  <c r="P393" i="8"/>
  <c r="K157" i="8" l="1"/>
  <c r="I157" i="8"/>
  <c r="H157" i="8" s="1"/>
  <c r="R180" i="8"/>
  <c r="O180" i="8"/>
  <c r="P394" i="8"/>
  <c r="AA286" i="8"/>
  <c r="I158" i="8" l="1"/>
  <c r="K158" i="8"/>
  <c r="J158" i="8"/>
  <c r="L158" i="8"/>
  <c r="V158" i="8" s="1"/>
  <c r="AB158" i="8" s="1"/>
  <c r="S157" i="8"/>
  <c r="W157" i="8" s="1"/>
  <c r="AC157" i="8" s="1"/>
  <c r="R181" i="8"/>
  <c r="O181" i="8"/>
  <c r="P395" i="8"/>
  <c r="AA287" i="8"/>
  <c r="H158" i="8" l="1"/>
  <c r="L159" i="8" s="1"/>
  <c r="V159" i="8" s="1"/>
  <c r="AB159" i="8" s="1"/>
  <c r="K159" i="8"/>
  <c r="S158" i="8"/>
  <c r="W158" i="8" s="1"/>
  <c r="AC158" i="8" s="1"/>
  <c r="J159" i="8"/>
  <c r="R182" i="8"/>
  <c r="O182" i="8"/>
  <c r="AA288" i="8"/>
  <c r="P396" i="8"/>
  <c r="I159" i="8" l="1"/>
  <c r="H159" i="8"/>
  <c r="R183" i="8"/>
  <c r="O183" i="8"/>
  <c r="R184" i="8" s="1"/>
  <c r="P397" i="8"/>
  <c r="AA289" i="8"/>
  <c r="L160" i="8" l="1"/>
  <c r="V160" i="8" s="1"/>
  <c r="AB160" i="8" s="1"/>
  <c r="I160" i="8"/>
  <c r="J160" i="8"/>
  <c r="K160" i="8"/>
  <c r="S159" i="8"/>
  <c r="W159" i="8" s="1"/>
  <c r="AC159" i="8" s="1"/>
  <c r="AA290" i="8"/>
  <c r="P398" i="8"/>
  <c r="H160" i="8" l="1"/>
  <c r="K161" i="8" s="1"/>
  <c r="J161" i="8"/>
  <c r="L161" i="8"/>
  <c r="V161" i="8" s="1"/>
  <c r="AB161" i="8" s="1"/>
  <c r="P399" i="8"/>
  <c r="AA291" i="8"/>
  <c r="S160" i="8" l="1"/>
  <c r="W160" i="8" s="1"/>
  <c r="AC160" i="8" s="1"/>
  <c r="I161" i="8"/>
  <c r="H161" i="8" s="1"/>
  <c r="S161" i="8" s="1"/>
  <c r="W161" i="8" s="1"/>
  <c r="AC161" i="8" s="1"/>
  <c r="AA292" i="8"/>
  <c r="P400" i="8"/>
  <c r="K162" i="8" l="1"/>
  <c r="L162" i="8"/>
  <c r="V162" i="8" s="1"/>
  <c r="AB162" i="8" s="1"/>
  <c r="I162" i="8"/>
  <c r="J162" i="8"/>
  <c r="P401" i="8"/>
  <c r="AA293" i="8"/>
  <c r="H162" i="8" l="1"/>
  <c r="S162" i="8" s="1"/>
  <c r="W162" i="8" s="1"/>
  <c r="AC162" i="8" s="1"/>
  <c r="AA294" i="8"/>
  <c r="P402" i="8"/>
  <c r="J163" i="8" l="1"/>
  <c r="I163" i="8"/>
  <c r="K163" i="8"/>
  <c r="L163" i="8"/>
  <c r="V163" i="8" s="1"/>
  <c r="AB163" i="8" s="1"/>
  <c r="P403" i="8"/>
  <c r="AA295" i="8"/>
  <c r="H163" i="8" l="1"/>
  <c r="L164" i="8" s="1"/>
  <c r="V164" i="8" s="1"/>
  <c r="AB164" i="8" s="1"/>
  <c r="J164" i="8"/>
  <c r="M184" i="8"/>
  <c r="O184" i="8" s="1"/>
  <c r="AA296" i="8"/>
  <c r="P404" i="8"/>
  <c r="I164" i="8" l="1"/>
  <c r="K164" i="8"/>
  <c r="H164" i="8" s="1"/>
  <c r="J165" i="8" s="1"/>
  <c r="S163" i="8"/>
  <c r="W163" i="8" s="1"/>
  <c r="AC163" i="8" s="1"/>
  <c r="R185" i="8"/>
  <c r="O185" i="8"/>
  <c r="P405" i="8"/>
  <c r="AA297" i="8"/>
  <c r="L165" i="8" l="1"/>
  <c r="V165" i="8" s="1"/>
  <c r="AB165" i="8" s="1"/>
  <c r="K165" i="8"/>
  <c r="I165" i="8"/>
  <c r="S164" i="8"/>
  <c r="W164" i="8" s="1"/>
  <c r="AC164" i="8" s="1"/>
  <c r="R186" i="8"/>
  <c r="O186" i="8"/>
  <c r="AA298" i="8"/>
  <c r="P406" i="8"/>
  <c r="H165" i="8" l="1"/>
  <c r="J166" i="8" s="1"/>
  <c r="K166" i="8"/>
  <c r="I166" i="8"/>
  <c r="S165" i="8"/>
  <c r="W165" i="8" s="1"/>
  <c r="AC165" i="8" s="1"/>
  <c r="L166" i="8"/>
  <c r="V166" i="8" s="1"/>
  <c r="AB166" i="8" s="1"/>
  <c r="R187" i="8"/>
  <c r="O187" i="8"/>
  <c r="P407" i="8"/>
  <c r="AA299" i="8"/>
  <c r="H166" i="8" l="1"/>
  <c r="L167" i="8" s="1"/>
  <c r="V167" i="8" s="1"/>
  <c r="AB167" i="8" s="1"/>
  <c r="J167" i="8"/>
  <c r="S166" i="8"/>
  <c r="W166" i="8" s="1"/>
  <c r="AC166" i="8" s="1"/>
  <c r="K167" i="8"/>
  <c r="R188" i="8"/>
  <c r="O188" i="8"/>
  <c r="AA300" i="8"/>
  <c r="P408" i="8"/>
  <c r="I167" i="8" l="1"/>
  <c r="H167" i="8"/>
  <c r="S167" i="8" s="1"/>
  <c r="W167" i="8" s="1"/>
  <c r="AC167" i="8" s="1"/>
  <c r="R189" i="8"/>
  <c r="O189" i="8"/>
  <c r="P409" i="8"/>
  <c r="AA301" i="8"/>
  <c r="K168" i="8" l="1"/>
  <c r="I168" i="8"/>
  <c r="L168" i="8"/>
  <c r="V168" i="8" s="1"/>
  <c r="AB168" i="8" s="1"/>
  <c r="J168" i="8"/>
  <c r="R190" i="8"/>
  <c r="O190" i="8"/>
  <c r="AA302" i="8"/>
  <c r="P410" i="8"/>
  <c r="H168" i="8" l="1"/>
  <c r="K169" i="8" s="1"/>
  <c r="L169" i="8"/>
  <c r="V169" i="8" s="1"/>
  <c r="AB169" i="8" s="1"/>
  <c r="I169" i="8"/>
  <c r="S168" i="8"/>
  <c r="W168" i="8" s="1"/>
  <c r="AC168" i="8" s="1"/>
  <c r="J169" i="8"/>
  <c r="R191" i="8"/>
  <c r="O191" i="8"/>
  <c r="P411" i="8"/>
  <c r="AA303" i="8"/>
  <c r="H169" i="8" l="1"/>
  <c r="R192" i="8"/>
  <c r="O192" i="8"/>
  <c r="AA304" i="8"/>
  <c r="P412" i="8"/>
  <c r="I170" i="8" l="1"/>
  <c r="S169" i="8"/>
  <c r="W169" i="8" s="1"/>
  <c r="AC169" i="8" s="1"/>
  <c r="K170" i="8"/>
  <c r="J170" i="8"/>
  <c r="L170" i="8"/>
  <c r="V170" i="8" s="1"/>
  <c r="AB170" i="8" s="1"/>
  <c r="R193" i="8"/>
  <c r="O193" i="8"/>
  <c r="P413" i="8"/>
  <c r="AA305" i="8"/>
  <c r="H170" i="8" l="1"/>
  <c r="R194" i="8"/>
  <c r="O194" i="8"/>
  <c r="AA306" i="8"/>
  <c r="P414" i="8"/>
  <c r="L171" i="8" l="1"/>
  <c r="V171" i="8" s="1"/>
  <c r="AB171" i="8" s="1"/>
  <c r="J171" i="8"/>
  <c r="S170" i="8"/>
  <c r="W170" i="8" s="1"/>
  <c r="AC170" i="8" s="1"/>
  <c r="K171" i="8"/>
  <c r="I171" i="8"/>
  <c r="R195" i="8"/>
  <c r="O195" i="8"/>
  <c r="R196" i="8" s="1"/>
  <c r="P415" i="8"/>
  <c r="AA307" i="8"/>
  <c r="H171" i="8" l="1"/>
  <c r="S171" i="8"/>
  <c r="W171" i="8" s="1"/>
  <c r="AC171" i="8" s="1"/>
  <c r="L172" i="8"/>
  <c r="V172" i="8" s="1"/>
  <c r="AB172" i="8" s="1"/>
  <c r="K172" i="8"/>
  <c r="I172" i="8"/>
  <c r="J172" i="8"/>
  <c r="P416" i="8"/>
  <c r="AA308" i="8"/>
  <c r="H172" i="8" l="1"/>
  <c r="AA309" i="8"/>
  <c r="P417" i="8"/>
  <c r="I173" i="8" l="1"/>
  <c r="S172" i="8"/>
  <c r="W172" i="8" s="1"/>
  <c r="AC172" i="8" s="1"/>
  <c r="L173" i="8"/>
  <c r="V173" i="8" s="1"/>
  <c r="AB173" i="8" s="1"/>
  <c r="K173" i="8"/>
  <c r="J173" i="8"/>
  <c r="P418" i="8"/>
  <c r="AA310" i="8"/>
  <c r="H173" i="8" l="1"/>
  <c r="P419" i="8"/>
  <c r="AA311" i="8"/>
  <c r="S173" i="8" l="1"/>
  <c r="W173" i="8" s="1"/>
  <c r="AC173" i="8" s="1"/>
  <c r="K174" i="8"/>
  <c r="L174" i="8"/>
  <c r="V174" i="8" s="1"/>
  <c r="AB174" i="8" s="1"/>
  <c r="J174" i="8"/>
  <c r="I174" i="8"/>
  <c r="AA312" i="8"/>
  <c r="P420" i="8"/>
  <c r="H174" i="8" l="1"/>
  <c r="J175" i="8" s="1"/>
  <c r="L175" i="8"/>
  <c r="V175" i="8" s="1"/>
  <c r="AB175" i="8" s="1"/>
  <c r="K175" i="8"/>
  <c r="S174" i="8"/>
  <c r="W174" i="8" s="1"/>
  <c r="AC174" i="8" s="1"/>
  <c r="I175" i="8"/>
  <c r="P421" i="8"/>
  <c r="AA313" i="8"/>
  <c r="H175" i="8" l="1"/>
  <c r="L176" i="8" s="1"/>
  <c r="V176" i="8" s="1"/>
  <c r="AB176" i="8" s="1"/>
  <c r="J176" i="8"/>
  <c r="S175" i="8"/>
  <c r="W175" i="8" s="1"/>
  <c r="AC175" i="8" s="1"/>
  <c r="M196" i="8"/>
  <c r="O196" i="8" s="1"/>
  <c r="R197" i="8" s="1"/>
  <c r="AA314" i="8"/>
  <c r="P422" i="8"/>
  <c r="K176" i="8" l="1"/>
  <c r="I176" i="8"/>
  <c r="H176" i="8"/>
  <c r="S176" i="8" s="1"/>
  <c r="W176" i="8" s="1"/>
  <c r="AC176" i="8" s="1"/>
  <c r="O197" i="8"/>
  <c r="R198" i="8" s="1"/>
  <c r="P423" i="8"/>
  <c r="AA315" i="8"/>
  <c r="I177" i="8" l="1"/>
  <c r="L177" i="8"/>
  <c r="V177" i="8" s="1"/>
  <c r="AB177" i="8" s="1"/>
  <c r="K177" i="8"/>
  <c r="J177" i="8"/>
  <c r="O198" i="8"/>
  <c r="R199" i="8" s="1"/>
  <c r="AA316" i="8"/>
  <c r="P424" i="8"/>
  <c r="H177" i="8" l="1"/>
  <c r="S177" i="8" s="1"/>
  <c r="W177" i="8" s="1"/>
  <c r="AC177" i="8" s="1"/>
  <c r="L178" i="8"/>
  <c r="V178" i="8" s="1"/>
  <c r="AB178" i="8" s="1"/>
  <c r="I178" i="8"/>
  <c r="K178" i="8"/>
  <c r="J178" i="8"/>
  <c r="O199" i="8"/>
  <c r="R200" i="8" s="1"/>
  <c r="P425" i="8"/>
  <c r="AA317" i="8"/>
  <c r="H178" i="8" l="1"/>
  <c r="K179" i="8" s="1"/>
  <c r="S178" i="8"/>
  <c r="W178" i="8" s="1"/>
  <c r="AC178" i="8" s="1"/>
  <c r="I179" i="8"/>
  <c r="J179" i="8"/>
  <c r="L179" i="8"/>
  <c r="V179" i="8" s="1"/>
  <c r="AB179" i="8" s="1"/>
  <c r="O200" i="8"/>
  <c r="R201" i="8" s="1"/>
  <c r="AA318" i="8"/>
  <c r="P426" i="8"/>
  <c r="H179" i="8" l="1"/>
  <c r="K180" i="8"/>
  <c r="I180" i="8"/>
  <c r="L180" i="8"/>
  <c r="V180" i="8" s="1"/>
  <c r="AB180" i="8" s="1"/>
  <c r="J180" i="8"/>
  <c r="S179" i="8"/>
  <c r="W179" i="8" s="1"/>
  <c r="AC179" i="8" s="1"/>
  <c r="O201" i="8"/>
  <c r="R202" i="8" s="1"/>
  <c r="P427" i="8"/>
  <c r="AA319" i="8"/>
  <c r="H180" i="8" l="1"/>
  <c r="K181" i="8" s="1"/>
  <c r="J181" i="8"/>
  <c r="S180" i="8"/>
  <c r="W180" i="8" s="1"/>
  <c r="AC180" i="8" s="1"/>
  <c r="L181" i="8"/>
  <c r="V181" i="8" s="1"/>
  <c r="AB181" i="8" s="1"/>
  <c r="O202" i="8"/>
  <c r="R203" i="8" s="1"/>
  <c r="AA320" i="8"/>
  <c r="P428" i="8"/>
  <c r="I181" i="8" l="1"/>
  <c r="H181" i="8"/>
  <c r="I182" i="8" s="1"/>
  <c r="O203" i="8"/>
  <c r="R204" i="8" s="1"/>
  <c r="P429" i="8"/>
  <c r="AA321" i="8"/>
  <c r="J182" i="8" l="1"/>
  <c r="S181" i="8"/>
  <c r="W181" i="8" s="1"/>
  <c r="AC181" i="8" s="1"/>
  <c r="K182" i="8"/>
  <c r="L182" i="8"/>
  <c r="V182" i="8" s="1"/>
  <c r="AB182" i="8" s="1"/>
  <c r="O204" i="8"/>
  <c r="R205" i="8" s="1"/>
  <c r="AA322" i="8"/>
  <c r="P430" i="8"/>
  <c r="H182" i="8" l="1"/>
  <c r="L183" i="8" s="1"/>
  <c r="V183" i="8" s="1"/>
  <c r="AB183" i="8" s="1"/>
  <c r="S182" i="8"/>
  <c r="W182" i="8" s="1"/>
  <c r="AC182" i="8" s="1"/>
  <c r="O205" i="8"/>
  <c r="R206" i="8" s="1"/>
  <c r="P431" i="8"/>
  <c r="AA323" i="8"/>
  <c r="K183" i="8" l="1"/>
  <c r="I183" i="8"/>
  <c r="J183" i="8"/>
  <c r="O206" i="8"/>
  <c r="R207" i="8" s="1"/>
  <c r="AA324" i="8"/>
  <c r="P432" i="8"/>
  <c r="H183" i="8" l="1"/>
  <c r="I184" i="8" s="1"/>
  <c r="S183" i="8"/>
  <c r="W183" i="8" s="1"/>
  <c r="AC183" i="8" s="1"/>
  <c r="L184" i="8"/>
  <c r="V184" i="8" s="1"/>
  <c r="AB184" i="8" s="1"/>
  <c r="J184" i="8"/>
  <c r="K184" i="8"/>
  <c r="O207" i="8"/>
  <c r="R208" i="8" s="1"/>
  <c r="P433" i="8"/>
  <c r="AA325" i="8"/>
  <c r="H184" i="8" l="1"/>
  <c r="L185" i="8" s="1"/>
  <c r="V185" i="8" s="1"/>
  <c r="AB185" i="8" s="1"/>
  <c r="S184" i="8"/>
  <c r="W184" i="8" s="1"/>
  <c r="AC184" i="8" s="1"/>
  <c r="AA326" i="8"/>
  <c r="P434" i="8"/>
  <c r="I185" i="8" l="1"/>
  <c r="K185" i="8"/>
  <c r="J185" i="8"/>
  <c r="P435" i="8"/>
  <c r="AA327" i="8"/>
  <c r="H185" i="8" l="1"/>
  <c r="I186" i="8"/>
  <c r="S185" i="8"/>
  <c r="W185" i="8" s="1"/>
  <c r="AC185" i="8" s="1"/>
  <c r="J186" i="8"/>
  <c r="L186" i="8"/>
  <c r="V186" i="8" s="1"/>
  <c r="AB186" i="8" s="1"/>
  <c r="K186" i="8"/>
  <c r="AA328" i="8"/>
  <c r="P436" i="8"/>
  <c r="H186" i="8" l="1"/>
  <c r="P437" i="8"/>
  <c r="AA329" i="8"/>
  <c r="I187" i="8" l="1"/>
  <c r="K187" i="8"/>
  <c r="L187" i="8"/>
  <c r="V187" i="8" s="1"/>
  <c r="AB187" i="8" s="1"/>
  <c r="J187" i="8"/>
  <c r="S186" i="8"/>
  <c r="W186" i="8" s="1"/>
  <c r="AC186" i="8" s="1"/>
  <c r="AA330" i="8"/>
  <c r="P438" i="8"/>
  <c r="H187" i="8" l="1"/>
  <c r="S187" i="8" s="1"/>
  <c r="W187" i="8" s="1"/>
  <c r="AC187" i="8" s="1"/>
  <c r="P439" i="8"/>
  <c r="AA331" i="8"/>
  <c r="I188" i="8" l="1"/>
  <c r="K188" i="8"/>
  <c r="J188" i="8"/>
  <c r="L188" i="8"/>
  <c r="V188" i="8" s="1"/>
  <c r="AB188" i="8" s="1"/>
  <c r="M208" i="8"/>
  <c r="O208" i="8" s="1"/>
  <c r="R209" i="8" s="1"/>
  <c r="AA332" i="8"/>
  <c r="P440" i="8"/>
  <c r="H188" i="8" l="1"/>
  <c r="O209" i="8"/>
  <c r="R210" i="8" s="1"/>
  <c r="P441" i="8"/>
  <c r="AA333" i="8"/>
  <c r="J189" i="8" l="1"/>
  <c r="I189" i="8"/>
  <c r="L189" i="8"/>
  <c r="V189" i="8" s="1"/>
  <c r="AB189" i="8" s="1"/>
  <c r="S188" i="8"/>
  <c r="W188" i="8" s="1"/>
  <c r="AC188" i="8" s="1"/>
  <c r="K189" i="8"/>
  <c r="O210" i="8"/>
  <c r="R211" i="8" s="1"/>
  <c r="AA334" i="8"/>
  <c r="P442" i="8"/>
  <c r="H189" i="8" l="1"/>
  <c r="O211" i="8"/>
  <c r="R212" i="8" s="1"/>
  <c r="P443" i="8"/>
  <c r="AA335" i="8"/>
  <c r="S189" i="8" l="1"/>
  <c r="W189" i="8" s="1"/>
  <c r="AC189" i="8" s="1"/>
  <c r="J190" i="8"/>
  <c r="I190" i="8"/>
  <c r="L190" i="8"/>
  <c r="V190" i="8" s="1"/>
  <c r="AB190" i="8" s="1"/>
  <c r="K190" i="8"/>
  <c r="O212" i="8"/>
  <c r="R213" i="8" s="1"/>
  <c r="AA336" i="8"/>
  <c r="P444" i="8"/>
  <c r="H190" i="8" l="1"/>
  <c r="S190" i="8"/>
  <c r="W190" i="8" s="1"/>
  <c r="AC190" i="8" s="1"/>
  <c r="K191" i="8"/>
  <c r="J191" i="8"/>
  <c r="L191" i="8"/>
  <c r="V191" i="8" s="1"/>
  <c r="AB191" i="8" s="1"/>
  <c r="I191" i="8"/>
  <c r="O213" i="8"/>
  <c r="R214" i="8" s="1"/>
  <c r="P445" i="8"/>
  <c r="AA337" i="8"/>
  <c r="H191" i="8" l="1"/>
  <c r="O214" i="8"/>
  <c r="R215" i="8" s="1"/>
  <c r="P446" i="8"/>
  <c r="AA338" i="8"/>
  <c r="I192" i="8" l="1"/>
  <c r="K192" i="8"/>
  <c r="J192" i="8"/>
  <c r="L192" i="8"/>
  <c r="V192" i="8" s="1"/>
  <c r="AB192" i="8" s="1"/>
  <c r="S191" i="8"/>
  <c r="W191" i="8" s="1"/>
  <c r="AC191" i="8" s="1"/>
  <c r="O215" i="8"/>
  <c r="R216" i="8" s="1"/>
  <c r="AA339" i="8"/>
  <c r="P447" i="8"/>
  <c r="H192" i="8" l="1"/>
  <c r="I193" i="8" s="1"/>
  <c r="S192" i="8"/>
  <c r="W192" i="8" s="1"/>
  <c r="AC192" i="8" s="1"/>
  <c r="L193" i="8"/>
  <c r="V193" i="8" s="1"/>
  <c r="AB193" i="8" s="1"/>
  <c r="O216" i="8"/>
  <c r="R217" i="8" s="1"/>
  <c r="P448" i="8"/>
  <c r="AA340" i="8"/>
  <c r="K193" i="8" l="1"/>
  <c r="J193" i="8"/>
  <c r="H193" i="8" s="1"/>
  <c r="K194" i="8" s="1"/>
  <c r="O217" i="8"/>
  <c r="R218" i="8" s="1"/>
  <c r="AA341" i="8"/>
  <c r="P449" i="8"/>
  <c r="L194" i="8" l="1"/>
  <c r="V194" i="8" s="1"/>
  <c r="AB194" i="8" s="1"/>
  <c r="J194" i="8"/>
  <c r="I194" i="8"/>
  <c r="S193" i="8"/>
  <c r="W193" i="8" s="1"/>
  <c r="AC193" i="8" s="1"/>
  <c r="O218" i="8"/>
  <c r="R219" i="8" s="1"/>
  <c r="P450" i="8"/>
  <c r="AA342" i="8"/>
  <c r="H194" i="8" l="1"/>
  <c r="J195" i="8" s="1"/>
  <c r="I195" i="8"/>
  <c r="O219" i="8"/>
  <c r="R220" i="8" s="1"/>
  <c r="AA343" i="8"/>
  <c r="P451" i="8"/>
  <c r="S194" i="8" l="1"/>
  <c r="W194" i="8" s="1"/>
  <c r="AC194" i="8" s="1"/>
  <c r="K195" i="8"/>
  <c r="L195" i="8"/>
  <c r="V195" i="8" s="1"/>
  <c r="AB195" i="8" s="1"/>
  <c r="P452" i="8"/>
  <c r="AA344" i="8"/>
  <c r="H195" i="8" l="1"/>
  <c r="J196" i="8" s="1"/>
  <c r="S195" i="8"/>
  <c r="W195" i="8" s="1"/>
  <c r="AC195" i="8" s="1"/>
  <c r="AA345" i="8"/>
  <c r="P453" i="8"/>
  <c r="K196" i="8" l="1"/>
  <c r="I196" i="8"/>
  <c r="L196" i="8"/>
  <c r="V196" i="8" s="1"/>
  <c r="AB196" i="8" s="1"/>
  <c r="P454" i="8"/>
  <c r="AA346" i="8"/>
  <c r="H196" i="8" l="1"/>
  <c r="AA347" i="8"/>
  <c r="P455" i="8"/>
  <c r="J197" i="8" l="1"/>
  <c r="I197" i="8"/>
  <c r="S196" i="8"/>
  <c r="W196" i="8" s="1"/>
  <c r="AC196" i="8" s="1"/>
  <c r="K197" i="8"/>
  <c r="L197" i="8"/>
  <c r="V197" i="8" s="1"/>
  <c r="AB197" i="8" s="1"/>
  <c r="P456" i="8"/>
  <c r="AA348" i="8"/>
  <c r="H197" i="8" l="1"/>
  <c r="K198" i="8"/>
  <c r="S197" i="8"/>
  <c r="W197" i="8" s="1"/>
  <c r="AC197" i="8" s="1"/>
  <c r="J198" i="8"/>
  <c r="I198" i="8"/>
  <c r="L198" i="8"/>
  <c r="V198" i="8" s="1"/>
  <c r="AB198" i="8" s="1"/>
  <c r="AA349" i="8"/>
  <c r="P457" i="8"/>
  <c r="H198" i="8" l="1"/>
  <c r="L199" i="8" s="1"/>
  <c r="V199" i="8" s="1"/>
  <c r="AB199" i="8" s="1"/>
  <c r="K199" i="8"/>
  <c r="I199" i="8"/>
  <c r="S198" i="8"/>
  <c r="W198" i="8" s="1"/>
  <c r="AC198" i="8" s="1"/>
  <c r="P458" i="8"/>
  <c r="AA350" i="8"/>
  <c r="J199" i="8" l="1"/>
  <c r="H199" i="8"/>
  <c r="I200" i="8" s="1"/>
  <c r="AA351" i="8"/>
  <c r="P459" i="8"/>
  <c r="L200" i="8" l="1"/>
  <c r="V200" i="8" s="1"/>
  <c r="AB200" i="8" s="1"/>
  <c r="J200" i="8"/>
  <c r="K200" i="8"/>
  <c r="S199" i="8"/>
  <c r="W199" i="8" s="1"/>
  <c r="AC199" i="8" s="1"/>
  <c r="M220" i="8"/>
  <c r="O220" i="8" s="1"/>
  <c r="AA352" i="8"/>
  <c r="P460" i="8"/>
  <c r="H200" i="8" l="1"/>
  <c r="K201" i="8" s="1"/>
  <c r="S200" i="8"/>
  <c r="W200" i="8" s="1"/>
  <c r="AC200" i="8" s="1"/>
  <c r="I201" i="8"/>
  <c r="L201" i="8"/>
  <c r="V201" i="8" s="1"/>
  <c r="AB201" i="8" s="1"/>
  <c r="R221" i="8"/>
  <c r="O221" i="8"/>
  <c r="P461" i="8"/>
  <c r="AA353" i="8"/>
  <c r="J201" i="8" l="1"/>
  <c r="H201" i="8"/>
  <c r="J202" i="8" s="1"/>
  <c r="I202" i="8"/>
  <c r="L202" i="8"/>
  <c r="V202" i="8" s="1"/>
  <c r="AB202" i="8" s="1"/>
  <c r="R222" i="8"/>
  <c r="O222" i="8"/>
  <c r="AA354" i="8"/>
  <c r="P462" i="8"/>
  <c r="S201" i="8" l="1"/>
  <c r="W201" i="8" s="1"/>
  <c r="AC201" i="8" s="1"/>
  <c r="K202" i="8"/>
  <c r="H202" i="8"/>
  <c r="S202" i="8" s="1"/>
  <c r="W202" i="8" s="1"/>
  <c r="AC202" i="8" s="1"/>
  <c r="R223" i="8"/>
  <c r="O223" i="8"/>
  <c r="P463" i="8"/>
  <c r="AA355" i="8"/>
  <c r="J203" i="8" l="1"/>
  <c r="I203" i="8"/>
  <c r="K203" i="8"/>
  <c r="L203" i="8"/>
  <c r="V203" i="8" s="1"/>
  <c r="AB203" i="8" s="1"/>
  <c r="R224" i="8"/>
  <c r="O224" i="8"/>
  <c r="AA356" i="8"/>
  <c r="P464" i="8"/>
  <c r="H203" i="8" l="1"/>
  <c r="L204" i="8"/>
  <c r="V204" i="8" s="1"/>
  <c r="AB204" i="8" s="1"/>
  <c r="J204" i="8"/>
  <c r="I204" i="8"/>
  <c r="S203" i="8"/>
  <c r="W203" i="8" s="1"/>
  <c r="AC203" i="8" s="1"/>
  <c r="K204" i="8"/>
  <c r="R225" i="8"/>
  <c r="O225" i="8"/>
  <c r="AA357" i="8"/>
  <c r="P465" i="8"/>
  <c r="H204" i="8" l="1"/>
  <c r="L205" i="8" s="1"/>
  <c r="V205" i="8" s="1"/>
  <c r="AB205" i="8" s="1"/>
  <c r="J205" i="8"/>
  <c r="I205" i="8"/>
  <c r="K205" i="8"/>
  <c r="S204" i="8"/>
  <c r="W204" i="8" s="1"/>
  <c r="AC204" i="8" s="1"/>
  <c r="R226" i="8"/>
  <c r="O226" i="8"/>
  <c r="P466" i="8"/>
  <c r="AA358" i="8"/>
  <c r="H205" i="8" l="1"/>
  <c r="K206" i="8"/>
  <c r="S205" i="8"/>
  <c r="W205" i="8" s="1"/>
  <c r="AC205" i="8" s="1"/>
  <c r="I206" i="8"/>
  <c r="L206" i="8"/>
  <c r="V206" i="8" s="1"/>
  <c r="AB206" i="8" s="1"/>
  <c r="J206" i="8"/>
  <c r="R227" i="8"/>
  <c r="O227" i="8"/>
  <c r="P467" i="8"/>
  <c r="AA359" i="8"/>
  <c r="H206" i="8" l="1"/>
  <c r="L207" i="8" s="1"/>
  <c r="V207" i="8" s="1"/>
  <c r="AB207" i="8" s="1"/>
  <c r="K207" i="8"/>
  <c r="S206" i="8"/>
  <c r="W206" i="8" s="1"/>
  <c r="AC206" i="8" s="1"/>
  <c r="J207" i="8"/>
  <c r="I207" i="8"/>
  <c r="R228" i="8"/>
  <c r="O228" i="8"/>
  <c r="AA360" i="8"/>
  <c r="P468" i="8"/>
  <c r="H207" i="8" l="1"/>
  <c r="L208" i="8" s="1"/>
  <c r="V208" i="8" s="1"/>
  <c r="AB208" i="8" s="1"/>
  <c r="S207" i="8"/>
  <c r="W207" i="8" s="1"/>
  <c r="AC207" i="8" s="1"/>
  <c r="K208" i="8"/>
  <c r="J208" i="8"/>
  <c r="R229" i="8"/>
  <c r="O229" i="8"/>
  <c r="P469" i="8"/>
  <c r="AA361" i="8"/>
  <c r="I208" i="8" l="1"/>
  <c r="H208" i="8"/>
  <c r="K209" i="8" s="1"/>
  <c r="R230" i="8"/>
  <c r="O230" i="8"/>
  <c r="AA362" i="8"/>
  <c r="P470" i="8"/>
  <c r="L209" i="8" l="1"/>
  <c r="V209" i="8" s="1"/>
  <c r="AB209" i="8" s="1"/>
  <c r="J209" i="8"/>
  <c r="S208" i="8"/>
  <c r="W208" i="8" s="1"/>
  <c r="AC208" i="8" s="1"/>
  <c r="I209" i="8"/>
  <c r="R231" i="8"/>
  <c r="O231" i="8"/>
  <c r="R232" i="8" s="1"/>
  <c r="P471" i="8"/>
  <c r="AA363" i="8"/>
  <c r="H209" i="8" l="1"/>
  <c r="S209" i="8" s="1"/>
  <c r="W209" i="8" s="1"/>
  <c r="AC209" i="8" s="1"/>
  <c r="I210" i="8"/>
  <c r="J210" i="8"/>
  <c r="L210" i="8"/>
  <c r="V210" i="8" s="1"/>
  <c r="AB210" i="8" s="1"/>
  <c r="K210" i="8"/>
  <c r="AA364" i="8"/>
  <c r="P472" i="8"/>
  <c r="H210" i="8" l="1"/>
  <c r="S210" i="8" s="1"/>
  <c r="W210" i="8" s="1"/>
  <c r="AC210" i="8" s="1"/>
  <c r="I211" i="8"/>
  <c r="J211" i="8"/>
  <c r="L211" i="8"/>
  <c r="V211" i="8" s="1"/>
  <c r="AB211" i="8" s="1"/>
  <c r="K211" i="8"/>
  <c r="M232" i="8"/>
  <c r="O232" i="8" s="1"/>
  <c r="R233" i="8" s="1"/>
  <c r="P473" i="8"/>
  <c r="AA365" i="8"/>
  <c r="H211" i="8" l="1"/>
  <c r="O233" i="8"/>
  <c r="R234" i="8" s="1"/>
  <c r="AA366" i="8"/>
  <c r="P474" i="8"/>
  <c r="J212" i="8" l="1"/>
  <c r="L212" i="8"/>
  <c r="V212" i="8" s="1"/>
  <c r="AB212" i="8" s="1"/>
  <c r="K212" i="8"/>
  <c r="S211" i="8"/>
  <c r="W211" i="8" s="1"/>
  <c r="AC211" i="8" s="1"/>
  <c r="I212" i="8"/>
  <c r="O234" i="8"/>
  <c r="R235" i="8" s="1"/>
  <c r="P475" i="8"/>
  <c r="AA367" i="8"/>
  <c r="H212" i="8" l="1"/>
  <c r="O235" i="8"/>
  <c r="R236" i="8" s="1"/>
  <c r="AA368" i="8"/>
  <c r="P476" i="8"/>
  <c r="S212" i="8" l="1"/>
  <c r="W212" i="8" s="1"/>
  <c r="AC212" i="8" s="1"/>
  <c r="K213" i="8"/>
  <c r="J213" i="8"/>
  <c r="I213" i="8"/>
  <c r="L213" i="8"/>
  <c r="V213" i="8" s="1"/>
  <c r="AB213" i="8" s="1"/>
  <c r="O236" i="8"/>
  <c r="R237" i="8" s="1"/>
  <c r="P477" i="8"/>
  <c r="AA369" i="8"/>
  <c r="H213" i="8" l="1"/>
  <c r="L214" i="8"/>
  <c r="V214" i="8" s="1"/>
  <c r="AB214" i="8" s="1"/>
  <c r="K214" i="8"/>
  <c r="J214" i="8"/>
  <c r="S213" i="8"/>
  <c r="W213" i="8" s="1"/>
  <c r="AC213" i="8" s="1"/>
  <c r="I214" i="8"/>
  <c r="O237" i="8"/>
  <c r="R238" i="8" s="1"/>
  <c r="AA370" i="8"/>
  <c r="P478" i="8"/>
  <c r="H214" i="8" l="1"/>
  <c r="J215" i="8" s="1"/>
  <c r="K215" i="8"/>
  <c r="L215" i="8"/>
  <c r="V215" i="8" s="1"/>
  <c r="AB215" i="8" s="1"/>
  <c r="S214" i="8"/>
  <c r="W214" i="8" s="1"/>
  <c r="AC214" i="8" s="1"/>
  <c r="O238" i="8"/>
  <c r="R239" i="8" s="1"/>
  <c r="P479" i="8"/>
  <c r="AA371" i="8"/>
  <c r="I215" i="8" l="1"/>
  <c r="H215" i="8" s="1"/>
  <c r="O239" i="8"/>
  <c r="R240" i="8" s="1"/>
  <c r="P480" i="8"/>
  <c r="AA372" i="8"/>
  <c r="J216" i="8" l="1"/>
  <c r="S215" i="8"/>
  <c r="W215" i="8" s="1"/>
  <c r="AC215" i="8" s="1"/>
  <c r="I216" i="8"/>
  <c r="L216" i="8"/>
  <c r="V216" i="8" s="1"/>
  <c r="AB216" i="8" s="1"/>
  <c r="K216" i="8"/>
  <c r="O240" i="8"/>
  <c r="R241" i="8" s="1"/>
  <c r="AA373" i="8"/>
  <c r="P481" i="8"/>
  <c r="H216" i="8" l="1"/>
  <c r="I217" i="8"/>
  <c r="L217" i="8"/>
  <c r="V217" i="8" s="1"/>
  <c r="AB217" i="8" s="1"/>
  <c r="K217" i="8"/>
  <c r="S216" i="8"/>
  <c r="W216" i="8" s="1"/>
  <c r="AC216" i="8" s="1"/>
  <c r="J217" i="8"/>
  <c r="O241" i="8"/>
  <c r="R242" i="8" s="1"/>
  <c r="P482" i="8"/>
  <c r="AA374" i="8"/>
  <c r="H217" i="8" l="1"/>
  <c r="O242" i="8"/>
  <c r="R243" i="8" s="1"/>
  <c r="AA375" i="8"/>
  <c r="P483" i="8"/>
  <c r="I218" i="8" l="1"/>
  <c r="K218" i="8"/>
  <c r="J218" i="8"/>
  <c r="L218" i="8"/>
  <c r="V218" i="8" s="1"/>
  <c r="AB218" i="8" s="1"/>
  <c r="S217" i="8"/>
  <c r="W217" i="8" s="1"/>
  <c r="AC217" i="8" s="1"/>
  <c r="O243" i="8"/>
  <c r="R244" i="8" s="1"/>
  <c r="P484" i="8"/>
  <c r="AA376" i="8"/>
  <c r="H218" i="8" l="1"/>
  <c r="S218" i="8" s="1"/>
  <c r="W218" i="8" s="1"/>
  <c r="AC218" i="8" s="1"/>
  <c r="J219" i="8"/>
  <c r="K219" i="8"/>
  <c r="I219" i="8"/>
  <c r="AA377" i="8"/>
  <c r="P485" i="8"/>
  <c r="L219" i="8" l="1"/>
  <c r="V219" i="8" s="1"/>
  <c r="AB219" i="8" s="1"/>
  <c r="P486" i="8"/>
  <c r="AA378" i="8"/>
  <c r="H219" i="8" l="1"/>
  <c r="I220" i="8"/>
  <c r="L220" i="8"/>
  <c r="V220" i="8" s="1"/>
  <c r="AB220" i="8" s="1"/>
  <c r="S219" i="8"/>
  <c r="W219" i="8" s="1"/>
  <c r="AC219" i="8" s="1"/>
  <c r="J220" i="8"/>
  <c r="K220" i="8"/>
  <c r="AA379" i="8"/>
  <c r="P487" i="8"/>
  <c r="H220" i="8" l="1"/>
  <c r="P488" i="8"/>
  <c r="AA380" i="8"/>
  <c r="S220" i="8" l="1"/>
  <c r="W220" i="8" s="1"/>
  <c r="AC220" i="8" s="1"/>
  <c r="K221" i="8"/>
  <c r="L221" i="8"/>
  <c r="V221" i="8" s="1"/>
  <c r="AB221" i="8" s="1"/>
  <c r="I221" i="8"/>
  <c r="J221" i="8"/>
  <c r="AA381" i="8"/>
  <c r="P489" i="8"/>
  <c r="H221" i="8" l="1"/>
  <c r="P490" i="8"/>
  <c r="AA382" i="8"/>
  <c r="I222" i="8" l="1"/>
  <c r="J222" i="8"/>
  <c r="S221" i="8"/>
  <c r="W221" i="8" s="1"/>
  <c r="AC221" i="8" s="1"/>
  <c r="K222" i="8"/>
  <c r="L222" i="8"/>
  <c r="V222" i="8" s="1"/>
  <c r="AB222" i="8" s="1"/>
  <c r="P491" i="8"/>
  <c r="AA383" i="8"/>
  <c r="H222" i="8" l="1"/>
  <c r="K223" i="8" s="1"/>
  <c r="L223" i="8"/>
  <c r="V223" i="8" s="1"/>
  <c r="AB223" i="8" s="1"/>
  <c r="I223" i="8"/>
  <c r="S222" i="8"/>
  <c r="W222" i="8" s="1"/>
  <c r="AC222" i="8" s="1"/>
  <c r="AA384" i="8"/>
  <c r="P492" i="8"/>
  <c r="J223" i="8" l="1"/>
  <c r="H223" i="8"/>
  <c r="I224" i="8" s="1"/>
  <c r="P493" i="8"/>
  <c r="AA385" i="8"/>
  <c r="K224" i="8" l="1"/>
  <c r="J224" i="8"/>
  <c r="S223" i="8"/>
  <c r="W223" i="8" s="1"/>
  <c r="AC223" i="8" s="1"/>
  <c r="L224" i="8"/>
  <c r="V224" i="8" s="1"/>
  <c r="AB224" i="8" s="1"/>
  <c r="P494" i="8"/>
  <c r="AA386" i="8"/>
  <c r="H224" i="8" l="1"/>
  <c r="S224" i="8" s="1"/>
  <c r="W224" i="8" s="1"/>
  <c r="AC224" i="8" s="1"/>
  <c r="L225" i="8"/>
  <c r="V225" i="8" s="1"/>
  <c r="AB225" i="8" s="1"/>
  <c r="K225" i="8"/>
  <c r="I225" i="8"/>
  <c r="J225" i="8"/>
  <c r="M244" i="8"/>
  <c r="O244" i="8" s="1"/>
  <c r="AA387" i="8"/>
  <c r="P495" i="8"/>
  <c r="H225" i="8" l="1"/>
  <c r="J226" i="8" s="1"/>
  <c r="L226" i="8"/>
  <c r="V226" i="8" s="1"/>
  <c r="AB226" i="8" s="1"/>
  <c r="I226" i="8"/>
  <c r="K226" i="8"/>
  <c r="S225" i="8"/>
  <c r="W225" i="8" s="1"/>
  <c r="AC225" i="8" s="1"/>
  <c r="R245" i="8"/>
  <c r="O245" i="8"/>
  <c r="P496" i="8"/>
  <c r="AA388" i="8"/>
  <c r="H226" i="8" l="1"/>
  <c r="K227" i="8"/>
  <c r="I227" i="8"/>
  <c r="L227" i="8"/>
  <c r="V227" i="8" s="1"/>
  <c r="AB227" i="8" s="1"/>
  <c r="J227" i="8"/>
  <c r="S226" i="8"/>
  <c r="W226" i="8" s="1"/>
  <c r="AC226" i="8" s="1"/>
  <c r="R246" i="8"/>
  <c r="O246" i="8"/>
  <c r="P497" i="8"/>
  <c r="AA389" i="8"/>
  <c r="H227" i="8" l="1"/>
  <c r="L228" i="8" s="1"/>
  <c r="V228" i="8" s="1"/>
  <c r="AB228" i="8" s="1"/>
  <c r="S227" i="8"/>
  <c r="W227" i="8" s="1"/>
  <c r="AC227" i="8" s="1"/>
  <c r="J228" i="8"/>
  <c r="K228" i="8"/>
  <c r="I228" i="8"/>
  <c r="R247" i="8"/>
  <c r="O247" i="8"/>
  <c r="AA390" i="8"/>
  <c r="P498" i="8"/>
  <c r="H228" i="8" l="1"/>
  <c r="S228" i="8" s="1"/>
  <c r="W228" i="8" s="1"/>
  <c r="AC228" i="8" s="1"/>
  <c r="L229" i="8"/>
  <c r="V229" i="8" s="1"/>
  <c r="AB229" i="8" s="1"/>
  <c r="K229" i="8"/>
  <c r="J229" i="8"/>
  <c r="R248" i="8"/>
  <c r="O248" i="8"/>
  <c r="P499" i="8"/>
  <c r="AA391" i="8"/>
  <c r="I229" i="8" l="1"/>
  <c r="H229" i="8"/>
  <c r="L230" i="8" s="1"/>
  <c r="V230" i="8" s="1"/>
  <c r="AB230" i="8" s="1"/>
  <c r="R249" i="8"/>
  <c r="O249" i="8"/>
  <c r="AA392" i="8"/>
  <c r="P500" i="8"/>
  <c r="I230" i="8" l="1"/>
  <c r="J230" i="8"/>
  <c r="S229" i="8"/>
  <c r="W229" i="8" s="1"/>
  <c r="AC229" i="8" s="1"/>
  <c r="K230" i="8"/>
  <c r="R250" i="8"/>
  <c r="O250" i="8"/>
  <c r="P501" i="8"/>
  <c r="AA393" i="8"/>
  <c r="H230" i="8" l="1"/>
  <c r="S230" i="8" s="1"/>
  <c r="W230" i="8" s="1"/>
  <c r="AC230" i="8" s="1"/>
  <c r="K231" i="8"/>
  <c r="I231" i="8"/>
  <c r="J231" i="8"/>
  <c r="L231" i="8"/>
  <c r="V231" i="8" s="1"/>
  <c r="AB231" i="8" s="1"/>
  <c r="R251" i="8"/>
  <c r="O251" i="8"/>
  <c r="AA394" i="8"/>
  <c r="P502" i="8"/>
  <c r="H231" i="8" l="1"/>
  <c r="I232" i="8"/>
  <c r="L232" i="8"/>
  <c r="V232" i="8" s="1"/>
  <c r="AB232" i="8" s="1"/>
  <c r="J232" i="8"/>
  <c r="S231" i="8"/>
  <c r="W231" i="8" s="1"/>
  <c r="AC231" i="8" s="1"/>
  <c r="K232" i="8"/>
  <c r="R252" i="8"/>
  <c r="O252" i="8"/>
  <c r="P503" i="8"/>
  <c r="AA395" i="8"/>
  <c r="H232" i="8" l="1"/>
  <c r="R253" i="8"/>
  <c r="O253" i="8"/>
  <c r="AA396" i="8"/>
  <c r="P504" i="8"/>
  <c r="K233" i="8" l="1"/>
  <c r="S232" i="8"/>
  <c r="W232" i="8" s="1"/>
  <c r="AC232" i="8" s="1"/>
  <c r="J233" i="8"/>
  <c r="L233" i="8"/>
  <c r="V233" i="8" s="1"/>
  <c r="AB233" i="8" s="1"/>
  <c r="I233" i="8"/>
  <c r="R254" i="8"/>
  <c r="O254" i="8"/>
  <c r="P505" i="8"/>
  <c r="AA397" i="8"/>
  <c r="H233" i="8" l="1"/>
  <c r="I234" i="8" s="1"/>
  <c r="R255" i="8"/>
  <c r="O255" i="8"/>
  <c r="R256" i="8" s="1"/>
  <c r="P506" i="8"/>
  <c r="AA398" i="8"/>
  <c r="S233" i="8" l="1"/>
  <c r="W233" i="8" s="1"/>
  <c r="AC233" i="8" s="1"/>
  <c r="L234" i="8"/>
  <c r="V234" i="8" s="1"/>
  <c r="AB234" i="8" s="1"/>
  <c r="J234" i="8"/>
  <c r="K234" i="8"/>
  <c r="P507" i="8"/>
  <c r="AA399" i="8"/>
  <c r="H234" i="8" l="1"/>
  <c r="L235" i="8" s="1"/>
  <c r="V235" i="8" s="1"/>
  <c r="AB235" i="8" s="1"/>
  <c r="P508" i="8"/>
  <c r="AA400" i="8"/>
  <c r="S234" i="8" l="1"/>
  <c r="W234" i="8" s="1"/>
  <c r="AC234" i="8" s="1"/>
  <c r="J235" i="8"/>
  <c r="K235" i="8"/>
  <c r="I235" i="8"/>
  <c r="P509" i="8"/>
  <c r="AA401" i="8"/>
  <c r="H235" i="8" l="1"/>
  <c r="AA402" i="8"/>
  <c r="P510" i="8"/>
  <c r="L236" i="8" l="1"/>
  <c r="V236" i="8" s="1"/>
  <c r="AB236" i="8" s="1"/>
  <c r="I236" i="8"/>
  <c r="J236" i="8"/>
  <c r="S235" i="8"/>
  <c r="W235" i="8" s="1"/>
  <c r="AC235" i="8" s="1"/>
  <c r="K236" i="8"/>
  <c r="P511" i="8"/>
  <c r="AA403" i="8"/>
  <c r="H236" i="8" l="1"/>
  <c r="J237" i="8"/>
  <c r="S236" i="8"/>
  <c r="W236" i="8" s="1"/>
  <c r="AC236" i="8" s="1"/>
  <c r="I237" i="8"/>
  <c r="L237" i="8"/>
  <c r="V237" i="8" s="1"/>
  <c r="AB237" i="8" s="1"/>
  <c r="K237" i="8"/>
  <c r="AA404" i="8"/>
  <c r="P512" i="8"/>
  <c r="H237" i="8" l="1"/>
  <c r="J238" i="8" s="1"/>
  <c r="K238" i="8"/>
  <c r="I238" i="8"/>
  <c r="S237" i="8"/>
  <c r="W237" i="8" s="1"/>
  <c r="AC237" i="8" s="1"/>
  <c r="L238" i="8"/>
  <c r="V238" i="8" s="1"/>
  <c r="AB238" i="8" s="1"/>
  <c r="AA405" i="8"/>
  <c r="P513" i="8"/>
  <c r="H238" i="8" l="1"/>
  <c r="P514" i="8"/>
  <c r="AA406" i="8"/>
  <c r="S238" i="8" l="1"/>
  <c r="W238" i="8" s="1"/>
  <c r="AC238" i="8" s="1"/>
  <c r="J239" i="8"/>
  <c r="K239" i="8"/>
  <c r="L239" i="8"/>
  <c r="V239" i="8" s="1"/>
  <c r="AB239" i="8" s="1"/>
  <c r="I239" i="8"/>
  <c r="AA407" i="8"/>
  <c r="P515" i="8"/>
  <c r="H239" i="8" l="1"/>
  <c r="I240" i="8" s="1"/>
  <c r="M256" i="8"/>
  <c r="O256" i="8" s="1"/>
  <c r="AA408" i="8"/>
  <c r="P516" i="8"/>
  <c r="S239" i="8" l="1"/>
  <c r="W239" i="8" s="1"/>
  <c r="AC239" i="8" s="1"/>
  <c r="K240" i="8"/>
  <c r="L240" i="8"/>
  <c r="V240" i="8" s="1"/>
  <c r="AB240" i="8" s="1"/>
  <c r="J240" i="8"/>
  <c r="R257" i="8"/>
  <c r="O257" i="8"/>
  <c r="P517" i="8"/>
  <c r="AA409" i="8"/>
  <c r="H240" i="8" l="1"/>
  <c r="R258" i="8"/>
  <c r="O258" i="8"/>
  <c r="AA410" i="8"/>
  <c r="P518" i="8"/>
  <c r="S240" i="8" l="1"/>
  <c r="W240" i="8" s="1"/>
  <c r="AC240" i="8" s="1"/>
  <c r="K241" i="8"/>
  <c r="I241" i="8"/>
  <c r="J241" i="8"/>
  <c r="L241" i="8"/>
  <c r="V241" i="8" s="1"/>
  <c r="AB241" i="8" s="1"/>
  <c r="R259" i="8"/>
  <c r="O259" i="8"/>
  <c r="P519" i="8"/>
  <c r="AA411" i="8"/>
  <c r="H241" i="8" l="1"/>
  <c r="J242" i="8"/>
  <c r="K242" i="8"/>
  <c r="I242" i="8"/>
  <c r="L242" i="8"/>
  <c r="V242" i="8" s="1"/>
  <c r="AB242" i="8" s="1"/>
  <c r="S241" i="8"/>
  <c r="W241" i="8" s="1"/>
  <c r="AC241" i="8" s="1"/>
  <c r="R260" i="8"/>
  <c r="O260" i="8"/>
  <c r="AA412" i="8"/>
  <c r="P520" i="8"/>
  <c r="H242" i="8" l="1"/>
  <c r="R261" i="8"/>
  <c r="O261" i="8"/>
  <c r="P521" i="8"/>
  <c r="AA413" i="8"/>
  <c r="I243" i="8" l="1"/>
  <c r="K243" i="8"/>
  <c r="J243" i="8"/>
  <c r="L243" i="8"/>
  <c r="V243" i="8" s="1"/>
  <c r="AB243" i="8" s="1"/>
  <c r="S242" i="8"/>
  <c r="W242" i="8" s="1"/>
  <c r="AC242" i="8" s="1"/>
  <c r="R262" i="8"/>
  <c r="O262" i="8"/>
  <c r="AA414" i="8"/>
  <c r="P522" i="8"/>
  <c r="H243" i="8" l="1"/>
  <c r="S243" i="8" s="1"/>
  <c r="W243" i="8" s="1"/>
  <c r="AC243" i="8" s="1"/>
  <c r="L244" i="8"/>
  <c r="V244" i="8" s="1"/>
  <c r="AB244" i="8" s="1"/>
  <c r="K244" i="8"/>
  <c r="J244" i="8"/>
  <c r="I244" i="8"/>
  <c r="R263" i="8"/>
  <c r="O263" i="8"/>
  <c r="P523" i="8"/>
  <c r="AA415" i="8"/>
  <c r="H244" i="8" l="1"/>
  <c r="J245" i="8" s="1"/>
  <c r="L245" i="8"/>
  <c r="V245" i="8" s="1"/>
  <c r="AB245" i="8" s="1"/>
  <c r="K245" i="8"/>
  <c r="R264" i="8"/>
  <c r="O264" i="8"/>
  <c r="AA416" i="8"/>
  <c r="P524" i="8"/>
  <c r="I245" i="8" l="1"/>
  <c r="S244" i="8"/>
  <c r="W244" i="8" s="1"/>
  <c r="AC244" i="8" s="1"/>
  <c r="H245" i="8"/>
  <c r="J246" i="8" s="1"/>
  <c r="R265" i="8"/>
  <c r="O265" i="8"/>
  <c r="AA417" i="8"/>
  <c r="P525" i="8"/>
  <c r="S245" i="8" l="1"/>
  <c r="W245" i="8" s="1"/>
  <c r="AC245" i="8" s="1"/>
  <c r="L246" i="8"/>
  <c r="V246" i="8" s="1"/>
  <c r="AB246" i="8" s="1"/>
  <c r="I246" i="8"/>
  <c r="K246" i="8"/>
  <c r="R266" i="8"/>
  <c r="O266" i="8"/>
  <c r="P526" i="8"/>
  <c r="AA418" i="8"/>
  <c r="H246" i="8" l="1"/>
  <c r="K247" i="8"/>
  <c r="I247" i="8"/>
  <c r="L247" i="8"/>
  <c r="V247" i="8" s="1"/>
  <c r="AB247" i="8" s="1"/>
  <c r="S246" i="8"/>
  <c r="W246" i="8" s="1"/>
  <c r="AC246" i="8" s="1"/>
  <c r="J247" i="8"/>
  <c r="R267" i="8"/>
  <c r="O267" i="8"/>
  <c r="R268" i="8" s="1"/>
  <c r="AA419" i="8"/>
  <c r="P527" i="8"/>
  <c r="H247" i="8" l="1"/>
  <c r="J248" i="8" s="1"/>
  <c r="K248" i="8"/>
  <c r="L248" i="8"/>
  <c r="V248" i="8" s="1"/>
  <c r="AB248" i="8" s="1"/>
  <c r="P528" i="8"/>
  <c r="AA420" i="8"/>
  <c r="I248" i="8" l="1"/>
  <c r="S247" i="8"/>
  <c r="W247" i="8" s="1"/>
  <c r="AC247" i="8" s="1"/>
  <c r="H248" i="8"/>
  <c r="K249" i="8" s="1"/>
  <c r="AA421" i="8"/>
  <c r="P529" i="8"/>
  <c r="S248" i="8" l="1"/>
  <c r="W248" i="8" s="1"/>
  <c r="AC248" i="8" s="1"/>
  <c r="I249" i="8"/>
  <c r="J249" i="8"/>
  <c r="L249" i="8"/>
  <c r="V249" i="8" s="1"/>
  <c r="AB249" i="8" s="1"/>
  <c r="P530" i="8"/>
  <c r="AA422" i="8"/>
  <c r="H249" i="8" l="1"/>
  <c r="I250" i="8" s="1"/>
  <c r="AA423" i="8"/>
  <c r="P531" i="8"/>
  <c r="S249" i="8" l="1"/>
  <c r="W249" i="8" s="1"/>
  <c r="AC249" i="8" s="1"/>
  <c r="K250" i="8"/>
  <c r="J250" i="8"/>
  <c r="L250" i="8"/>
  <c r="V250" i="8" s="1"/>
  <c r="AB250" i="8" s="1"/>
  <c r="P532" i="8"/>
  <c r="AA424" i="8"/>
  <c r="H250" i="8" l="1"/>
  <c r="M268" i="8"/>
  <c r="O268" i="8" s="1"/>
  <c r="AA425" i="8"/>
  <c r="P533" i="8"/>
  <c r="J251" i="8" l="1"/>
  <c r="I251" i="8"/>
  <c r="S250" i="8"/>
  <c r="W250" i="8" s="1"/>
  <c r="AC250" i="8" s="1"/>
  <c r="L251" i="8"/>
  <c r="V251" i="8" s="1"/>
  <c r="AB251" i="8" s="1"/>
  <c r="K251" i="8"/>
  <c r="R269" i="8"/>
  <c r="O269" i="8"/>
  <c r="P534" i="8"/>
  <c r="AA426" i="8"/>
  <c r="H251" i="8" l="1"/>
  <c r="R270" i="8"/>
  <c r="O270" i="8"/>
  <c r="P535" i="8"/>
  <c r="AA427" i="8"/>
  <c r="L252" i="8" l="1"/>
  <c r="V252" i="8" s="1"/>
  <c r="AB252" i="8" s="1"/>
  <c r="I252" i="8"/>
  <c r="S251" i="8"/>
  <c r="W251" i="8" s="1"/>
  <c r="AC251" i="8" s="1"/>
  <c r="J252" i="8"/>
  <c r="K252" i="8"/>
  <c r="R271" i="8"/>
  <c r="O271" i="8"/>
  <c r="AA428" i="8"/>
  <c r="P536" i="8"/>
  <c r="H252" i="8" l="1"/>
  <c r="R272" i="8"/>
  <c r="O272" i="8"/>
  <c r="P537" i="8"/>
  <c r="AA429" i="8"/>
  <c r="J253" i="8" l="1"/>
  <c r="K253" i="8"/>
  <c r="S252" i="8"/>
  <c r="W252" i="8" s="1"/>
  <c r="AC252" i="8" s="1"/>
  <c r="L253" i="8"/>
  <c r="V253" i="8" s="1"/>
  <c r="AB253" i="8" s="1"/>
  <c r="I253" i="8"/>
  <c r="R273" i="8"/>
  <c r="O273" i="8"/>
  <c r="AA430" i="8"/>
  <c r="P538" i="8"/>
  <c r="H253" i="8" l="1"/>
  <c r="R274" i="8"/>
  <c r="O274" i="8"/>
  <c r="P539" i="8"/>
  <c r="AA431" i="8"/>
  <c r="S253" i="8" l="1"/>
  <c r="W253" i="8" s="1"/>
  <c r="AC253" i="8" s="1"/>
  <c r="I254" i="8"/>
  <c r="K254" i="8"/>
  <c r="L254" i="8"/>
  <c r="V254" i="8" s="1"/>
  <c r="AB254" i="8" s="1"/>
  <c r="J254" i="8"/>
  <c r="R275" i="8"/>
  <c r="O275" i="8"/>
  <c r="P540" i="8"/>
  <c r="AA432" i="8"/>
  <c r="H254" i="8" l="1"/>
  <c r="I255" i="8" s="1"/>
  <c r="R276" i="8"/>
  <c r="O276" i="8"/>
  <c r="AA433" i="8"/>
  <c r="P541" i="8"/>
  <c r="K255" i="8" l="1"/>
  <c r="L255" i="8"/>
  <c r="V255" i="8" s="1"/>
  <c r="AB255" i="8" s="1"/>
  <c r="J255" i="8"/>
  <c r="S254" i="8"/>
  <c r="W254" i="8" s="1"/>
  <c r="AC254" i="8" s="1"/>
  <c r="R277" i="8"/>
  <c r="O277" i="8"/>
  <c r="P542" i="8"/>
  <c r="AA434" i="8"/>
  <c r="H255" i="8" l="1"/>
  <c r="K256" i="8" s="1"/>
  <c r="R278" i="8"/>
  <c r="O278" i="8"/>
  <c r="AA435" i="8"/>
  <c r="P543" i="8"/>
  <c r="J256" i="8" l="1"/>
  <c r="S255" i="8"/>
  <c r="W255" i="8" s="1"/>
  <c r="AC255" i="8" s="1"/>
  <c r="I256" i="8"/>
  <c r="L256" i="8"/>
  <c r="V256" i="8" s="1"/>
  <c r="AB256" i="8" s="1"/>
  <c r="R279" i="8"/>
  <c r="O279" i="8"/>
  <c r="R280" i="8" s="1"/>
  <c r="AA436" i="8"/>
  <c r="P544" i="8"/>
  <c r="H256" i="8" l="1"/>
  <c r="S256" i="8" s="1"/>
  <c r="W256" i="8" s="1"/>
  <c r="AC256" i="8" s="1"/>
  <c r="P545" i="8"/>
  <c r="AA437" i="8"/>
  <c r="I257" i="8" l="1"/>
  <c r="J257" i="8"/>
  <c r="L257" i="8"/>
  <c r="V257" i="8" s="1"/>
  <c r="AB257" i="8" s="1"/>
  <c r="K257" i="8"/>
  <c r="AA438" i="8"/>
  <c r="P546" i="8"/>
  <c r="H257" i="8" l="1"/>
  <c r="S257" i="8"/>
  <c r="W257" i="8" s="1"/>
  <c r="AC257" i="8" s="1"/>
  <c r="K258" i="8"/>
  <c r="I258" i="8"/>
  <c r="J258" i="8"/>
  <c r="L258" i="8"/>
  <c r="V258" i="8" s="1"/>
  <c r="AB258" i="8" s="1"/>
  <c r="P547" i="8"/>
  <c r="AA439" i="8"/>
  <c r="H258" i="8" l="1"/>
  <c r="J259" i="8" s="1"/>
  <c r="K259" i="8"/>
  <c r="I259" i="8"/>
  <c r="L259" i="8"/>
  <c r="V259" i="8" s="1"/>
  <c r="AB259" i="8" s="1"/>
  <c r="AA440" i="8"/>
  <c r="P548" i="8"/>
  <c r="S258" i="8" l="1"/>
  <c r="W258" i="8" s="1"/>
  <c r="AC258" i="8" s="1"/>
  <c r="H259" i="8"/>
  <c r="K260" i="8" s="1"/>
  <c r="P549" i="8"/>
  <c r="AA441" i="8"/>
  <c r="S259" i="8" l="1"/>
  <c r="W259" i="8" s="1"/>
  <c r="AC259" i="8" s="1"/>
  <c r="J260" i="8"/>
  <c r="L260" i="8"/>
  <c r="V260" i="8" s="1"/>
  <c r="AB260" i="8" s="1"/>
  <c r="I260" i="8"/>
  <c r="P550" i="8"/>
  <c r="AA442" i="8"/>
  <c r="H260" i="8" l="1"/>
  <c r="J261" i="8"/>
  <c r="L261" i="8"/>
  <c r="V261" i="8" s="1"/>
  <c r="AB261" i="8" s="1"/>
  <c r="I261" i="8"/>
  <c r="K261" i="8"/>
  <c r="S260" i="8"/>
  <c r="W260" i="8" s="1"/>
  <c r="AC260" i="8" s="1"/>
  <c r="AA443" i="8"/>
  <c r="P551" i="8"/>
  <c r="H261" i="8" l="1"/>
  <c r="L262" i="8" s="1"/>
  <c r="V262" i="8" s="1"/>
  <c r="AB262" i="8" s="1"/>
  <c r="I262" i="8"/>
  <c r="J262" i="8"/>
  <c r="K262" i="8"/>
  <c r="P552" i="8"/>
  <c r="AA444" i="8"/>
  <c r="S261" i="8" l="1"/>
  <c r="W261" i="8" s="1"/>
  <c r="AC261" i="8" s="1"/>
  <c r="H262" i="8"/>
  <c r="K263" i="8" s="1"/>
  <c r="M280" i="8"/>
  <c r="O280" i="8" s="1"/>
  <c r="O281" i="8" s="1"/>
  <c r="R282" i="8" s="1"/>
  <c r="AA445" i="8"/>
  <c r="P553" i="8"/>
  <c r="J263" i="8" l="1"/>
  <c r="I263" i="8"/>
  <c r="S262" i="8"/>
  <c r="W262" i="8" s="1"/>
  <c r="AC262" i="8" s="1"/>
  <c r="L263" i="8"/>
  <c r="V263" i="8" s="1"/>
  <c r="AB263" i="8" s="1"/>
  <c r="O282" i="8"/>
  <c r="R283" i="8" s="1"/>
  <c r="R281" i="8"/>
  <c r="P554" i="8"/>
  <c r="AA446" i="8"/>
  <c r="H263" i="8" l="1"/>
  <c r="S263" i="8" s="1"/>
  <c r="W263" i="8" s="1"/>
  <c r="AC263" i="8" s="1"/>
  <c r="L264" i="8"/>
  <c r="V264" i="8" s="1"/>
  <c r="AB264" i="8" s="1"/>
  <c r="O283" i="8"/>
  <c r="R284" i="8" s="1"/>
  <c r="AA447" i="8"/>
  <c r="P555" i="8"/>
  <c r="I264" i="8" l="1"/>
  <c r="K264" i="8"/>
  <c r="J264" i="8"/>
  <c r="O284" i="8"/>
  <c r="R285" i="8" s="1"/>
  <c r="P556" i="8"/>
  <c r="AA448" i="8"/>
  <c r="H264" i="8" l="1"/>
  <c r="S264" i="8" s="1"/>
  <c r="W264" i="8" s="1"/>
  <c r="AC264" i="8" s="1"/>
  <c r="K265" i="8"/>
  <c r="L265" i="8"/>
  <c r="V265" i="8" s="1"/>
  <c r="AB265" i="8" s="1"/>
  <c r="I265" i="8"/>
  <c r="J265" i="8"/>
  <c r="O285" i="8"/>
  <c r="R286" i="8" s="1"/>
  <c r="P557" i="8"/>
  <c r="AA449" i="8"/>
  <c r="H265" i="8" l="1"/>
  <c r="S265" i="8" s="1"/>
  <c r="W265" i="8" s="1"/>
  <c r="AC265" i="8" s="1"/>
  <c r="O286" i="8"/>
  <c r="R287" i="8" s="1"/>
  <c r="AA450" i="8"/>
  <c r="P558" i="8"/>
  <c r="L266" i="8" l="1"/>
  <c r="V266" i="8" s="1"/>
  <c r="AB266" i="8" s="1"/>
  <c r="J266" i="8"/>
  <c r="K266" i="8"/>
  <c r="I266" i="8"/>
  <c r="O287" i="8"/>
  <c r="R288" i="8" s="1"/>
  <c r="P559" i="8"/>
  <c r="AA451" i="8"/>
  <c r="H266" i="8" l="1"/>
  <c r="J267" i="8"/>
  <c r="I267" i="8"/>
  <c r="S266" i="8"/>
  <c r="W266" i="8" s="1"/>
  <c r="AC266" i="8" s="1"/>
  <c r="K267" i="8"/>
  <c r="L267" i="8"/>
  <c r="V267" i="8" s="1"/>
  <c r="AB267" i="8" s="1"/>
  <c r="O288" i="8"/>
  <c r="R289" i="8" s="1"/>
  <c r="AA452" i="8"/>
  <c r="P560" i="8"/>
  <c r="H267" i="8" l="1"/>
  <c r="K268" i="8" s="1"/>
  <c r="S267" i="8"/>
  <c r="W267" i="8" s="1"/>
  <c r="AC267" i="8" s="1"/>
  <c r="J268" i="8"/>
  <c r="L268" i="8"/>
  <c r="V268" i="8" s="1"/>
  <c r="AB268" i="8" s="1"/>
  <c r="I268" i="8"/>
  <c r="O289" i="8"/>
  <c r="R290" i="8" s="1"/>
  <c r="P561" i="8"/>
  <c r="AA453" i="8"/>
  <c r="H268" i="8" l="1"/>
  <c r="I269" i="8" s="1"/>
  <c r="O290" i="8"/>
  <c r="R291" i="8" s="1"/>
  <c r="AA454" i="8"/>
  <c r="P562" i="8"/>
  <c r="J269" i="8" l="1"/>
  <c r="K269" i="8"/>
  <c r="L269" i="8"/>
  <c r="V269" i="8" s="1"/>
  <c r="AB269" i="8" s="1"/>
  <c r="S268" i="8"/>
  <c r="W268" i="8" s="1"/>
  <c r="AC268" i="8" s="1"/>
  <c r="O291" i="8"/>
  <c r="R292" i="8" s="1"/>
  <c r="AA455" i="8"/>
  <c r="P563" i="8"/>
  <c r="H269" i="8" l="1"/>
  <c r="S269" i="8" s="1"/>
  <c r="W269" i="8" s="1"/>
  <c r="AC269" i="8" s="1"/>
  <c r="J270" i="8"/>
  <c r="K270" i="8"/>
  <c r="L270" i="8"/>
  <c r="V270" i="8" s="1"/>
  <c r="AB270" i="8" s="1"/>
  <c r="AA456" i="8"/>
  <c r="P564" i="8"/>
  <c r="I270" i="8" l="1"/>
  <c r="H270" i="8"/>
  <c r="K271" i="8" s="1"/>
  <c r="L271" i="8"/>
  <c r="V271" i="8" s="1"/>
  <c r="AB271" i="8" s="1"/>
  <c r="J271" i="8"/>
  <c r="I271" i="8"/>
  <c r="P565" i="8"/>
  <c r="AA457" i="8"/>
  <c r="S270" i="8" l="1"/>
  <c r="W270" i="8" s="1"/>
  <c r="AC270" i="8" s="1"/>
  <c r="H271" i="8"/>
  <c r="I272" i="8" s="1"/>
  <c r="P566" i="8"/>
  <c r="AA458" i="8"/>
  <c r="L272" i="8" l="1"/>
  <c r="V272" i="8" s="1"/>
  <c r="AB272" i="8" s="1"/>
  <c r="K272" i="8"/>
  <c r="S271" i="8"/>
  <c r="W271" i="8" s="1"/>
  <c r="AC271" i="8" s="1"/>
  <c r="J272" i="8"/>
  <c r="AA459" i="8"/>
  <c r="P567" i="8"/>
  <c r="H272" i="8" l="1"/>
  <c r="K273" i="8" s="1"/>
  <c r="P568" i="8"/>
  <c r="AA460" i="8"/>
  <c r="I273" i="8" l="1"/>
  <c r="S272" i="8"/>
  <c r="W272" i="8" s="1"/>
  <c r="AC272" i="8" s="1"/>
  <c r="J273" i="8"/>
  <c r="L273" i="8"/>
  <c r="V273" i="8" s="1"/>
  <c r="AB273" i="8" s="1"/>
  <c r="AA461" i="8"/>
  <c r="P569" i="8"/>
  <c r="H273" i="8" l="1"/>
  <c r="L274" i="8"/>
  <c r="V274" i="8" s="1"/>
  <c r="AB274" i="8" s="1"/>
  <c r="I274" i="8"/>
  <c r="J274" i="8"/>
  <c r="S273" i="8"/>
  <c r="W273" i="8" s="1"/>
  <c r="AC273" i="8" s="1"/>
  <c r="K274" i="8"/>
  <c r="P570" i="8"/>
  <c r="AA462" i="8"/>
  <c r="H274" i="8" l="1"/>
  <c r="M292" i="8"/>
  <c r="O292" i="8" s="1"/>
  <c r="AA463" i="8"/>
  <c r="P571" i="8"/>
  <c r="I275" i="8" l="1"/>
  <c r="S274" i="8"/>
  <c r="W274" i="8" s="1"/>
  <c r="AC274" i="8" s="1"/>
  <c r="K275" i="8"/>
  <c r="L275" i="8"/>
  <c r="V275" i="8" s="1"/>
  <c r="AB275" i="8" s="1"/>
  <c r="J275" i="8"/>
  <c r="O293" i="8"/>
  <c r="R293" i="8"/>
  <c r="P572" i="8"/>
  <c r="AA464" i="8"/>
  <c r="H275" i="8" l="1"/>
  <c r="I276" i="8" s="1"/>
  <c r="S275" i="8"/>
  <c r="W275" i="8" s="1"/>
  <c r="AC275" i="8" s="1"/>
  <c r="K276" i="8"/>
  <c r="L276" i="8"/>
  <c r="V276" i="8" s="1"/>
  <c r="AB276" i="8" s="1"/>
  <c r="J276" i="8"/>
  <c r="R294" i="8"/>
  <c r="O294" i="8"/>
  <c r="AA465" i="8"/>
  <c r="P573" i="8"/>
  <c r="H276" i="8" l="1"/>
  <c r="J277" i="8" s="1"/>
  <c r="S276" i="8"/>
  <c r="W276" i="8" s="1"/>
  <c r="AC276" i="8" s="1"/>
  <c r="K277" i="8"/>
  <c r="L277" i="8"/>
  <c r="V277" i="8" s="1"/>
  <c r="AB277" i="8" s="1"/>
  <c r="R295" i="8"/>
  <c r="O295" i="8"/>
  <c r="P574" i="8"/>
  <c r="AA466" i="8"/>
  <c r="I277" i="8" l="1"/>
  <c r="H277" i="8"/>
  <c r="K278" i="8" s="1"/>
  <c r="R296" i="8"/>
  <c r="O296" i="8"/>
  <c r="AA467" i="8"/>
  <c r="P575" i="8"/>
  <c r="S277" i="8" l="1"/>
  <c r="W277" i="8" s="1"/>
  <c r="AC277" i="8" s="1"/>
  <c r="J278" i="8"/>
  <c r="I278" i="8"/>
  <c r="L278" i="8"/>
  <c r="V278" i="8" s="1"/>
  <c r="AB278" i="8" s="1"/>
  <c r="R297" i="8"/>
  <c r="O297" i="8"/>
  <c r="P576" i="8"/>
  <c r="AA468" i="8"/>
  <c r="H278" i="8" l="1"/>
  <c r="R298" i="8"/>
  <c r="O298" i="8"/>
  <c r="AA469" i="8"/>
  <c r="P577" i="8"/>
  <c r="I279" i="8" l="1"/>
  <c r="K279" i="8"/>
  <c r="S278" i="8"/>
  <c r="W278" i="8" s="1"/>
  <c r="AC278" i="8" s="1"/>
  <c r="L279" i="8"/>
  <c r="V279" i="8" s="1"/>
  <c r="AB279" i="8" s="1"/>
  <c r="J279" i="8"/>
  <c r="R299" i="8"/>
  <c r="O299" i="8"/>
  <c r="AA470" i="8"/>
  <c r="P578" i="8"/>
  <c r="H279" i="8" l="1"/>
  <c r="R300" i="8"/>
  <c r="O300" i="8"/>
  <c r="P579" i="8"/>
  <c r="AA471" i="8"/>
  <c r="S279" i="8" l="1"/>
  <c r="W279" i="8" s="1"/>
  <c r="AC279" i="8" s="1"/>
  <c r="I280" i="8"/>
  <c r="L280" i="8"/>
  <c r="V280" i="8" s="1"/>
  <c r="AB280" i="8" s="1"/>
  <c r="J280" i="8"/>
  <c r="K280" i="8"/>
  <c r="R301" i="8"/>
  <c r="O301" i="8"/>
  <c r="P580" i="8"/>
  <c r="AA472" i="8"/>
  <c r="H280" i="8" l="1"/>
  <c r="R302" i="8"/>
  <c r="O302" i="8"/>
  <c r="AA473" i="8"/>
  <c r="P581" i="8"/>
  <c r="K281" i="8" l="1"/>
  <c r="S280" i="8"/>
  <c r="W280" i="8" s="1"/>
  <c r="AC280" i="8" s="1"/>
  <c r="I281" i="8"/>
  <c r="J281" i="8"/>
  <c r="L281" i="8"/>
  <c r="V281" i="8" s="1"/>
  <c r="AB281" i="8" s="1"/>
  <c r="R303" i="8"/>
  <c r="O303" i="8"/>
  <c r="R304" i="8" s="1"/>
  <c r="P582" i="8"/>
  <c r="AA474" i="8"/>
  <c r="H281" i="8" l="1"/>
  <c r="AA475" i="8"/>
  <c r="P583" i="8"/>
  <c r="J282" i="8" l="1"/>
  <c r="I282" i="8"/>
  <c r="K282" i="8"/>
  <c r="L282" i="8"/>
  <c r="V282" i="8" s="1"/>
  <c r="AB282" i="8" s="1"/>
  <c r="S281" i="8"/>
  <c r="W281" i="8" s="1"/>
  <c r="AC281" i="8" s="1"/>
  <c r="P584" i="8"/>
  <c r="AA476" i="8"/>
  <c r="H282" i="8" l="1"/>
  <c r="I283" i="8"/>
  <c r="J283" i="8"/>
  <c r="L283" i="8"/>
  <c r="V283" i="8" s="1"/>
  <c r="AB283" i="8" s="1"/>
  <c r="K283" i="8"/>
  <c r="S282" i="8"/>
  <c r="W282" i="8" s="1"/>
  <c r="AC282" i="8" s="1"/>
  <c r="P585" i="8"/>
  <c r="AA477" i="8"/>
  <c r="H283" i="8" l="1"/>
  <c r="AA478" i="8"/>
  <c r="P586" i="8"/>
  <c r="J284" i="8" l="1"/>
  <c r="S283" i="8"/>
  <c r="W283" i="8" s="1"/>
  <c r="AC283" i="8" s="1"/>
  <c r="L284" i="8"/>
  <c r="V284" i="8" s="1"/>
  <c r="AB284" i="8" s="1"/>
  <c r="I284" i="8"/>
  <c r="K284" i="8"/>
  <c r="AA479" i="8"/>
  <c r="P587" i="8"/>
  <c r="H284" i="8" l="1"/>
  <c r="P588" i="8"/>
  <c r="AA480" i="8"/>
  <c r="L285" i="8" l="1"/>
  <c r="V285" i="8" s="1"/>
  <c r="AB285" i="8" s="1"/>
  <c r="K285" i="8"/>
  <c r="J285" i="8"/>
  <c r="I285" i="8"/>
  <c r="S284" i="8"/>
  <c r="W284" i="8" s="1"/>
  <c r="AC284" i="8" s="1"/>
  <c r="P589" i="8"/>
  <c r="AA481" i="8"/>
  <c r="H285" i="8" l="1"/>
  <c r="J286" i="8" s="1"/>
  <c r="S285" i="8"/>
  <c r="W285" i="8" s="1"/>
  <c r="AC285" i="8" s="1"/>
  <c r="K286" i="8"/>
  <c r="I286" i="8"/>
  <c r="L286" i="8"/>
  <c r="V286" i="8" s="1"/>
  <c r="AB286" i="8" s="1"/>
  <c r="M304" i="8"/>
  <c r="O304" i="8" s="1"/>
  <c r="AA482" i="8"/>
  <c r="P590" i="8"/>
  <c r="H286" i="8" l="1"/>
  <c r="I287" i="8"/>
  <c r="K287" i="8"/>
  <c r="S286" i="8"/>
  <c r="W286" i="8" s="1"/>
  <c r="AC286" i="8" s="1"/>
  <c r="L287" i="8"/>
  <c r="V287" i="8" s="1"/>
  <c r="AB287" i="8" s="1"/>
  <c r="J287" i="8"/>
  <c r="R305" i="8"/>
  <c r="O305" i="8"/>
  <c r="P591" i="8"/>
  <c r="AA483" i="8"/>
  <c r="H287" i="8" l="1"/>
  <c r="R306" i="8"/>
  <c r="O306" i="8"/>
  <c r="AA484" i="8"/>
  <c r="P592" i="8"/>
  <c r="I288" i="8" l="1"/>
  <c r="L288" i="8"/>
  <c r="V288" i="8" s="1"/>
  <c r="AB288" i="8" s="1"/>
  <c r="J288" i="8"/>
  <c r="K288" i="8"/>
  <c r="S287" i="8"/>
  <c r="W287" i="8" s="1"/>
  <c r="AC287" i="8" s="1"/>
  <c r="R307" i="8"/>
  <c r="O307" i="8"/>
  <c r="P593" i="8"/>
  <c r="AA485" i="8"/>
  <c r="H288" i="8" l="1"/>
  <c r="S288" i="8"/>
  <c r="W288" i="8" s="1"/>
  <c r="AC288" i="8" s="1"/>
  <c r="K289" i="8"/>
  <c r="J289" i="8"/>
  <c r="L289" i="8"/>
  <c r="V289" i="8" s="1"/>
  <c r="AB289" i="8" s="1"/>
  <c r="I289" i="8"/>
  <c r="R308" i="8"/>
  <c r="O308" i="8"/>
  <c r="AA486" i="8"/>
  <c r="P594" i="8"/>
  <c r="H289" i="8" l="1"/>
  <c r="K290" i="8" s="1"/>
  <c r="J290" i="8"/>
  <c r="L290" i="8"/>
  <c r="V290" i="8" s="1"/>
  <c r="AB290" i="8" s="1"/>
  <c r="S289" i="8"/>
  <c r="W289" i="8" s="1"/>
  <c r="AC289" i="8" s="1"/>
  <c r="I290" i="8"/>
  <c r="R309" i="8"/>
  <c r="O309" i="8"/>
  <c r="P595" i="8"/>
  <c r="AA487" i="8"/>
  <c r="H290" i="8" l="1"/>
  <c r="R310" i="8"/>
  <c r="O310" i="8"/>
  <c r="AA488" i="8"/>
  <c r="P596" i="8"/>
  <c r="J291" i="8" l="1"/>
  <c r="K291" i="8"/>
  <c r="I291" i="8"/>
  <c r="S290" i="8"/>
  <c r="W290" i="8" s="1"/>
  <c r="AC290" i="8" s="1"/>
  <c r="L291" i="8"/>
  <c r="V291" i="8" s="1"/>
  <c r="AB291" i="8" s="1"/>
  <c r="R311" i="8"/>
  <c r="O311" i="8"/>
  <c r="P597" i="8"/>
  <c r="AA489" i="8"/>
  <c r="H291" i="8" l="1"/>
  <c r="R312" i="8"/>
  <c r="O312" i="8"/>
  <c r="AA490" i="8"/>
  <c r="P598" i="8"/>
  <c r="L292" i="8" l="1"/>
  <c r="V292" i="8" s="1"/>
  <c r="AB292" i="8" s="1"/>
  <c r="K292" i="8"/>
  <c r="I292" i="8"/>
  <c r="J292" i="8"/>
  <c r="S291" i="8"/>
  <c r="W291" i="8" s="1"/>
  <c r="AC291" i="8" s="1"/>
  <c r="R313" i="8"/>
  <c r="O313" i="8"/>
  <c r="P599" i="8"/>
  <c r="AA491" i="8"/>
  <c r="H292" i="8" l="1"/>
  <c r="R314" i="8"/>
  <c r="O314" i="8"/>
  <c r="AA492" i="8"/>
  <c r="P600" i="8"/>
  <c r="I293" i="8" l="1"/>
  <c r="J293" i="8"/>
  <c r="S292" i="8"/>
  <c r="W292" i="8" s="1"/>
  <c r="AC292" i="8" s="1"/>
  <c r="L293" i="8"/>
  <c r="V293" i="8" s="1"/>
  <c r="AB293" i="8" s="1"/>
  <c r="K293" i="8"/>
  <c r="R315" i="8"/>
  <c r="O315" i="8"/>
  <c r="R316" i="8" s="1"/>
  <c r="AA493" i="8"/>
  <c r="P601" i="8"/>
  <c r="H293" i="8" l="1"/>
  <c r="L294" i="8"/>
  <c r="V294" i="8" s="1"/>
  <c r="AB294" i="8" s="1"/>
  <c r="I294" i="8"/>
  <c r="J294" i="8"/>
  <c r="K294" i="8"/>
  <c r="S293" i="8"/>
  <c r="W293" i="8" s="1"/>
  <c r="AC293" i="8" s="1"/>
  <c r="AA494" i="8"/>
  <c r="P602" i="8"/>
  <c r="H294" i="8" l="1"/>
  <c r="L295" i="8"/>
  <c r="V295" i="8" s="1"/>
  <c r="AB295" i="8" s="1"/>
  <c r="J295" i="8"/>
  <c r="K295" i="8"/>
  <c r="S294" i="8"/>
  <c r="W294" i="8" s="1"/>
  <c r="AC294" i="8" s="1"/>
  <c r="I295" i="8"/>
  <c r="P603" i="8"/>
  <c r="AA495" i="8"/>
  <c r="H295" i="8" l="1"/>
  <c r="K296" i="8" s="1"/>
  <c r="I296" i="8"/>
  <c r="J296" i="8"/>
  <c r="L296" i="8"/>
  <c r="V296" i="8" s="1"/>
  <c r="AB296" i="8" s="1"/>
  <c r="AA496" i="8"/>
  <c r="P604" i="8"/>
  <c r="S295" i="8" l="1"/>
  <c r="W295" i="8" s="1"/>
  <c r="AC295" i="8" s="1"/>
  <c r="H296" i="8"/>
  <c r="S296" i="8" s="1"/>
  <c r="W296" i="8" s="1"/>
  <c r="AC296" i="8" s="1"/>
  <c r="P605" i="8"/>
  <c r="AA497" i="8"/>
  <c r="I297" i="8" l="1"/>
  <c r="L297" i="8"/>
  <c r="V297" i="8" s="1"/>
  <c r="AB297" i="8" s="1"/>
  <c r="K297" i="8"/>
  <c r="J297" i="8"/>
  <c r="M316" i="8"/>
  <c r="O316" i="8" s="1"/>
  <c r="R317" i="8" s="1"/>
  <c r="AA498" i="8"/>
  <c r="P606" i="8"/>
  <c r="H297" i="8" l="1"/>
  <c r="J298" i="8" s="1"/>
  <c r="K298" i="8"/>
  <c r="S297" i="8"/>
  <c r="W297" i="8" s="1"/>
  <c r="AC297" i="8" s="1"/>
  <c r="I298" i="8"/>
  <c r="L298" i="8"/>
  <c r="V298" i="8" s="1"/>
  <c r="AB298" i="8" s="1"/>
  <c r="O317" i="8"/>
  <c r="R318" i="8" s="1"/>
  <c r="P607" i="8"/>
  <c r="AA499" i="8"/>
  <c r="AA500" i="8" s="1"/>
  <c r="AA501" i="8" s="1"/>
  <c r="AA502" i="8" s="1"/>
  <c r="AA503" i="8" s="1"/>
  <c r="AA504" i="8" s="1"/>
  <c r="AA505" i="8" s="1"/>
  <c r="AA506" i="8" s="1"/>
  <c r="AA507" i="8" s="1"/>
  <c r="AA508" i="8" s="1"/>
  <c r="AA509" i="8" s="1"/>
  <c r="AA510" i="8" s="1"/>
  <c r="AA511" i="8" s="1"/>
  <c r="AA512" i="8" s="1"/>
  <c r="AA513" i="8" s="1"/>
  <c r="AA514" i="8" s="1"/>
  <c r="AA515" i="8" s="1"/>
  <c r="AA516" i="8" s="1"/>
  <c r="AA517" i="8" s="1"/>
  <c r="AA518" i="8" s="1"/>
  <c r="AA519" i="8" s="1"/>
  <c r="AA520" i="8" s="1"/>
  <c r="AA521" i="8" s="1"/>
  <c r="AA522" i="8" s="1"/>
  <c r="AA523" i="8" s="1"/>
  <c r="AA524" i="8" s="1"/>
  <c r="AA525" i="8" s="1"/>
  <c r="AA526" i="8" s="1"/>
  <c r="AA527" i="8" s="1"/>
  <c r="AA528" i="8" s="1"/>
  <c r="AA529" i="8" s="1"/>
  <c r="AA530" i="8" s="1"/>
  <c r="AA531" i="8" s="1"/>
  <c r="AA532" i="8" s="1"/>
  <c r="AA533" i="8" s="1"/>
  <c r="AA534" i="8" s="1"/>
  <c r="AA535" i="8" s="1"/>
  <c r="AA536" i="8" s="1"/>
  <c r="AA537" i="8" s="1"/>
  <c r="AA538" i="8" s="1"/>
  <c r="AA539" i="8" s="1"/>
  <c r="AA540" i="8" s="1"/>
  <c r="AA541" i="8" s="1"/>
  <c r="AA542" i="8" s="1"/>
  <c r="AA543" i="8" s="1"/>
  <c r="AA544" i="8" s="1"/>
  <c r="AA545" i="8" s="1"/>
  <c r="AA546" i="8" s="1"/>
  <c r="AA547" i="8" s="1"/>
  <c r="AA548" i="8" s="1"/>
  <c r="AA549" i="8" s="1"/>
  <c r="AA550" i="8" s="1"/>
  <c r="AA551" i="8" s="1"/>
  <c r="AA552" i="8" s="1"/>
  <c r="AA553" i="8" s="1"/>
  <c r="AA554" i="8" s="1"/>
  <c r="AA555" i="8" s="1"/>
  <c r="AA556" i="8" s="1"/>
  <c r="AA557" i="8" s="1"/>
  <c r="AA558" i="8" s="1"/>
  <c r="AA559" i="8" s="1"/>
  <c r="AA560" i="8" s="1"/>
  <c r="AA561" i="8" s="1"/>
  <c r="AA562" i="8" s="1"/>
  <c r="AA563" i="8" s="1"/>
  <c r="AA564" i="8" s="1"/>
  <c r="AA565" i="8" s="1"/>
  <c r="AA566" i="8" s="1"/>
  <c r="AA567" i="8" s="1"/>
  <c r="AA568" i="8" s="1"/>
  <c r="AA569" i="8" s="1"/>
  <c r="AA570" i="8" s="1"/>
  <c r="AA571" i="8" s="1"/>
  <c r="AA572" i="8" s="1"/>
  <c r="AA573" i="8" s="1"/>
  <c r="AA574" i="8" s="1"/>
  <c r="AA575" i="8" s="1"/>
  <c r="AA576" i="8" s="1"/>
  <c r="AA577" i="8" s="1"/>
  <c r="AA578" i="8" s="1"/>
  <c r="AA579" i="8" s="1"/>
  <c r="AA580" i="8" s="1"/>
  <c r="AA581" i="8" s="1"/>
  <c r="AA582" i="8" s="1"/>
  <c r="AA583" i="8" s="1"/>
  <c r="AA584" i="8" s="1"/>
  <c r="AA585" i="8" s="1"/>
  <c r="AA586" i="8" s="1"/>
  <c r="AA587" i="8" s="1"/>
  <c r="AA588" i="8" s="1"/>
  <c r="AA589" i="8" s="1"/>
  <c r="AA590" i="8" s="1"/>
  <c r="AA591" i="8" s="1"/>
  <c r="AA592" i="8" s="1"/>
  <c r="AA593" i="8" s="1"/>
  <c r="AA594" i="8" s="1"/>
  <c r="AA595" i="8" s="1"/>
  <c r="AA596" i="8" s="1"/>
  <c r="AA597" i="8" s="1"/>
  <c r="AA598" i="8" s="1"/>
  <c r="AA599" i="8" s="1"/>
  <c r="AA600" i="8" s="1"/>
  <c r="AA601" i="8" s="1"/>
  <c r="AA602" i="8" s="1"/>
  <c r="AA603" i="8" s="1"/>
  <c r="AA604" i="8" s="1"/>
  <c r="AA605" i="8" s="1"/>
  <c r="AA606" i="8" s="1"/>
  <c r="AA607" i="8" s="1"/>
  <c r="AA608" i="8" s="1"/>
  <c r="AA609" i="8" s="1"/>
  <c r="AA610" i="8" s="1"/>
  <c r="AA611" i="8" s="1"/>
  <c r="AA612" i="8" s="1"/>
  <c r="AA613" i="8" s="1"/>
  <c r="AA614" i="8" s="1"/>
  <c r="AA615" i="8" s="1"/>
  <c r="AA616" i="8" s="1"/>
  <c r="AA617" i="8" s="1"/>
  <c r="AA618" i="8" s="1"/>
  <c r="AA619" i="8" s="1"/>
  <c r="AA620" i="8" s="1"/>
  <c r="AA621" i="8" s="1"/>
  <c r="AA622" i="8" s="1"/>
  <c r="AA623" i="8" s="1"/>
  <c r="AA624" i="8" s="1"/>
  <c r="AA625" i="8" s="1"/>
  <c r="AA626" i="8" s="1"/>
  <c r="AA627" i="8" s="1"/>
  <c r="AA628" i="8" s="1"/>
  <c r="AA629" i="8" s="1"/>
  <c r="AA630" i="8" s="1"/>
  <c r="AA631" i="8" s="1"/>
  <c r="AA632" i="8" s="1"/>
  <c r="AA633" i="8" s="1"/>
  <c r="AA634" i="8" s="1"/>
  <c r="AA635" i="8" s="1"/>
  <c r="AA636" i="8" s="1"/>
  <c r="AA637" i="8" s="1"/>
  <c r="AA638" i="8" s="1"/>
  <c r="AA639" i="8" s="1"/>
  <c r="AA640" i="8" s="1"/>
  <c r="AA641" i="8" s="1"/>
  <c r="AA642" i="8" s="1"/>
  <c r="AA643" i="8" s="1"/>
  <c r="AA644" i="8" s="1"/>
  <c r="AA645" i="8" s="1"/>
  <c r="AA646" i="8" s="1"/>
  <c r="AA647" i="8" s="1"/>
  <c r="AA648" i="8" s="1"/>
  <c r="AA649" i="8" s="1"/>
  <c r="AA650" i="8" s="1"/>
  <c r="AA651" i="8" s="1"/>
  <c r="AA652" i="8" s="1"/>
  <c r="AA653" i="8" s="1"/>
  <c r="AA654" i="8" s="1"/>
  <c r="AA655" i="8" s="1"/>
  <c r="AA656" i="8" s="1"/>
  <c r="AA657" i="8" s="1"/>
  <c r="AA658" i="8" s="1"/>
  <c r="AA659" i="8" s="1"/>
  <c r="AA660" i="8" s="1"/>
  <c r="AA661" i="8" s="1"/>
  <c r="AA662" i="8" s="1"/>
  <c r="AA663" i="8" s="1"/>
  <c r="AA664" i="8" s="1"/>
  <c r="AA665" i="8" s="1"/>
  <c r="AA666" i="8" s="1"/>
  <c r="AA667" i="8" s="1"/>
  <c r="AA668" i="8" s="1"/>
  <c r="AA669" i="8" s="1"/>
  <c r="AA670" i="8" s="1"/>
  <c r="AA671" i="8" s="1"/>
  <c r="AA672" i="8" s="1"/>
  <c r="AA673" i="8" s="1"/>
  <c r="AA674" i="8" s="1"/>
  <c r="AA675" i="8" s="1"/>
  <c r="AA676" i="8" s="1"/>
  <c r="AA677" i="8" s="1"/>
  <c r="AA678" i="8" s="1"/>
  <c r="AA679" i="8" s="1"/>
  <c r="AA680" i="8" s="1"/>
  <c r="AA681" i="8" s="1"/>
  <c r="AA682" i="8" s="1"/>
  <c r="AA683" i="8" s="1"/>
  <c r="AA684" i="8" s="1"/>
  <c r="AA685" i="8" s="1"/>
  <c r="AA686" i="8" s="1"/>
  <c r="AA687" i="8" s="1"/>
  <c r="AA688" i="8" s="1"/>
  <c r="AA689" i="8" s="1"/>
  <c r="AA690" i="8" s="1"/>
  <c r="AA691" i="8" s="1"/>
  <c r="AA692" i="8" s="1"/>
  <c r="AA693" i="8" s="1"/>
  <c r="AA694" i="8" s="1"/>
  <c r="AA695" i="8" s="1"/>
  <c r="AA696" i="8" s="1"/>
  <c r="AA697" i="8" s="1"/>
  <c r="AA698" i="8" s="1"/>
  <c r="AA699" i="8" s="1"/>
  <c r="AA700" i="8" s="1"/>
  <c r="AA701" i="8" s="1"/>
  <c r="AA702" i="8" s="1"/>
  <c r="AA703" i="8" s="1"/>
  <c r="AA704" i="8" s="1"/>
  <c r="AA705" i="8" s="1"/>
  <c r="AA706" i="8" s="1"/>
  <c r="AA707" i="8" s="1"/>
  <c r="AA708" i="8" s="1"/>
  <c r="AA709" i="8" s="1"/>
  <c r="AA710" i="8" s="1"/>
  <c r="AA711" i="8" s="1"/>
  <c r="AA712" i="8" s="1"/>
  <c r="AA713" i="8" s="1"/>
  <c r="AA714" i="8" s="1"/>
  <c r="AA715" i="8" s="1"/>
  <c r="AA716" i="8" s="1"/>
  <c r="AA717" i="8" s="1"/>
  <c r="AA718" i="8" s="1"/>
  <c r="AA719" i="8" s="1"/>
  <c r="AA720" i="8" s="1"/>
  <c r="H298" i="8" l="1"/>
  <c r="I299" i="8" s="1"/>
  <c r="J299" i="8"/>
  <c r="L299" i="8"/>
  <c r="V299" i="8" s="1"/>
  <c r="AB299" i="8" s="1"/>
  <c r="S298" i="8"/>
  <c r="W298" i="8" s="1"/>
  <c r="AC298" i="8" s="1"/>
  <c r="O318" i="8"/>
  <c r="R319" i="8" s="1"/>
  <c r="P608" i="8"/>
  <c r="K299" i="8" l="1"/>
  <c r="H299" i="8"/>
  <c r="J300" i="8" s="1"/>
  <c r="K300" i="8"/>
  <c r="L300" i="8"/>
  <c r="V300" i="8" s="1"/>
  <c r="AB300" i="8" s="1"/>
  <c r="O319" i="8"/>
  <c r="R320" i="8" s="1"/>
  <c r="P609" i="8"/>
  <c r="I300" i="8" l="1"/>
  <c r="S299" i="8"/>
  <c r="W299" i="8" s="1"/>
  <c r="AC299" i="8" s="1"/>
  <c r="H300" i="8"/>
  <c r="O320" i="8"/>
  <c r="R321" i="8" s="1"/>
  <c r="P610" i="8"/>
  <c r="L301" i="8" l="1"/>
  <c r="V301" i="8" s="1"/>
  <c r="AB301" i="8" s="1"/>
  <c r="J301" i="8"/>
  <c r="K301" i="8"/>
  <c r="S300" i="8"/>
  <c r="W300" i="8" s="1"/>
  <c r="AC300" i="8" s="1"/>
  <c r="I301" i="8"/>
  <c r="O321" i="8"/>
  <c r="R322" i="8" s="1"/>
  <c r="P611" i="8"/>
  <c r="H301" i="8" l="1"/>
  <c r="K302" i="8" s="1"/>
  <c r="J302" i="8"/>
  <c r="I302" i="8"/>
  <c r="S301" i="8"/>
  <c r="W301" i="8" s="1"/>
  <c r="AC301" i="8" s="1"/>
  <c r="O322" i="8"/>
  <c r="R323" i="8" s="1"/>
  <c r="P612" i="8"/>
  <c r="L302" i="8" l="1"/>
  <c r="V302" i="8" s="1"/>
  <c r="AB302" i="8" s="1"/>
  <c r="O323" i="8"/>
  <c r="R324" i="8" s="1"/>
  <c r="P613" i="8"/>
  <c r="H302" i="8" l="1"/>
  <c r="S302" i="8" s="1"/>
  <c r="W302" i="8" s="1"/>
  <c r="AC302" i="8" s="1"/>
  <c r="K303" i="8"/>
  <c r="J303" i="8"/>
  <c r="L303" i="8"/>
  <c r="V303" i="8" s="1"/>
  <c r="AB303" i="8" s="1"/>
  <c r="I303" i="8"/>
  <c r="O324" i="8"/>
  <c r="R325" i="8" s="1"/>
  <c r="P614" i="8"/>
  <c r="H303" i="8" l="1"/>
  <c r="I304" i="8" s="1"/>
  <c r="O325" i="8"/>
  <c r="R326" i="8" s="1"/>
  <c r="P615" i="8"/>
  <c r="S303" i="8" l="1"/>
  <c r="W303" i="8" s="1"/>
  <c r="AC303" i="8" s="1"/>
  <c r="K304" i="8"/>
  <c r="L304" i="8"/>
  <c r="V304" i="8" s="1"/>
  <c r="AB304" i="8" s="1"/>
  <c r="J304" i="8"/>
  <c r="O326" i="8"/>
  <c r="R327" i="8" s="1"/>
  <c r="P616" i="8"/>
  <c r="H304" i="8" l="1"/>
  <c r="J305" i="8" s="1"/>
  <c r="I305" i="8"/>
  <c r="S304" i="8"/>
  <c r="W304" i="8" s="1"/>
  <c r="AC304" i="8" s="1"/>
  <c r="K305" i="8"/>
  <c r="L305" i="8"/>
  <c r="V305" i="8" s="1"/>
  <c r="AB305" i="8" s="1"/>
  <c r="O327" i="8"/>
  <c r="R328" i="8" s="1"/>
  <c r="P617" i="8"/>
  <c r="H305" i="8" l="1"/>
  <c r="S305" i="8" s="1"/>
  <c r="W305" i="8" s="1"/>
  <c r="AC305" i="8" s="1"/>
  <c r="J306" i="8"/>
  <c r="K306" i="8"/>
  <c r="I306" i="8"/>
  <c r="L306" i="8"/>
  <c r="V306" i="8" s="1"/>
  <c r="AB306" i="8" s="1"/>
  <c r="P618" i="8"/>
  <c r="H306" i="8" l="1"/>
  <c r="P619" i="8"/>
  <c r="S306" i="8" l="1"/>
  <c r="W306" i="8" s="1"/>
  <c r="AC306" i="8" s="1"/>
  <c r="L307" i="8"/>
  <c r="V307" i="8" s="1"/>
  <c r="AB307" i="8" s="1"/>
  <c r="I307" i="8"/>
  <c r="J307" i="8"/>
  <c r="K307" i="8"/>
  <c r="P620" i="8"/>
  <c r="H307" i="8" l="1"/>
  <c r="P621" i="8"/>
  <c r="S307" i="8" l="1"/>
  <c r="W307" i="8" s="1"/>
  <c r="AC307" i="8" s="1"/>
  <c r="K308" i="8"/>
  <c r="L308" i="8"/>
  <c r="V308" i="8" s="1"/>
  <c r="AB308" i="8" s="1"/>
  <c r="J308" i="8"/>
  <c r="I308" i="8"/>
  <c r="P622" i="8"/>
  <c r="H308" i="8" l="1"/>
  <c r="J309" i="8"/>
  <c r="K309" i="8"/>
  <c r="S308" i="8"/>
  <c r="W308" i="8" s="1"/>
  <c r="AC308" i="8" s="1"/>
  <c r="I309" i="8"/>
  <c r="L309" i="8"/>
  <c r="V309" i="8" s="1"/>
  <c r="AB309" i="8" s="1"/>
  <c r="P623" i="8"/>
  <c r="H309" i="8" l="1"/>
  <c r="J310" i="8" s="1"/>
  <c r="L310" i="8"/>
  <c r="V310" i="8" s="1"/>
  <c r="AB310" i="8" s="1"/>
  <c r="S309" i="8"/>
  <c r="W309" i="8" s="1"/>
  <c r="AC309" i="8" s="1"/>
  <c r="K310" i="8"/>
  <c r="M328" i="8"/>
  <c r="O328" i="8" s="1"/>
  <c r="R329" i="8" s="1"/>
  <c r="P624" i="8"/>
  <c r="I310" i="8" l="1"/>
  <c r="H310" i="8"/>
  <c r="L311" i="8" s="1"/>
  <c r="V311" i="8" s="1"/>
  <c r="AB311" i="8" s="1"/>
  <c r="O329" i="8"/>
  <c r="R330" i="8" s="1"/>
  <c r="P625" i="8"/>
  <c r="I311" i="8" l="1"/>
  <c r="K311" i="8"/>
  <c r="S310" i="8"/>
  <c r="W310" i="8" s="1"/>
  <c r="AC310" i="8" s="1"/>
  <c r="J311" i="8"/>
  <c r="O330" i="8"/>
  <c r="R331" i="8" s="1"/>
  <c r="P626" i="8"/>
  <c r="H311" i="8" l="1"/>
  <c r="J312" i="8" s="1"/>
  <c r="I312" i="8"/>
  <c r="L312" i="8"/>
  <c r="V312" i="8" s="1"/>
  <c r="AB312" i="8" s="1"/>
  <c r="S311" i="8"/>
  <c r="W311" i="8" s="1"/>
  <c r="AC311" i="8" s="1"/>
  <c r="K312" i="8"/>
  <c r="H312" i="8" s="1"/>
  <c r="O331" i="8"/>
  <c r="R332" i="8" s="1"/>
  <c r="P627" i="8"/>
  <c r="K313" i="8" l="1"/>
  <c r="L313" i="8"/>
  <c r="V313" i="8" s="1"/>
  <c r="AB313" i="8" s="1"/>
  <c r="S312" i="8"/>
  <c r="W312" i="8" s="1"/>
  <c r="AC312" i="8" s="1"/>
  <c r="J313" i="8"/>
  <c r="I313" i="8"/>
  <c r="O332" i="8"/>
  <c r="R333" i="8" s="1"/>
  <c r="P628" i="8"/>
  <c r="H313" i="8" l="1"/>
  <c r="J314" i="8" s="1"/>
  <c r="L314" i="8"/>
  <c r="V314" i="8" s="1"/>
  <c r="AB314" i="8" s="1"/>
  <c r="I314" i="8"/>
  <c r="K314" i="8"/>
  <c r="S313" i="8"/>
  <c r="W313" i="8" s="1"/>
  <c r="AC313" i="8" s="1"/>
  <c r="O333" i="8"/>
  <c r="R334" i="8" s="1"/>
  <c r="P629" i="8"/>
  <c r="H314" i="8" l="1"/>
  <c r="J315" i="8" s="1"/>
  <c r="O334" i="8"/>
  <c r="R335" i="8" s="1"/>
  <c r="P630" i="8"/>
  <c r="K315" i="8" l="1"/>
  <c r="S314" i="8"/>
  <c r="W314" i="8" s="1"/>
  <c r="AC314" i="8" s="1"/>
  <c r="I315" i="8"/>
  <c r="L315" i="8"/>
  <c r="V315" i="8" s="1"/>
  <c r="AB315" i="8" s="1"/>
  <c r="O335" i="8"/>
  <c r="R336" i="8" s="1"/>
  <c r="P631" i="8"/>
  <c r="H315" i="8" l="1"/>
  <c r="O336" i="8"/>
  <c r="R337" i="8" s="1"/>
  <c r="P632" i="8"/>
  <c r="J316" i="8" l="1"/>
  <c r="S315" i="8"/>
  <c r="W315" i="8" s="1"/>
  <c r="AC315" i="8" s="1"/>
  <c r="L316" i="8"/>
  <c r="V316" i="8" s="1"/>
  <c r="AB316" i="8" s="1"/>
  <c r="I316" i="8"/>
  <c r="K316" i="8"/>
  <c r="O337" i="8"/>
  <c r="R338" i="8" s="1"/>
  <c r="P633" i="8"/>
  <c r="H316" i="8" l="1"/>
  <c r="K317" i="8"/>
  <c r="J317" i="8"/>
  <c r="L317" i="8"/>
  <c r="V317" i="8" s="1"/>
  <c r="AB317" i="8" s="1"/>
  <c r="I317" i="8"/>
  <c r="S316" i="8"/>
  <c r="W316" i="8" s="1"/>
  <c r="AC316" i="8" s="1"/>
  <c r="O338" i="8"/>
  <c r="R339" i="8" s="1"/>
  <c r="P634" i="8"/>
  <c r="H317" i="8" l="1"/>
  <c r="J318" i="8" s="1"/>
  <c r="I318" i="8"/>
  <c r="K318" i="8"/>
  <c r="S317" i="8"/>
  <c r="W317" i="8" s="1"/>
  <c r="AC317" i="8" s="1"/>
  <c r="O339" i="8"/>
  <c r="R340" i="8" s="1"/>
  <c r="P635" i="8"/>
  <c r="L318" i="8" l="1"/>
  <c r="V318" i="8" s="1"/>
  <c r="AB318" i="8" s="1"/>
  <c r="H318" i="8"/>
  <c r="K319" i="8" s="1"/>
  <c r="P636" i="8"/>
  <c r="I319" i="8" l="1"/>
  <c r="J319" i="8"/>
  <c r="S318" i="8"/>
  <c r="W318" i="8" s="1"/>
  <c r="AC318" i="8" s="1"/>
  <c r="L319" i="8"/>
  <c r="V319" i="8" s="1"/>
  <c r="AB319" i="8" s="1"/>
  <c r="P637" i="8"/>
  <c r="H319" i="8" l="1"/>
  <c r="L320" i="8"/>
  <c r="V320" i="8" s="1"/>
  <c r="AB320" i="8" s="1"/>
  <c r="S319" i="8"/>
  <c r="W319" i="8" s="1"/>
  <c r="AC319" i="8" s="1"/>
  <c r="P638" i="8"/>
  <c r="I320" i="8" l="1"/>
  <c r="K320" i="8"/>
  <c r="J320" i="8"/>
  <c r="P639" i="8"/>
  <c r="H320" i="8" l="1"/>
  <c r="P640" i="8"/>
  <c r="I321" i="8" l="1"/>
  <c r="J321" i="8"/>
  <c r="L321" i="8"/>
  <c r="V321" i="8" s="1"/>
  <c r="AB321" i="8" s="1"/>
  <c r="S320" i="8"/>
  <c r="W320" i="8" s="1"/>
  <c r="AC320" i="8" s="1"/>
  <c r="K321" i="8"/>
  <c r="P641" i="8"/>
  <c r="H321" i="8" l="1"/>
  <c r="I322" i="8"/>
  <c r="L322" i="8"/>
  <c r="V322" i="8" s="1"/>
  <c r="AB322" i="8" s="1"/>
  <c r="K322" i="8"/>
  <c r="S321" i="8"/>
  <c r="W321" i="8" s="1"/>
  <c r="AC321" i="8" s="1"/>
  <c r="J322" i="8"/>
  <c r="P642" i="8"/>
  <c r="H322" i="8" l="1"/>
  <c r="S322" i="8"/>
  <c r="W322" i="8" s="1"/>
  <c r="AC322" i="8" s="1"/>
  <c r="I323" i="8"/>
  <c r="K323" i="8"/>
  <c r="L323" i="8"/>
  <c r="V323" i="8" s="1"/>
  <c r="AB323" i="8" s="1"/>
  <c r="J323" i="8"/>
  <c r="P643" i="8"/>
  <c r="H323" i="8" l="1"/>
  <c r="P644" i="8"/>
  <c r="S323" i="8" l="1"/>
  <c r="W323" i="8" s="1"/>
  <c r="AC323" i="8" s="1"/>
  <c r="J324" i="8"/>
  <c r="I324" i="8"/>
  <c r="K324" i="8"/>
  <c r="L324" i="8"/>
  <c r="V324" i="8" s="1"/>
  <c r="AB324" i="8" s="1"/>
  <c r="M340" i="8"/>
  <c r="O340" i="8" s="1"/>
  <c r="R341" i="8" s="1"/>
  <c r="P645" i="8"/>
  <c r="H324" i="8" l="1"/>
  <c r="L325" i="8"/>
  <c r="V325" i="8" s="1"/>
  <c r="AB325" i="8" s="1"/>
  <c r="S324" i="8"/>
  <c r="W324" i="8" s="1"/>
  <c r="AC324" i="8" s="1"/>
  <c r="I325" i="8"/>
  <c r="J325" i="8"/>
  <c r="K325" i="8"/>
  <c r="O341" i="8"/>
  <c r="R342" i="8" s="1"/>
  <c r="P646" i="8"/>
  <c r="H325" i="8" l="1"/>
  <c r="J326" i="8"/>
  <c r="K326" i="8"/>
  <c r="I326" i="8"/>
  <c r="L326" i="8"/>
  <c r="V326" i="8" s="1"/>
  <c r="AB326" i="8" s="1"/>
  <c r="S325" i="8"/>
  <c r="W325" i="8" s="1"/>
  <c r="AC325" i="8" s="1"/>
  <c r="O342" i="8"/>
  <c r="R343" i="8" s="1"/>
  <c r="P647" i="8"/>
  <c r="H326" i="8" l="1"/>
  <c r="O343" i="8"/>
  <c r="R344" i="8" s="1"/>
  <c r="P648" i="8"/>
  <c r="L327" i="8" l="1"/>
  <c r="V327" i="8" s="1"/>
  <c r="AB327" i="8" s="1"/>
  <c r="S326" i="8"/>
  <c r="W326" i="8" s="1"/>
  <c r="AC326" i="8" s="1"/>
  <c r="K327" i="8"/>
  <c r="I327" i="8"/>
  <c r="J327" i="8"/>
  <c r="O344" i="8"/>
  <c r="R345" i="8" s="1"/>
  <c r="P649" i="8"/>
  <c r="H327" i="8" l="1"/>
  <c r="O345" i="8"/>
  <c r="R346" i="8" s="1"/>
  <c r="P650" i="8"/>
  <c r="J328" i="8" l="1"/>
  <c r="L328" i="8"/>
  <c r="V328" i="8" s="1"/>
  <c r="AB328" i="8" s="1"/>
  <c r="S327" i="8"/>
  <c r="W327" i="8" s="1"/>
  <c r="AC327" i="8" s="1"/>
  <c r="I328" i="8"/>
  <c r="K328" i="8"/>
  <c r="O346" i="8"/>
  <c r="R347" i="8" s="1"/>
  <c r="P651" i="8"/>
  <c r="H328" i="8" l="1"/>
  <c r="I329" i="8"/>
  <c r="K329" i="8"/>
  <c r="L329" i="8"/>
  <c r="V329" i="8" s="1"/>
  <c r="AB329" i="8" s="1"/>
  <c r="J329" i="8"/>
  <c r="S328" i="8"/>
  <c r="W328" i="8" s="1"/>
  <c r="AC328" i="8" s="1"/>
  <c r="O347" i="8"/>
  <c r="R348" i="8" s="1"/>
  <c r="P652" i="8"/>
  <c r="H329" i="8" l="1"/>
  <c r="I330" i="8"/>
  <c r="K330" i="8"/>
  <c r="S329" i="8"/>
  <c r="W329" i="8" s="1"/>
  <c r="AC329" i="8" s="1"/>
  <c r="J330" i="8"/>
  <c r="L330" i="8"/>
  <c r="V330" i="8" s="1"/>
  <c r="AB330" i="8" s="1"/>
  <c r="O348" i="8"/>
  <c r="R349" i="8" s="1"/>
  <c r="P653" i="8"/>
  <c r="H330" i="8" l="1"/>
  <c r="S330" i="8"/>
  <c r="W330" i="8" s="1"/>
  <c r="AC330" i="8" s="1"/>
  <c r="L331" i="8"/>
  <c r="V331" i="8" s="1"/>
  <c r="AB331" i="8" s="1"/>
  <c r="I331" i="8"/>
  <c r="J331" i="8"/>
  <c r="K331" i="8"/>
  <c r="O349" i="8"/>
  <c r="R350" i="8" s="1"/>
  <c r="P654" i="8"/>
  <c r="H331" i="8" l="1"/>
  <c r="L332" i="8" s="1"/>
  <c r="V332" i="8" s="1"/>
  <c r="AB332" i="8" s="1"/>
  <c r="S331" i="8"/>
  <c r="W331" i="8" s="1"/>
  <c r="AC331" i="8" s="1"/>
  <c r="I332" i="8"/>
  <c r="K332" i="8"/>
  <c r="J332" i="8"/>
  <c r="O350" i="8"/>
  <c r="R351" i="8" s="1"/>
  <c r="P655" i="8"/>
  <c r="H332" i="8" l="1"/>
  <c r="I333" i="8" s="1"/>
  <c r="J333" i="8"/>
  <c r="L333" i="8"/>
  <c r="V333" i="8" s="1"/>
  <c r="AB333" i="8" s="1"/>
  <c r="K333" i="8"/>
  <c r="O351" i="8"/>
  <c r="R352" i="8" s="1"/>
  <c r="P656" i="8"/>
  <c r="S332" i="8" l="1"/>
  <c r="W332" i="8" s="1"/>
  <c r="AC332" i="8" s="1"/>
  <c r="H333" i="8"/>
  <c r="I334" i="8" s="1"/>
  <c r="P657" i="8"/>
  <c r="S333" i="8" l="1"/>
  <c r="W333" i="8" s="1"/>
  <c r="AC333" i="8" s="1"/>
  <c r="K334" i="8"/>
  <c r="J334" i="8"/>
  <c r="L334" i="8"/>
  <c r="V334" i="8" s="1"/>
  <c r="AB334" i="8" s="1"/>
  <c r="P658" i="8"/>
  <c r="H334" i="8" l="1"/>
  <c r="I335" i="8" s="1"/>
  <c r="P659" i="8"/>
  <c r="S334" i="8" l="1"/>
  <c r="W334" i="8" s="1"/>
  <c r="AC334" i="8" s="1"/>
  <c r="L335" i="8"/>
  <c r="V335" i="8" s="1"/>
  <c r="AB335" i="8" s="1"/>
  <c r="K335" i="8"/>
  <c r="J335" i="8"/>
  <c r="P660" i="8"/>
  <c r="H335" i="8" l="1"/>
  <c r="K336" i="8" s="1"/>
  <c r="P661" i="8"/>
  <c r="S335" i="8" l="1"/>
  <c r="W335" i="8" s="1"/>
  <c r="AC335" i="8" s="1"/>
  <c r="L336" i="8"/>
  <c r="V336" i="8" s="1"/>
  <c r="AB336" i="8" s="1"/>
  <c r="J336" i="8"/>
  <c r="I336" i="8"/>
  <c r="P662" i="8"/>
  <c r="H336" i="8" l="1"/>
  <c r="K337" i="8" s="1"/>
  <c r="P663" i="8"/>
  <c r="I337" i="8" l="1"/>
  <c r="J337" i="8"/>
  <c r="S336" i="8"/>
  <c r="W336" i="8" s="1"/>
  <c r="AC336" i="8" s="1"/>
  <c r="L337" i="8"/>
  <c r="V337" i="8" s="1"/>
  <c r="AB337" i="8" s="1"/>
  <c r="P664" i="8"/>
  <c r="H337" i="8" l="1"/>
  <c r="K338" i="8" s="1"/>
  <c r="M352" i="8"/>
  <c r="O352" i="8" s="1"/>
  <c r="R353" i="8" s="1"/>
  <c r="P665" i="8"/>
  <c r="I338" i="8" l="1"/>
  <c r="L338" i="8"/>
  <c r="V338" i="8" s="1"/>
  <c r="AB338" i="8" s="1"/>
  <c r="S337" i="8"/>
  <c r="W337" i="8" s="1"/>
  <c r="AC337" i="8" s="1"/>
  <c r="J338" i="8"/>
  <c r="O353" i="8"/>
  <c r="R354" i="8" s="1"/>
  <c r="P666" i="8"/>
  <c r="H338" i="8" l="1"/>
  <c r="J339" i="8" s="1"/>
  <c r="K339" i="8"/>
  <c r="L339" i="8"/>
  <c r="V339" i="8" s="1"/>
  <c r="AB339" i="8" s="1"/>
  <c r="O354" i="8"/>
  <c r="R355" i="8" s="1"/>
  <c r="P667" i="8"/>
  <c r="S338" i="8" l="1"/>
  <c r="W338" i="8" s="1"/>
  <c r="AC338" i="8" s="1"/>
  <c r="I339" i="8"/>
  <c r="H339" i="8" s="1"/>
  <c r="I340" i="8" s="1"/>
  <c r="O355" i="8"/>
  <c r="R356" i="8" s="1"/>
  <c r="P668" i="8"/>
  <c r="L340" i="8" l="1"/>
  <c r="V340" i="8" s="1"/>
  <c r="AB340" i="8" s="1"/>
  <c r="J340" i="8"/>
  <c r="K340" i="8"/>
  <c r="S339" i="8"/>
  <c r="W339" i="8" s="1"/>
  <c r="AC339" i="8" s="1"/>
  <c r="O356" i="8"/>
  <c r="R357" i="8" s="1"/>
  <c r="P669" i="8"/>
  <c r="H340" i="8" l="1"/>
  <c r="I341" i="8" s="1"/>
  <c r="O357" i="8"/>
  <c r="R358" i="8" s="1"/>
  <c r="P670" i="8"/>
  <c r="K341" i="8" l="1"/>
  <c r="J341" i="8"/>
  <c r="S340" i="8"/>
  <c r="W340" i="8" s="1"/>
  <c r="AC340" i="8" s="1"/>
  <c r="L341" i="8"/>
  <c r="V341" i="8" s="1"/>
  <c r="AB341" i="8" s="1"/>
  <c r="O358" i="8"/>
  <c r="R359" i="8" s="1"/>
  <c r="P671" i="8"/>
  <c r="H341" i="8" l="1"/>
  <c r="L342" i="8" s="1"/>
  <c r="V342" i="8" s="1"/>
  <c r="AB342" i="8" s="1"/>
  <c r="O359" i="8"/>
  <c r="R360" i="8" s="1"/>
  <c r="P672" i="8"/>
  <c r="I342" i="8" l="1"/>
  <c r="J342" i="8"/>
  <c r="K342" i="8"/>
  <c r="S341" i="8"/>
  <c r="W341" i="8" s="1"/>
  <c r="AC341" i="8" s="1"/>
  <c r="O360" i="8"/>
  <c r="R361" i="8" s="1"/>
  <c r="P673" i="8"/>
  <c r="H342" i="8" l="1"/>
  <c r="L343" i="8" s="1"/>
  <c r="V343" i="8" s="1"/>
  <c r="AB343" i="8" s="1"/>
  <c r="O361" i="8"/>
  <c r="R362" i="8" s="1"/>
  <c r="P674" i="8"/>
  <c r="J343" i="8" l="1"/>
  <c r="S342" i="8"/>
  <c r="W342" i="8" s="1"/>
  <c r="AC342" i="8" s="1"/>
  <c r="K343" i="8"/>
  <c r="I343" i="8"/>
  <c r="O362" i="8"/>
  <c r="R363" i="8" s="1"/>
  <c r="P675" i="8"/>
  <c r="H343" i="8" l="1"/>
  <c r="K344" i="8" s="1"/>
  <c r="O363" i="8"/>
  <c r="R364" i="8" s="1"/>
  <c r="P676" i="8"/>
  <c r="L344" i="8" l="1"/>
  <c r="V344" i="8" s="1"/>
  <c r="AB344" i="8" s="1"/>
  <c r="I344" i="8"/>
  <c r="S343" i="8"/>
  <c r="W343" i="8" s="1"/>
  <c r="AC343" i="8" s="1"/>
  <c r="J344" i="8"/>
  <c r="P677" i="8"/>
  <c r="H344" i="8" l="1"/>
  <c r="K345" i="8" s="1"/>
  <c r="L345" i="8"/>
  <c r="V345" i="8" s="1"/>
  <c r="AB345" i="8" s="1"/>
  <c r="I345" i="8"/>
  <c r="S344" i="8"/>
  <c r="W344" i="8" s="1"/>
  <c r="AC344" i="8" s="1"/>
  <c r="J345" i="8"/>
  <c r="P678" i="8"/>
  <c r="H345" i="8" l="1"/>
  <c r="I346" i="8" s="1"/>
  <c r="P679" i="8"/>
  <c r="S345" i="8" l="1"/>
  <c r="W345" i="8" s="1"/>
  <c r="AC345" i="8" s="1"/>
  <c r="J346" i="8"/>
  <c r="L346" i="8"/>
  <c r="V346" i="8" s="1"/>
  <c r="AB346" i="8" s="1"/>
  <c r="K346" i="8"/>
  <c r="P680" i="8"/>
  <c r="H346" i="8" l="1"/>
  <c r="L347" i="8" s="1"/>
  <c r="V347" i="8" s="1"/>
  <c r="AB347" i="8" s="1"/>
  <c r="J347" i="8"/>
  <c r="I347" i="8"/>
  <c r="K347" i="8"/>
  <c r="S346" i="8"/>
  <c r="W346" i="8" s="1"/>
  <c r="AC346" i="8" s="1"/>
  <c r="P681" i="8"/>
  <c r="H347" i="8" l="1"/>
  <c r="I348" i="8" s="1"/>
  <c r="P682" i="8"/>
  <c r="J348" i="8" l="1"/>
  <c r="L348" i="8"/>
  <c r="V348" i="8" s="1"/>
  <c r="AB348" i="8" s="1"/>
  <c r="S347" i="8"/>
  <c r="W347" i="8" s="1"/>
  <c r="AC347" i="8" s="1"/>
  <c r="K348" i="8"/>
  <c r="P683" i="8"/>
  <c r="H348" i="8" l="1"/>
  <c r="I349" i="8" s="1"/>
  <c r="L349" i="8"/>
  <c r="V349" i="8" s="1"/>
  <c r="AB349" i="8" s="1"/>
  <c r="S348" i="8"/>
  <c r="W348" i="8" s="1"/>
  <c r="AC348" i="8" s="1"/>
  <c r="K349" i="8"/>
  <c r="J349" i="8"/>
  <c r="M364" i="8"/>
  <c r="O364" i="8" s="1"/>
  <c r="R365" i="8" s="1"/>
  <c r="P684" i="8"/>
  <c r="H349" i="8" l="1"/>
  <c r="L350" i="8" s="1"/>
  <c r="V350" i="8" s="1"/>
  <c r="AB350" i="8" s="1"/>
  <c r="K350" i="8"/>
  <c r="S349" i="8"/>
  <c r="W349" i="8" s="1"/>
  <c r="AC349" i="8" s="1"/>
  <c r="J350" i="8"/>
  <c r="O365" i="8"/>
  <c r="R366" i="8" s="1"/>
  <c r="P685" i="8"/>
  <c r="I350" i="8" l="1"/>
  <c r="H350" i="8"/>
  <c r="L351" i="8" s="1"/>
  <c r="V351" i="8" s="1"/>
  <c r="AB351" i="8" s="1"/>
  <c r="O366" i="8"/>
  <c r="R367" i="8" s="1"/>
  <c r="P686" i="8"/>
  <c r="K351" i="8" l="1"/>
  <c r="J351" i="8"/>
  <c r="I351" i="8"/>
  <c r="S350" i="8"/>
  <c r="W350" i="8" s="1"/>
  <c r="AC350" i="8" s="1"/>
  <c r="O367" i="8"/>
  <c r="R368" i="8" s="1"/>
  <c r="P687" i="8"/>
  <c r="H351" i="8" l="1"/>
  <c r="K352" i="8" s="1"/>
  <c r="O368" i="8"/>
  <c r="R369" i="8" s="1"/>
  <c r="P688" i="8"/>
  <c r="S351" i="8" l="1"/>
  <c r="W351" i="8" s="1"/>
  <c r="AC351" i="8" s="1"/>
  <c r="L352" i="8"/>
  <c r="V352" i="8" s="1"/>
  <c r="AB352" i="8" s="1"/>
  <c r="I352" i="8"/>
  <c r="J352" i="8"/>
  <c r="O369" i="8"/>
  <c r="R370" i="8" s="1"/>
  <c r="P689" i="8"/>
  <c r="H352" i="8" l="1"/>
  <c r="J353" i="8" s="1"/>
  <c r="O370" i="8"/>
  <c r="R371" i="8" s="1"/>
  <c r="P690" i="8"/>
  <c r="S352" i="8" l="1"/>
  <c r="W352" i="8" s="1"/>
  <c r="AC352" i="8" s="1"/>
  <c r="I353" i="8"/>
  <c r="L353" i="8"/>
  <c r="V353" i="8" s="1"/>
  <c r="AB353" i="8" s="1"/>
  <c r="K353" i="8"/>
  <c r="O371" i="8"/>
  <c r="R372" i="8" s="1"/>
  <c r="P691" i="8"/>
  <c r="H353" i="8" l="1"/>
  <c r="J354" i="8" s="1"/>
  <c r="K354" i="8"/>
  <c r="I354" i="8"/>
  <c r="S353" i="8"/>
  <c r="W353" i="8" s="1"/>
  <c r="AC353" i="8" s="1"/>
  <c r="L354" i="8"/>
  <c r="V354" i="8" s="1"/>
  <c r="AB354" i="8" s="1"/>
  <c r="O372" i="8"/>
  <c r="R373" i="8" s="1"/>
  <c r="P692" i="8"/>
  <c r="H354" i="8" l="1"/>
  <c r="J355" i="8"/>
  <c r="I355" i="8"/>
  <c r="K355" i="8"/>
  <c r="L355" i="8"/>
  <c r="V355" i="8" s="1"/>
  <c r="AB355" i="8" s="1"/>
  <c r="S354" i="8"/>
  <c r="W354" i="8" s="1"/>
  <c r="AC354" i="8" s="1"/>
  <c r="O373" i="8"/>
  <c r="R374" i="8" s="1"/>
  <c r="P693" i="8"/>
  <c r="H355" i="8" l="1"/>
  <c r="O374" i="8"/>
  <c r="R375" i="8" s="1"/>
  <c r="P694" i="8"/>
  <c r="S355" i="8" l="1"/>
  <c r="W355" i="8" s="1"/>
  <c r="AC355" i="8" s="1"/>
  <c r="J356" i="8"/>
  <c r="K356" i="8"/>
  <c r="I356" i="8"/>
  <c r="L356" i="8"/>
  <c r="V356" i="8" s="1"/>
  <c r="AB356" i="8" s="1"/>
  <c r="O375" i="8"/>
  <c r="R376" i="8" s="1"/>
  <c r="P695" i="8"/>
  <c r="H356" i="8" l="1"/>
  <c r="K357" i="8"/>
  <c r="L357" i="8"/>
  <c r="V357" i="8" s="1"/>
  <c r="AB357" i="8" s="1"/>
  <c r="S356" i="8"/>
  <c r="W356" i="8" s="1"/>
  <c r="AC356" i="8" s="1"/>
  <c r="J357" i="8"/>
  <c r="I357" i="8"/>
  <c r="P696" i="8"/>
  <c r="H357" i="8" l="1"/>
  <c r="L358" i="8" s="1"/>
  <c r="V358" i="8" s="1"/>
  <c r="AB358" i="8" s="1"/>
  <c r="P697" i="8"/>
  <c r="K358" i="8" l="1"/>
  <c r="S357" i="8"/>
  <c r="W357" i="8" s="1"/>
  <c r="AC357" i="8" s="1"/>
  <c r="I358" i="8"/>
  <c r="J358" i="8"/>
  <c r="P698" i="8"/>
  <c r="H358" i="8" l="1"/>
  <c r="J359" i="8" s="1"/>
  <c r="L359" i="8"/>
  <c r="V359" i="8" s="1"/>
  <c r="AB359" i="8" s="1"/>
  <c r="K359" i="8"/>
  <c r="S358" i="8"/>
  <c r="W358" i="8" s="1"/>
  <c r="AC358" i="8" s="1"/>
  <c r="P699" i="8"/>
  <c r="I359" i="8" l="1"/>
  <c r="H359" i="8"/>
  <c r="S359" i="8" s="1"/>
  <c r="W359" i="8" s="1"/>
  <c r="AC359" i="8" s="1"/>
  <c r="P700" i="8"/>
  <c r="J360" i="8" l="1"/>
  <c r="I360" i="8"/>
  <c r="K360" i="8"/>
  <c r="L360" i="8"/>
  <c r="V360" i="8" s="1"/>
  <c r="AB360" i="8" s="1"/>
  <c r="P701" i="8"/>
  <c r="H360" i="8" l="1"/>
  <c r="K361" i="8" s="1"/>
  <c r="M376" i="8"/>
  <c r="O376" i="8" s="1"/>
  <c r="R377" i="8" s="1"/>
  <c r="P702" i="8"/>
  <c r="L361" i="8" l="1"/>
  <c r="V361" i="8" s="1"/>
  <c r="AB361" i="8" s="1"/>
  <c r="J361" i="8"/>
  <c r="S360" i="8"/>
  <c r="W360" i="8" s="1"/>
  <c r="AC360" i="8" s="1"/>
  <c r="I361" i="8"/>
  <c r="O377" i="8"/>
  <c r="R378" i="8" s="1"/>
  <c r="P703" i="8"/>
  <c r="H361" i="8" l="1"/>
  <c r="I362" i="8" s="1"/>
  <c r="J362" i="8"/>
  <c r="S361" i="8"/>
  <c r="W361" i="8" s="1"/>
  <c r="AC361" i="8" s="1"/>
  <c r="O378" i="8"/>
  <c r="R379" i="8" s="1"/>
  <c r="P704" i="8"/>
  <c r="L362" i="8" l="1"/>
  <c r="V362" i="8" s="1"/>
  <c r="AB362" i="8" s="1"/>
  <c r="K362" i="8"/>
  <c r="H362" i="8" s="1"/>
  <c r="O379" i="8"/>
  <c r="R380" i="8" s="1"/>
  <c r="P705" i="8"/>
  <c r="K363" i="8" l="1"/>
  <c r="I363" i="8"/>
  <c r="S362" i="8"/>
  <c r="W362" i="8" s="1"/>
  <c r="AC362" i="8" s="1"/>
  <c r="L363" i="8"/>
  <c r="V363" i="8" s="1"/>
  <c r="AB363" i="8" s="1"/>
  <c r="J363" i="8"/>
  <c r="O380" i="8"/>
  <c r="R381" i="8" s="1"/>
  <c r="P706" i="8"/>
  <c r="H363" i="8" l="1"/>
  <c r="O381" i="8"/>
  <c r="R382" i="8" s="1"/>
  <c r="P707" i="8"/>
  <c r="K364" i="8" l="1"/>
  <c r="S363" i="8"/>
  <c r="W363" i="8" s="1"/>
  <c r="AC363" i="8" s="1"/>
  <c r="L364" i="8"/>
  <c r="V364" i="8" s="1"/>
  <c r="AB364" i="8" s="1"/>
  <c r="I364" i="8"/>
  <c r="J364" i="8"/>
  <c r="O382" i="8"/>
  <c r="R383" i="8" s="1"/>
  <c r="P708" i="8"/>
  <c r="H364" i="8" l="1"/>
  <c r="O383" i="8"/>
  <c r="R384" i="8" s="1"/>
  <c r="P709" i="8"/>
  <c r="I365" i="8" l="1"/>
  <c r="S364" i="8"/>
  <c r="W364" i="8" s="1"/>
  <c r="AC364" i="8" s="1"/>
  <c r="K365" i="8"/>
  <c r="J365" i="8"/>
  <c r="L365" i="8"/>
  <c r="V365" i="8" s="1"/>
  <c r="AB365" i="8" s="1"/>
  <c r="O384" i="8"/>
  <c r="R385" i="8" s="1"/>
  <c r="P710" i="8"/>
  <c r="H365" i="8" l="1"/>
  <c r="O385" i="8"/>
  <c r="R386" i="8" s="1"/>
  <c r="P711" i="8"/>
  <c r="K366" i="8" l="1"/>
  <c r="I366" i="8"/>
  <c r="L366" i="8"/>
  <c r="V366" i="8" s="1"/>
  <c r="AB366" i="8" s="1"/>
  <c r="J366" i="8"/>
  <c r="S365" i="8"/>
  <c r="W365" i="8" s="1"/>
  <c r="AC365" i="8" s="1"/>
  <c r="O386" i="8"/>
  <c r="R387" i="8" s="1"/>
  <c r="P712" i="8"/>
  <c r="H366" i="8" l="1"/>
  <c r="K367" i="8" s="1"/>
  <c r="S366" i="8"/>
  <c r="W366" i="8" s="1"/>
  <c r="AC366" i="8" s="1"/>
  <c r="L367" i="8"/>
  <c r="V367" i="8" s="1"/>
  <c r="AB367" i="8" s="1"/>
  <c r="J367" i="8"/>
  <c r="O387" i="8"/>
  <c r="R388" i="8" s="1"/>
  <c r="P713" i="8"/>
  <c r="I367" i="8" l="1"/>
  <c r="H367" i="8" s="1"/>
  <c r="P714" i="8"/>
  <c r="S367" i="8" l="1"/>
  <c r="W367" i="8" s="1"/>
  <c r="AC367" i="8" s="1"/>
  <c r="I368" i="8"/>
  <c r="L368" i="8"/>
  <c r="V368" i="8" s="1"/>
  <c r="AB368" i="8" s="1"/>
  <c r="J368" i="8"/>
  <c r="K368" i="8"/>
  <c r="P715" i="8"/>
  <c r="H368" i="8" l="1"/>
  <c r="J369" i="8" s="1"/>
  <c r="P716" i="8"/>
  <c r="I369" i="8" l="1"/>
  <c r="S368" i="8"/>
  <c r="W368" i="8" s="1"/>
  <c r="AC368" i="8" s="1"/>
  <c r="K369" i="8"/>
  <c r="L369" i="8"/>
  <c r="V369" i="8" s="1"/>
  <c r="AB369" i="8" s="1"/>
  <c r="P717" i="8"/>
  <c r="H369" i="8" l="1"/>
  <c r="K370" i="8" s="1"/>
  <c r="I370" i="8"/>
  <c r="L370" i="8"/>
  <c r="V370" i="8" s="1"/>
  <c r="AB370" i="8" s="1"/>
  <c r="J370" i="8"/>
  <c r="S369" i="8"/>
  <c r="W369" i="8" s="1"/>
  <c r="AC369" i="8" s="1"/>
  <c r="P718" i="8"/>
  <c r="H370" i="8" l="1"/>
  <c r="L371" i="8"/>
  <c r="V371" i="8" s="1"/>
  <c r="AB371" i="8" s="1"/>
  <c r="S370" i="8"/>
  <c r="W370" i="8" s="1"/>
  <c r="AC370" i="8" s="1"/>
  <c r="K371" i="8"/>
  <c r="I371" i="8"/>
  <c r="J371" i="8"/>
  <c r="M388" i="8"/>
  <c r="O388" i="8" s="1"/>
  <c r="R389" i="8" s="1"/>
  <c r="P719" i="8"/>
  <c r="H371" i="8" l="1"/>
  <c r="S371" i="8"/>
  <c r="W371" i="8" s="1"/>
  <c r="AC371" i="8" s="1"/>
  <c r="I372" i="8"/>
  <c r="L372" i="8"/>
  <c r="V372" i="8" s="1"/>
  <c r="AB372" i="8" s="1"/>
  <c r="K372" i="8"/>
  <c r="J372" i="8"/>
  <c r="O389" i="8"/>
  <c r="R390" i="8" s="1"/>
  <c r="P720" i="8"/>
  <c r="H372" i="8" l="1"/>
  <c r="K373" i="8" s="1"/>
  <c r="L373" i="8"/>
  <c r="V373" i="8" s="1"/>
  <c r="AB373" i="8" s="1"/>
  <c r="S372" i="8"/>
  <c r="W372" i="8" s="1"/>
  <c r="AC372" i="8" s="1"/>
  <c r="I373" i="8"/>
  <c r="O390" i="8"/>
  <c r="R391" i="8" s="1"/>
  <c r="J373" i="8" l="1"/>
  <c r="H373" i="8"/>
  <c r="L374" i="8" s="1"/>
  <c r="V374" i="8" s="1"/>
  <c r="AB374" i="8" s="1"/>
  <c r="S373" i="8"/>
  <c r="W373" i="8" s="1"/>
  <c r="AC373" i="8" s="1"/>
  <c r="K374" i="8"/>
  <c r="O391" i="8"/>
  <c r="R392" i="8" s="1"/>
  <c r="I374" i="8" l="1"/>
  <c r="J374" i="8"/>
  <c r="H374" i="8"/>
  <c r="S374" i="8" s="1"/>
  <c r="W374" i="8" s="1"/>
  <c r="AC374" i="8" s="1"/>
  <c r="K375" i="8"/>
  <c r="L375" i="8"/>
  <c r="V375" i="8" s="1"/>
  <c r="AB375" i="8" s="1"/>
  <c r="I375" i="8"/>
  <c r="J375" i="8"/>
  <c r="O392" i="8"/>
  <c r="R393" i="8" s="1"/>
  <c r="H375" i="8" l="1"/>
  <c r="K376" i="8" s="1"/>
  <c r="O393" i="8"/>
  <c r="R394" i="8" s="1"/>
  <c r="S375" i="8" l="1"/>
  <c r="W375" i="8" s="1"/>
  <c r="AC375" i="8" s="1"/>
  <c r="J376" i="8"/>
  <c r="L376" i="8"/>
  <c r="V376" i="8" s="1"/>
  <c r="AB376" i="8" s="1"/>
  <c r="I376" i="8"/>
  <c r="O394" i="8"/>
  <c r="R395" i="8" s="1"/>
  <c r="H376" i="8" l="1"/>
  <c r="O395" i="8"/>
  <c r="R396" i="8" s="1"/>
  <c r="S376" i="8" l="1"/>
  <c r="W376" i="8" s="1"/>
  <c r="AC376" i="8" s="1"/>
  <c r="K377" i="8"/>
  <c r="L377" i="8"/>
  <c r="V377" i="8" s="1"/>
  <c r="AB377" i="8" s="1"/>
  <c r="I377" i="8"/>
  <c r="J377" i="8"/>
  <c r="O396" i="8"/>
  <c r="R397" i="8" s="1"/>
  <c r="H377" i="8" l="1"/>
  <c r="K378" i="8" s="1"/>
  <c r="O397" i="8"/>
  <c r="R398" i="8" s="1"/>
  <c r="L378" i="8" l="1"/>
  <c r="V378" i="8" s="1"/>
  <c r="AB378" i="8" s="1"/>
  <c r="I378" i="8"/>
  <c r="J378" i="8"/>
  <c r="S377" i="8"/>
  <c r="W377" i="8" s="1"/>
  <c r="AC377" i="8" s="1"/>
  <c r="O398" i="8"/>
  <c r="R399" i="8" s="1"/>
  <c r="H378" i="8" l="1"/>
  <c r="S378" i="8" s="1"/>
  <c r="W378" i="8" s="1"/>
  <c r="AC378" i="8" s="1"/>
  <c r="I379" i="8"/>
  <c r="K379" i="8"/>
  <c r="J379" i="8"/>
  <c r="O399" i="8"/>
  <c r="R400" i="8" s="1"/>
  <c r="L379" i="8" l="1"/>
  <c r="V379" i="8" s="1"/>
  <c r="AB379" i="8" s="1"/>
  <c r="H379" i="8"/>
  <c r="I380" i="8" s="1"/>
  <c r="K380" i="8" l="1"/>
  <c r="L380" i="8"/>
  <c r="V380" i="8" s="1"/>
  <c r="AB380" i="8" s="1"/>
  <c r="S379" i="8"/>
  <c r="W379" i="8" s="1"/>
  <c r="AC379" i="8" s="1"/>
  <c r="J380" i="8"/>
  <c r="H380" i="8" l="1"/>
  <c r="I381" i="8"/>
  <c r="S380" i="8"/>
  <c r="W380" i="8" s="1"/>
  <c r="AC380" i="8" s="1"/>
  <c r="J381" i="8"/>
  <c r="K381" i="8"/>
  <c r="L381" i="8"/>
  <c r="V381" i="8" s="1"/>
  <c r="AB381" i="8" s="1"/>
  <c r="H381" i="8" l="1"/>
  <c r="I382" i="8" s="1"/>
  <c r="L382" i="8" l="1"/>
  <c r="V382" i="8" s="1"/>
  <c r="AB382" i="8" s="1"/>
  <c r="S381" i="8"/>
  <c r="W381" i="8" s="1"/>
  <c r="AC381" i="8" s="1"/>
  <c r="K382" i="8"/>
  <c r="J382" i="8"/>
  <c r="H382" i="8" l="1"/>
  <c r="J383" i="8" s="1"/>
  <c r="I383" i="8" l="1"/>
  <c r="K383" i="8"/>
  <c r="S382" i="8"/>
  <c r="W382" i="8" s="1"/>
  <c r="AC382" i="8" s="1"/>
  <c r="L383" i="8"/>
  <c r="V383" i="8" s="1"/>
  <c r="AB383" i="8" s="1"/>
  <c r="H383" i="8" l="1"/>
  <c r="L384" i="8" s="1"/>
  <c r="V384" i="8" s="1"/>
  <c r="AB384" i="8" s="1"/>
  <c r="J384" i="8"/>
  <c r="K384" i="8"/>
  <c r="S383" i="8"/>
  <c r="W383" i="8" s="1"/>
  <c r="AC383" i="8" s="1"/>
  <c r="I384" i="8" l="1"/>
  <c r="H384" i="8"/>
  <c r="S384" i="8" s="1"/>
  <c r="W384" i="8" s="1"/>
  <c r="AC384" i="8" s="1"/>
  <c r="K385" i="8" l="1"/>
  <c r="L385" i="8"/>
  <c r="V385" i="8" s="1"/>
  <c r="AB385" i="8" s="1"/>
  <c r="J385" i="8"/>
  <c r="I385" i="8"/>
  <c r="H385" i="8" l="1"/>
  <c r="K386" i="8" s="1"/>
  <c r="J386" i="8"/>
  <c r="S385" i="8"/>
  <c r="W385" i="8" s="1"/>
  <c r="AC385" i="8" s="1"/>
  <c r="L386" i="8"/>
  <c r="V386" i="8" s="1"/>
  <c r="AB386" i="8" s="1"/>
  <c r="I386" i="8" l="1"/>
  <c r="H386" i="8" s="1"/>
  <c r="M400" i="8"/>
  <c r="O400" i="8" s="1"/>
  <c r="K387" i="8" l="1"/>
  <c r="I387" i="8"/>
  <c r="S386" i="8"/>
  <c r="W386" i="8" s="1"/>
  <c r="AC386" i="8" s="1"/>
  <c r="L387" i="8"/>
  <c r="V387" i="8" s="1"/>
  <c r="AB387" i="8" s="1"/>
  <c r="J387" i="8"/>
  <c r="R401" i="8"/>
  <c r="O401" i="8"/>
  <c r="H387" i="8" l="1"/>
  <c r="J388" i="8" s="1"/>
  <c r="R402" i="8"/>
  <c r="O402" i="8"/>
  <c r="I388" i="8" l="1"/>
  <c r="S387" i="8"/>
  <c r="W387" i="8" s="1"/>
  <c r="AC387" i="8" s="1"/>
  <c r="L388" i="8"/>
  <c r="V388" i="8" s="1"/>
  <c r="AB388" i="8" s="1"/>
  <c r="K388" i="8"/>
  <c r="R403" i="8"/>
  <c r="O403" i="8"/>
  <c r="H388" i="8" l="1"/>
  <c r="S388" i="8" s="1"/>
  <c r="W388" i="8" s="1"/>
  <c r="AC388" i="8" s="1"/>
  <c r="I389" i="8"/>
  <c r="K389" i="8"/>
  <c r="L389" i="8"/>
  <c r="V389" i="8" s="1"/>
  <c r="AB389" i="8" s="1"/>
  <c r="R404" i="8"/>
  <c r="O404" i="8"/>
  <c r="J389" i="8" l="1"/>
  <c r="H389" i="8"/>
  <c r="S389" i="8" s="1"/>
  <c r="W389" i="8" s="1"/>
  <c r="AC389" i="8" s="1"/>
  <c r="R405" i="8"/>
  <c r="O405" i="8"/>
  <c r="L390" i="8" l="1"/>
  <c r="V390" i="8" s="1"/>
  <c r="AB390" i="8" s="1"/>
  <c r="K390" i="8"/>
  <c r="I390" i="8"/>
  <c r="J390" i="8"/>
  <c r="R406" i="8"/>
  <c r="O406" i="8"/>
  <c r="H390" i="8" l="1"/>
  <c r="I391" i="8" s="1"/>
  <c r="L391" i="8"/>
  <c r="V391" i="8" s="1"/>
  <c r="AB391" i="8" s="1"/>
  <c r="K391" i="8"/>
  <c r="S390" i="8"/>
  <c r="W390" i="8" s="1"/>
  <c r="AC390" i="8" s="1"/>
  <c r="J391" i="8"/>
  <c r="R407" i="8"/>
  <c r="O407" i="8"/>
  <c r="H391" i="8" l="1"/>
  <c r="R408" i="8"/>
  <c r="O408" i="8"/>
  <c r="L392" i="8" l="1"/>
  <c r="V392" i="8" s="1"/>
  <c r="AB392" i="8" s="1"/>
  <c r="I392" i="8"/>
  <c r="S391" i="8"/>
  <c r="W391" i="8" s="1"/>
  <c r="AC391" i="8" s="1"/>
  <c r="J392" i="8"/>
  <c r="K392" i="8"/>
  <c r="R409" i="8"/>
  <c r="O409" i="8"/>
  <c r="H392" i="8" l="1"/>
  <c r="R410" i="8"/>
  <c r="O410" i="8"/>
  <c r="I393" i="8" l="1"/>
  <c r="J393" i="8"/>
  <c r="S392" i="8"/>
  <c r="W392" i="8" s="1"/>
  <c r="AC392" i="8" s="1"/>
  <c r="L393" i="8"/>
  <c r="V393" i="8" s="1"/>
  <c r="AB393" i="8" s="1"/>
  <c r="K393" i="8"/>
  <c r="R411" i="8"/>
  <c r="O411" i="8"/>
  <c r="R412" i="8" s="1"/>
  <c r="H393" i="8" l="1"/>
  <c r="I394" i="8" l="1"/>
  <c r="S393" i="8"/>
  <c r="W393" i="8" s="1"/>
  <c r="AC393" i="8" s="1"/>
  <c r="K394" i="8"/>
  <c r="L394" i="8"/>
  <c r="V394" i="8" s="1"/>
  <c r="AB394" i="8" s="1"/>
  <c r="J394" i="8"/>
  <c r="H394" i="8" l="1"/>
  <c r="L395" i="8" l="1"/>
  <c r="V395" i="8" s="1"/>
  <c r="AB395" i="8" s="1"/>
  <c r="S394" i="8"/>
  <c r="W394" i="8" s="1"/>
  <c r="AC394" i="8" s="1"/>
  <c r="I395" i="8"/>
  <c r="J395" i="8"/>
  <c r="K395" i="8"/>
  <c r="M412" i="8"/>
  <c r="O412" i="8" s="1"/>
  <c r="R413" i="8" s="1"/>
  <c r="H395" i="8" l="1"/>
  <c r="L396" i="8" s="1"/>
  <c r="V396" i="8" s="1"/>
  <c r="AB396" i="8" s="1"/>
  <c r="K396" i="8"/>
  <c r="S395" i="8"/>
  <c r="W395" i="8" s="1"/>
  <c r="AC395" i="8" s="1"/>
  <c r="I396" i="8"/>
  <c r="O413" i="8"/>
  <c r="R414" i="8" s="1"/>
  <c r="J396" i="8" l="1"/>
  <c r="H396" i="8" s="1"/>
  <c r="O414" i="8"/>
  <c r="R415" i="8" s="1"/>
  <c r="I397" i="8" l="1"/>
  <c r="L397" i="8"/>
  <c r="V397" i="8" s="1"/>
  <c r="AB397" i="8" s="1"/>
  <c r="J397" i="8"/>
  <c r="K397" i="8"/>
  <c r="S396" i="8"/>
  <c r="W396" i="8" s="1"/>
  <c r="AC396" i="8" s="1"/>
  <c r="O415" i="8"/>
  <c r="R416" i="8" s="1"/>
  <c r="H397" i="8" l="1"/>
  <c r="O416" i="8"/>
  <c r="R417" i="8" s="1"/>
  <c r="J398" i="8" l="1"/>
  <c r="K398" i="8"/>
  <c r="S397" i="8"/>
  <c r="W397" i="8" s="1"/>
  <c r="AC397" i="8" s="1"/>
  <c r="I398" i="8"/>
  <c r="L398" i="8"/>
  <c r="V398" i="8" s="1"/>
  <c r="AB398" i="8" s="1"/>
  <c r="O417" i="8"/>
  <c r="R418" i="8" s="1"/>
  <c r="H398" i="8" l="1"/>
  <c r="O418" i="8"/>
  <c r="R419" i="8" s="1"/>
  <c r="J399" i="8" l="1"/>
  <c r="L399" i="8"/>
  <c r="V399" i="8" s="1"/>
  <c r="AB399" i="8" s="1"/>
  <c r="I399" i="8"/>
  <c r="S398" i="8"/>
  <c r="W398" i="8" s="1"/>
  <c r="AC398" i="8" s="1"/>
  <c r="K399" i="8"/>
  <c r="O419" i="8"/>
  <c r="R420" i="8" s="1"/>
  <c r="H399" i="8" l="1"/>
  <c r="I400" i="8" s="1"/>
  <c r="O420" i="8"/>
  <c r="R421" i="8" s="1"/>
  <c r="S399" i="8" l="1"/>
  <c r="W399" i="8" s="1"/>
  <c r="AC399" i="8" s="1"/>
  <c r="K400" i="8"/>
  <c r="L400" i="8"/>
  <c r="V400" i="8" s="1"/>
  <c r="AB400" i="8" s="1"/>
  <c r="J400" i="8"/>
  <c r="O421" i="8"/>
  <c r="R422" i="8" s="1"/>
  <c r="H400" i="8" l="1"/>
  <c r="L401" i="8" s="1"/>
  <c r="V401" i="8" s="1"/>
  <c r="AB401" i="8" s="1"/>
  <c r="O422" i="8"/>
  <c r="R423" i="8" s="1"/>
  <c r="J401" i="8" l="1"/>
  <c r="S400" i="8"/>
  <c r="W400" i="8" s="1"/>
  <c r="AC400" i="8" s="1"/>
  <c r="I401" i="8"/>
  <c r="K401" i="8"/>
  <c r="O423" i="8"/>
  <c r="R424" i="8" s="1"/>
  <c r="H401" i="8" l="1"/>
  <c r="I402" i="8" s="1"/>
  <c r="L402" i="8" l="1"/>
  <c r="V402" i="8" s="1"/>
  <c r="AB402" i="8" s="1"/>
  <c r="S401" i="8"/>
  <c r="W401" i="8" s="1"/>
  <c r="AC401" i="8" s="1"/>
  <c r="K402" i="8"/>
  <c r="J402" i="8"/>
  <c r="H402" i="8" l="1"/>
  <c r="K403" i="8" s="1"/>
  <c r="J403" i="8"/>
  <c r="L403" i="8"/>
  <c r="V403" i="8" s="1"/>
  <c r="AB403" i="8" s="1"/>
  <c r="S402" i="8"/>
  <c r="W402" i="8" s="1"/>
  <c r="AC402" i="8" s="1"/>
  <c r="I403" i="8"/>
  <c r="H403" i="8" l="1"/>
  <c r="J404" i="8" s="1"/>
  <c r="I404" i="8" l="1"/>
  <c r="S403" i="8"/>
  <c r="W403" i="8" s="1"/>
  <c r="AC403" i="8" s="1"/>
  <c r="K404" i="8"/>
  <c r="L404" i="8"/>
  <c r="V404" i="8" s="1"/>
  <c r="AB404" i="8" s="1"/>
  <c r="H404" i="8" l="1"/>
  <c r="J405" i="8" s="1"/>
  <c r="I405" i="8" l="1"/>
  <c r="S404" i="8"/>
  <c r="W404" i="8" s="1"/>
  <c r="AC404" i="8" s="1"/>
  <c r="K405" i="8"/>
  <c r="L405" i="8"/>
  <c r="V405" i="8" s="1"/>
  <c r="AB405" i="8" s="1"/>
  <c r="H405" i="8" l="1"/>
  <c r="M424" i="8"/>
  <c r="O424" i="8" s="1"/>
  <c r="R425" i="8" s="1"/>
  <c r="S405" i="8" l="1"/>
  <c r="W405" i="8" s="1"/>
  <c r="AC405" i="8" s="1"/>
  <c r="L406" i="8"/>
  <c r="V406" i="8" s="1"/>
  <c r="AB406" i="8" s="1"/>
  <c r="K406" i="8"/>
  <c r="I406" i="8"/>
  <c r="J406" i="8"/>
  <c r="O425" i="8"/>
  <c r="R426" i="8" s="1"/>
  <c r="H406" i="8" l="1"/>
  <c r="O426" i="8"/>
  <c r="R427" i="8" s="1"/>
  <c r="L407" i="8" l="1"/>
  <c r="V407" i="8" s="1"/>
  <c r="AB407" i="8" s="1"/>
  <c r="K407" i="8"/>
  <c r="J407" i="8"/>
  <c r="S406" i="8"/>
  <c r="W406" i="8" s="1"/>
  <c r="AC406" i="8" s="1"/>
  <c r="I407" i="8"/>
  <c r="O427" i="8"/>
  <c r="R428" i="8" s="1"/>
  <c r="H407" i="8" l="1"/>
  <c r="I408" i="8" s="1"/>
  <c r="J408" i="8"/>
  <c r="L408" i="8"/>
  <c r="V408" i="8" s="1"/>
  <c r="AB408" i="8" s="1"/>
  <c r="O428" i="8"/>
  <c r="R429" i="8" s="1"/>
  <c r="S407" i="8" l="1"/>
  <c r="W407" i="8" s="1"/>
  <c r="AC407" i="8" s="1"/>
  <c r="K408" i="8"/>
  <c r="H408" i="8" s="1"/>
  <c r="O429" i="8"/>
  <c r="R430" i="8" s="1"/>
  <c r="I409" i="8" l="1"/>
  <c r="K409" i="8"/>
  <c r="S408" i="8"/>
  <c r="W408" i="8" s="1"/>
  <c r="AC408" i="8" s="1"/>
  <c r="J409" i="8"/>
  <c r="L409" i="8"/>
  <c r="V409" i="8" s="1"/>
  <c r="AB409" i="8" s="1"/>
  <c r="O430" i="8"/>
  <c r="R431" i="8" s="1"/>
  <c r="H409" i="8" l="1"/>
  <c r="S409" i="8"/>
  <c r="W409" i="8" s="1"/>
  <c r="AC409" i="8" s="1"/>
  <c r="L410" i="8"/>
  <c r="V410" i="8" s="1"/>
  <c r="AB410" i="8" s="1"/>
  <c r="K410" i="8"/>
  <c r="I410" i="8"/>
  <c r="J410" i="8"/>
  <c r="O431" i="8"/>
  <c r="R432" i="8" s="1"/>
  <c r="H410" i="8" l="1"/>
  <c r="O432" i="8"/>
  <c r="R433" i="8" s="1"/>
  <c r="L411" i="8" l="1"/>
  <c r="V411" i="8" s="1"/>
  <c r="AB411" i="8" s="1"/>
  <c r="S410" i="8"/>
  <c r="W410" i="8" s="1"/>
  <c r="AC410" i="8" s="1"/>
  <c r="J411" i="8"/>
  <c r="I411" i="8"/>
  <c r="K411" i="8"/>
  <c r="O433" i="8"/>
  <c r="R434" i="8" s="1"/>
  <c r="H411" i="8" l="1"/>
  <c r="L412" i="8" s="1"/>
  <c r="V412" i="8" s="1"/>
  <c r="AB412" i="8" s="1"/>
  <c r="S411" i="8"/>
  <c r="W411" i="8" s="1"/>
  <c r="AC411" i="8" s="1"/>
  <c r="O434" i="8"/>
  <c r="R435" i="8" s="1"/>
  <c r="J412" i="8" l="1"/>
  <c r="K412" i="8"/>
  <c r="I412" i="8"/>
  <c r="O435" i="8"/>
  <c r="R436" i="8" s="1"/>
  <c r="H412" i="8" l="1"/>
  <c r="K413" i="8"/>
  <c r="J413" i="8"/>
  <c r="L413" i="8"/>
  <c r="V413" i="8" s="1"/>
  <c r="AB413" i="8" s="1"/>
  <c r="I413" i="8"/>
  <c r="S412" i="8"/>
  <c r="W412" i="8" s="1"/>
  <c r="AC412" i="8" s="1"/>
  <c r="H413" i="8" l="1"/>
  <c r="J414" i="8"/>
  <c r="L414" i="8"/>
  <c r="V414" i="8" s="1"/>
  <c r="AB414" i="8" s="1"/>
  <c r="K414" i="8" l="1"/>
  <c r="I414" i="8"/>
  <c r="H414" i="8" s="1"/>
  <c r="S413" i="8"/>
  <c r="W413" i="8" s="1"/>
  <c r="AC413" i="8" s="1"/>
  <c r="I415" i="8" l="1"/>
  <c r="K415" i="8"/>
  <c r="J415" i="8"/>
  <c r="L415" i="8"/>
  <c r="V415" i="8" s="1"/>
  <c r="AB415" i="8" s="1"/>
  <c r="S414" i="8"/>
  <c r="W414" i="8" s="1"/>
  <c r="AC414" i="8" s="1"/>
  <c r="H415" i="8" l="1"/>
  <c r="S415" i="8"/>
  <c r="W415" i="8" s="1"/>
  <c r="AC415" i="8" s="1"/>
  <c r="K416" i="8"/>
  <c r="J416" i="8" l="1"/>
  <c r="I416" i="8"/>
  <c r="L416" i="8"/>
  <c r="V416" i="8" s="1"/>
  <c r="AB416" i="8" s="1"/>
  <c r="H416" i="8" l="1"/>
  <c r="S416" i="8"/>
  <c r="W416" i="8" s="1"/>
  <c r="AC416" i="8" s="1"/>
  <c r="J417" i="8"/>
  <c r="K417" i="8"/>
  <c r="I417" i="8"/>
  <c r="L417" i="8"/>
  <c r="V417" i="8" s="1"/>
  <c r="AB417" i="8" s="1"/>
  <c r="H417" i="8" l="1"/>
  <c r="K418" i="8"/>
  <c r="S417" i="8"/>
  <c r="W417" i="8" s="1"/>
  <c r="AC417" i="8" s="1"/>
  <c r="J418" i="8"/>
  <c r="L418" i="8"/>
  <c r="V418" i="8" s="1"/>
  <c r="AB418" i="8" s="1"/>
  <c r="I418" i="8"/>
  <c r="H418" i="8" l="1"/>
  <c r="S418" i="8" s="1"/>
  <c r="W418" i="8" s="1"/>
  <c r="AC418" i="8" s="1"/>
  <c r="L419" i="8"/>
  <c r="V419" i="8" s="1"/>
  <c r="AB419" i="8" s="1"/>
  <c r="J419" i="8"/>
  <c r="I419" i="8"/>
  <c r="K419" i="8"/>
  <c r="H419" i="8" l="1"/>
  <c r="K420" i="8"/>
  <c r="S419" i="8"/>
  <c r="W419" i="8" s="1"/>
  <c r="AC419" i="8" s="1"/>
  <c r="J420" i="8"/>
  <c r="I420" i="8"/>
  <c r="L420" i="8"/>
  <c r="V420" i="8" s="1"/>
  <c r="AB420" i="8" s="1"/>
  <c r="H420" i="8" l="1"/>
  <c r="L421" i="8" s="1"/>
  <c r="V421" i="8" s="1"/>
  <c r="AB421" i="8" s="1"/>
  <c r="K421" i="8"/>
  <c r="J421" i="8"/>
  <c r="S420" i="8"/>
  <c r="W420" i="8" s="1"/>
  <c r="AC420" i="8" s="1"/>
  <c r="I421" i="8"/>
  <c r="M436" i="8"/>
  <c r="O436" i="8" s="1"/>
  <c r="R437" i="8" s="1"/>
  <c r="H421" i="8" l="1"/>
  <c r="S421" i="8" s="1"/>
  <c r="W421" i="8" s="1"/>
  <c r="AC421" i="8" s="1"/>
  <c r="L422" i="8"/>
  <c r="V422" i="8" s="1"/>
  <c r="AB422" i="8" s="1"/>
  <c r="J422" i="8"/>
  <c r="K422" i="8"/>
  <c r="I422" i="8"/>
  <c r="O437" i="8"/>
  <c r="R438" i="8" s="1"/>
  <c r="H422" i="8" l="1"/>
  <c r="I423" i="8"/>
  <c r="J423" i="8"/>
  <c r="L423" i="8"/>
  <c r="V423" i="8" s="1"/>
  <c r="AB423" i="8" s="1"/>
  <c r="K423" i="8"/>
  <c r="S422" i="8"/>
  <c r="W422" i="8" s="1"/>
  <c r="AC422" i="8" s="1"/>
  <c r="O438" i="8"/>
  <c r="R439" i="8" s="1"/>
  <c r="H423" i="8" l="1"/>
  <c r="L424" i="8" s="1"/>
  <c r="V424" i="8" s="1"/>
  <c r="AB424" i="8" s="1"/>
  <c r="K424" i="8"/>
  <c r="J424" i="8"/>
  <c r="S423" i="8"/>
  <c r="W423" i="8" s="1"/>
  <c r="AC423" i="8" s="1"/>
  <c r="I424" i="8"/>
  <c r="O439" i="8"/>
  <c r="R440" i="8" s="1"/>
  <c r="H424" i="8" l="1"/>
  <c r="J425" i="8" s="1"/>
  <c r="L425" i="8"/>
  <c r="V425" i="8" s="1"/>
  <c r="AB425" i="8" s="1"/>
  <c r="I425" i="8"/>
  <c r="S424" i="8"/>
  <c r="W424" i="8" s="1"/>
  <c r="AC424" i="8" s="1"/>
  <c r="O440" i="8"/>
  <c r="R441" i="8" s="1"/>
  <c r="K425" i="8" l="1"/>
  <c r="H425" i="8"/>
  <c r="K426" i="8" s="1"/>
  <c r="O441" i="8"/>
  <c r="R442" i="8" s="1"/>
  <c r="J426" i="8" l="1"/>
  <c r="S425" i="8"/>
  <c r="W425" i="8" s="1"/>
  <c r="AC425" i="8" s="1"/>
  <c r="L426" i="8"/>
  <c r="V426" i="8" s="1"/>
  <c r="AB426" i="8" s="1"/>
  <c r="I426" i="8"/>
  <c r="O442" i="8"/>
  <c r="R443" i="8" s="1"/>
  <c r="H426" i="8" l="1"/>
  <c r="L427" i="8" s="1"/>
  <c r="V427" i="8" s="1"/>
  <c r="AB427" i="8" s="1"/>
  <c r="K427" i="8"/>
  <c r="S426" i="8"/>
  <c r="W426" i="8" s="1"/>
  <c r="AC426" i="8" s="1"/>
  <c r="O443" i="8"/>
  <c r="R444" i="8" s="1"/>
  <c r="J427" i="8" l="1"/>
  <c r="I427" i="8"/>
  <c r="O444" i="8"/>
  <c r="R445" i="8" s="1"/>
  <c r="H427" i="8" l="1"/>
  <c r="J428" i="8" s="1"/>
  <c r="K428" i="8"/>
  <c r="L428" i="8"/>
  <c r="V428" i="8" s="1"/>
  <c r="AB428" i="8" s="1"/>
  <c r="S427" i="8"/>
  <c r="W427" i="8" s="1"/>
  <c r="AC427" i="8" s="1"/>
  <c r="O445" i="8"/>
  <c r="R446" i="8" s="1"/>
  <c r="I428" i="8" l="1"/>
  <c r="H428" i="8" s="1"/>
  <c r="L429" i="8" s="1"/>
  <c r="V429" i="8" s="1"/>
  <c r="AB429" i="8" s="1"/>
  <c r="O446" i="8"/>
  <c r="R447" i="8" s="1"/>
  <c r="I429" i="8" l="1"/>
  <c r="K429" i="8"/>
  <c r="S428" i="8"/>
  <c r="W428" i="8" s="1"/>
  <c r="AC428" i="8" s="1"/>
  <c r="J429" i="8"/>
  <c r="O447" i="8"/>
  <c r="R448" i="8" s="1"/>
  <c r="H429" i="8" l="1"/>
  <c r="I430" i="8" s="1"/>
  <c r="K430" i="8" l="1"/>
  <c r="S429" i="8"/>
  <c r="W429" i="8" s="1"/>
  <c r="AC429" i="8" s="1"/>
  <c r="J430" i="8"/>
  <c r="L430" i="8"/>
  <c r="V430" i="8" s="1"/>
  <c r="AB430" i="8" s="1"/>
  <c r="H430" i="8" l="1"/>
  <c r="K431" i="8" s="1"/>
  <c r="J431" i="8" l="1"/>
  <c r="S430" i="8"/>
  <c r="W430" i="8" s="1"/>
  <c r="AC430" i="8" s="1"/>
  <c r="L431" i="8"/>
  <c r="V431" i="8" s="1"/>
  <c r="AB431" i="8" s="1"/>
  <c r="I431" i="8"/>
  <c r="H431" i="8" l="1"/>
  <c r="I432" i="8"/>
  <c r="J432" i="8"/>
  <c r="S431" i="8"/>
  <c r="W431" i="8" s="1"/>
  <c r="AC431" i="8" s="1"/>
  <c r="L432" i="8"/>
  <c r="V432" i="8" s="1"/>
  <c r="AB432" i="8" s="1"/>
  <c r="K432" i="8"/>
  <c r="H432" i="8" l="1"/>
  <c r="I433" i="8" s="1"/>
  <c r="K433" i="8"/>
  <c r="L433" i="8"/>
  <c r="V433" i="8" s="1"/>
  <c r="AB433" i="8" s="1"/>
  <c r="S432" i="8"/>
  <c r="W432" i="8" s="1"/>
  <c r="AC432" i="8" s="1"/>
  <c r="J433" i="8"/>
  <c r="H433" i="8" l="1"/>
  <c r="S433" i="8" s="1"/>
  <c r="W433" i="8" s="1"/>
  <c r="AC433" i="8" s="1"/>
  <c r="I434" i="8" l="1"/>
  <c r="K434" i="8"/>
  <c r="L434" i="8"/>
  <c r="V434" i="8" s="1"/>
  <c r="AB434" i="8" s="1"/>
  <c r="J434" i="8"/>
  <c r="M448" i="8"/>
  <c r="O448" i="8" s="1"/>
  <c r="R449" i="8" s="1"/>
  <c r="H434" i="8" l="1"/>
  <c r="J435" i="8"/>
  <c r="K435" i="8"/>
  <c r="L435" i="8"/>
  <c r="V435" i="8" s="1"/>
  <c r="AB435" i="8" s="1"/>
  <c r="S434" i="8"/>
  <c r="W434" i="8" s="1"/>
  <c r="AC434" i="8" s="1"/>
  <c r="I435" i="8"/>
  <c r="O449" i="8"/>
  <c r="R450" i="8" s="1"/>
  <c r="H435" i="8" l="1"/>
  <c r="I436" i="8" s="1"/>
  <c r="S435" i="8"/>
  <c r="W435" i="8" s="1"/>
  <c r="AC435" i="8" s="1"/>
  <c r="J436" i="8"/>
  <c r="K436" i="8"/>
  <c r="O450" i="8"/>
  <c r="R451" i="8" s="1"/>
  <c r="L436" i="8" l="1"/>
  <c r="V436" i="8" s="1"/>
  <c r="AB436" i="8" s="1"/>
  <c r="H436" i="8"/>
  <c r="O451" i="8"/>
  <c r="R452" i="8" s="1"/>
  <c r="S436" i="8" l="1"/>
  <c r="W436" i="8" s="1"/>
  <c r="AC436" i="8" s="1"/>
  <c r="L437" i="8"/>
  <c r="V437" i="8" s="1"/>
  <c r="AB437" i="8" s="1"/>
  <c r="K437" i="8"/>
  <c r="I437" i="8"/>
  <c r="J437" i="8"/>
  <c r="O452" i="8"/>
  <c r="R453" i="8" s="1"/>
  <c r="H437" i="8" l="1"/>
  <c r="O453" i="8"/>
  <c r="R454" i="8" s="1"/>
  <c r="K438" i="8" l="1"/>
  <c r="I438" i="8"/>
  <c r="J438" i="8"/>
  <c r="S437" i="8"/>
  <c r="W437" i="8" s="1"/>
  <c r="AC437" i="8" s="1"/>
  <c r="L438" i="8"/>
  <c r="V438" i="8" s="1"/>
  <c r="AB438" i="8" s="1"/>
  <c r="O454" i="8"/>
  <c r="R455" i="8" s="1"/>
  <c r="H438" i="8" l="1"/>
  <c r="I439" i="8" s="1"/>
  <c r="O455" i="8"/>
  <c r="R456" i="8" s="1"/>
  <c r="S438" i="8" l="1"/>
  <c r="W438" i="8" s="1"/>
  <c r="AC438" i="8" s="1"/>
  <c r="L439" i="8"/>
  <c r="V439" i="8" s="1"/>
  <c r="AB439" i="8" s="1"/>
  <c r="J439" i="8"/>
  <c r="K439" i="8"/>
  <c r="O456" i="8"/>
  <c r="R457" i="8" s="1"/>
  <c r="H439" i="8" l="1"/>
  <c r="S439" i="8" s="1"/>
  <c r="W439" i="8" s="1"/>
  <c r="AC439" i="8" s="1"/>
  <c r="K440" i="8"/>
  <c r="L440" i="8"/>
  <c r="V440" i="8" s="1"/>
  <c r="AB440" i="8" s="1"/>
  <c r="I440" i="8"/>
  <c r="J440" i="8"/>
  <c r="O457" i="8"/>
  <c r="R458" i="8" s="1"/>
  <c r="H440" i="8" l="1"/>
  <c r="J441" i="8" s="1"/>
  <c r="S440" i="8"/>
  <c r="W440" i="8" s="1"/>
  <c r="AC440" i="8" s="1"/>
  <c r="K441" i="8"/>
  <c r="O458" i="8"/>
  <c r="R459" i="8" s="1"/>
  <c r="L441" i="8" l="1"/>
  <c r="V441" i="8" s="1"/>
  <c r="AB441" i="8" s="1"/>
  <c r="I441" i="8"/>
  <c r="H441" i="8" s="1"/>
  <c r="K442" i="8" s="1"/>
  <c r="O459" i="8"/>
  <c r="R460" i="8" s="1"/>
  <c r="S441" i="8" l="1"/>
  <c r="W441" i="8" s="1"/>
  <c r="AC441" i="8" s="1"/>
  <c r="J442" i="8"/>
  <c r="I442" i="8"/>
  <c r="L442" i="8"/>
  <c r="V442" i="8" s="1"/>
  <c r="AB442" i="8" s="1"/>
  <c r="H442" i="8" l="1"/>
  <c r="S442" i="8" s="1"/>
  <c r="W442" i="8" s="1"/>
  <c r="AC442" i="8" s="1"/>
  <c r="L443" i="8"/>
  <c r="V443" i="8" s="1"/>
  <c r="AB443" i="8" s="1"/>
  <c r="J443" i="8"/>
  <c r="K443" i="8"/>
  <c r="I443" i="8"/>
  <c r="H443" i="8" l="1"/>
  <c r="S443" i="8" s="1"/>
  <c r="W443" i="8" s="1"/>
  <c r="AC443" i="8" s="1"/>
  <c r="J444" i="8" l="1"/>
  <c r="L444" i="8"/>
  <c r="V444" i="8" s="1"/>
  <c r="AB444" i="8" s="1"/>
  <c r="I444" i="8"/>
  <c r="K444" i="8"/>
  <c r="H444" i="8" l="1"/>
  <c r="L445" i="8"/>
  <c r="V445" i="8" s="1"/>
  <c r="AB445" i="8" s="1"/>
  <c r="S444" i="8"/>
  <c r="W444" i="8" s="1"/>
  <c r="AC444" i="8" s="1"/>
  <c r="J445" i="8"/>
  <c r="I445" i="8"/>
  <c r="K445" i="8"/>
  <c r="H445" i="8" l="1"/>
  <c r="L446" i="8" l="1"/>
  <c r="V446" i="8" s="1"/>
  <c r="AB446" i="8" s="1"/>
  <c r="J446" i="8"/>
  <c r="S445" i="8"/>
  <c r="W445" i="8" s="1"/>
  <c r="AC445" i="8" s="1"/>
  <c r="I446" i="8"/>
  <c r="K446" i="8"/>
  <c r="H446" i="8" l="1"/>
  <c r="K447" i="8" s="1"/>
  <c r="S446" i="8" l="1"/>
  <c r="W446" i="8" s="1"/>
  <c r="AC446" i="8" s="1"/>
  <c r="J447" i="8"/>
  <c r="L447" i="8"/>
  <c r="V447" i="8" s="1"/>
  <c r="AB447" i="8" s="1"/>
  <c r="I447" i="8"/>
  <c r="M460" i="8"/>
  <c r="O460" i="8" s="1"/>
  <c r="R461" i="8" s="1"/>
  <c r="H447" i="8" l="1"/>
  <c r="I448" i="8" s="1"/>
  <c r="K448" i="8"/>
  <c r="O461" i="8"/>
  <c r="R462" i="8" s="1"/>
  <c r="J448" i="8" l="1"/>
  <c r="S447" i="8"/>
  <c r="W447" i="8" s="1"/>
  <c r="AC447" i="8" s="1"/>
  <c r="L448" i="8"/>
  <c r="V448" i="8" s="1"/>
  <c r="AB448" i="8" s="1"/>
  <c r="O462" i="8"/>
  <c r="R463" i="8" s="1"/>
  <c r="H448" i="8" l="1"/>
  <c r="O463" i="8"/>
  <c r="R464" i="8" s="1"/>
  <c r="L449" i="8" l="1"/>
  <c r="V449" i="8" s="1"/>
  <c r="AB449" i="8" s="1"/>
  <c r="S448" i="8"/>
  <c r="W448" i="8" s="1"/>
  <c r="AC448" i="8" s="1"/>
  <c r="J449" i="8"/>
  <c r="I449" i="8"/>
  <c r="K449" i="8"/>
  <c r="O464" i="8"/>
  <c r="R465" i="8" s="1"/>
  <c r="H449" i="8" l="1"/>
  <c r="O465" i="8"/>
  <c r="R466" i="8" s="1"/>
  <c r="J450" i="8" l="1"/>
  <c r="S449" i="8"/>
  <c r="W449" i="8" s="1"/>
  <c r="AC449" i="8" s="1"/>
  <c r="K450" i="8"/>
  <c r="I450" i="8"/>
  <c r="L450" i="8"/>
  <c r="V450" i="8" s="1"/>
  <c r="AB450" i="8" s="1"/>
  <c r="O466" i="8"/>
  <c r="R467" i="8" s="1"/>
  <c r="H450" i="8" l="1"/>
  <c r="O467" i="8"/>
  <c r="R468" i="8" s="1"/>
  <c r="K451" i="8" l="1"/>
  <c r="J451" i="8"/>
  <c r="S450" i="8"/>
  <c r="W450" i="8" s="1"/>
  <c r="AC450" i="8" s="1"/>
  <c r="L451" i="8"/>
  <c r="V451" i="8" s="1"/>
  <c r="AB451" i="8" s="1"/>
  <c r="I451" i="8"/>
  <c r="O468" i="8"/>
  <c r="R469" i="8" s="1"/>
  <c r="H451" i="8" l="1"/>
  <c r="J452" i="8"/>
  <c r="I452" i="8"/>
  <c r="L452" i="8"/>
  <c r="V452" i="8" s="1"/>
  <c r="AB452" i="8" s="1"/>
  <c r="K452" i="8"/>
  <c r="S451" i="8"/>
  <c r="W451" i="8" s="1"/>
  <c r="AC451" i="8" s="1"/>
  <c r="O469" i="8"/>
  <c r="R470" i="8" s="1"/>
  <c r="H452" i="8" l="1"/>
  <c r="I453" i="8"/>
  <c r="L453" i="8"/>
  <c r="V453" i="8" s="1"/>
  <c r="AB453" i="8" s="1"/>
  <c r="O470" i="8"/>
  <c r="R471" i="8" s="1"/>
  <c r="J453" i="8" l="1"/>
  <c r="K453" i="8"/>
  <c r="S452" i="8"/>
  <c r="W452" i="8" s="1"/>
  <c r="AC452" i="8" s="1"/>
  <c r="O471" i="8"/>
  <c r="R472" i="8" s="1"/>
  <c r="H453" i="8" l="1"/>
  <c r="S453" i="8" l="1"/>
  <c r="W453" i="8" s="1"/>
  <c r="AC453" i="8" s="1"/>
  <c r="I454" i="8"/>
  <c r="J454" i="8"/>
  <c r="L454" i="8"/>
  <c r="V454" i="8" s="1"/>
  <c r="AB454" i="8" s="1"/>
  <c r="K454" i="8"/>
  <c r="H454" i="8" l="1"/>
  <c r="I455" i="8" s="1"/>
  <c r="L455" i="8"/>
  <c r="V455" i="8" s="1"/>
  <c r="AB455" i="8" s="1"/>
  <c r="S454" i="8"/>
  <c r="W454" i="8" s="1"/>
  <c r="AC454" i="8" s="1"/>
  <c r="J455" i="8"/>
  <c r="K455" i="8" l="1"/>
  <c r="H455" i="8"/>
  <c r="L456" i="8" s="1"/>
  <c r="V456" i="8" s="1"/>
  <c r="AB456" i="8" s="1"/>
  <c r="K456" i="8"/>
  <c r="I456" i="8"/>
  <c r="J456" i="8"/>
  <c r="S455" i="8" l="1"/>
  <c r="W455" i="8" s="1"/>
  <c r="AC455" i="8" s="1"/>
  <c r="H456" i="8"/>
  <c r="S456" i="8"/>
  <c r="W456" i="8" s="1"/>
  <c r="AC456" i="8" s="1"/>
  <c r="K457" i="8"/>
  <c r="I457" i="8"/>
  <c r="J457" i="8"/>
  <c r="L457" i="8"/>
  <c r="V457" i="8" s="1"/>
  <c r="AB457" i="8" s="1"/>
  <c r="H457" i="8" l="1"/>
  <c r="S457" i="8" s="1"/>
  <c r="W457" i="8" s="1"/>
  <c r="AC457" i="8" s="1"/>
  <c r="K458" i="8"/>
  <c r="I458" i="8"/>
  <c r="J458" i="8" l="1"/>
  <c r="L458" i="8"/>
  <c r="V458" i="8" s="1"/>
  <c r="AB458" i="8" s="1"/>
  <c r="H458" i="8" l="1"/>
  <c r="K459" i="8" l="1"/>
  <c r="S458" i="8"/>
  <c r="W458" i="8" s="1"/>
  <c r="AC458" i="8" s="1"/>
  <c r="J459" i="8"/>
  <c r="I459" i="8"/>
  <c r="L459" i="8"/>
  <c r="V459" i="8" s="1"/>
  <c r="AB459" i="8" s="1"/>
  <c r="M472" i="8"/>
  <c r="O472" i="8" s="1"/>
  <c r="R473" i="8" s="1"/>
  <c r="H459" i="8" l="1"/>
  <c r="L460" i="8"/>
  <c r="V460" i="8" s="1"/>
  <c r="AB460" i="8" s="1"/>
  <c r="S459" i="8"/>
  <c r="W459" i="8" s="1"/>
  <c r="AC459" i="8" s="1"/>
  <c r="J460" i="8"/>
  <c r="I460" i="8"/>
  <c r="K460" i="8"/>
  <c r="O473" i="8"/>
  <c r="R474" i="8" s="1"/>
  <c r="H460" i="8" l="1"/>
  <c r="J461" i="8"/>
  <c r="S460" i="8"/>
  <c r="W460" i="8" s="1"/>
  <c r="AC460" i="8" s="1"/>
  <c r="K461" i="8"/>
  <c r="I461" i="8"/>
  <c r="L461" i="8"/>
  <c r="V461" i="8" s="1"/>
  <c r="AB461" i="8" s="1"/>
  <c r="O474" i="8"/>
  <c r="R475" i="8" s="1"/>
  <c r="H461" i="8" l="1"/>
  <c r="J462" i="8"/>
  <c r="I462" i="8"/>
  <c r="L462" i="8"/>
  <c r="V462" i="8" s="1"/>
  <c r="AB462" i="8" s="1"/>
  <c r="K462" i="8"/>
  <c r="S461" i="8"/>
  <c r="W461" i="8" s="1"/>
  <c r="AC461" i="8" s="1"/>
  <c r="O475" i="8"/>
  <c r="R476" i="8" s="1"/>
  <c r="H462" i="8" l="1"/>
  <c r="J463" i="8" s="1"/>
  <c r="S462" i="8"/>
  <c r="W462" i="8" s="1"/>
  <c r="AC462" i="8" s="1"/>
  <c r="K463" i="8"/>
  <c r="L463" i="8"/>
  <c r="V463" i="8" s="1"/>
  <c r="AB463" i="8" s="1"/>
  <c r="I463" i="8"/>
  <c r="O476" i="8"/>
  <c r="R477" i="8" s="1"/>
  <c r="H463" i="8" l="1"/>
  <c r="O477" i="8"/>
  <c r="R478" i="8" s="1"/>
  <c r="K464" i="8" l="1"/>
  <c r="I464" i="8"/>
  <c r="S463" i="8"/>
  <c r="W463" i="8" s="1"/>
  <c r="AC463" i="8" s="1"/>
  <c r="J464" i="8"/>
  <c r="L464" i="8"/>
  <c r="V464" i="8" s="1"/>
  <c r="AB464" i="8" s="1"/>
  <c r="O478" i="8"/>
  <c r="R479" i="8" s="1"/>
  <c r="H464" i="8" l="1"/>
  <c r="O479" i="8"/>
  <c r="R480" i="8" s="1"/>
  <c r="J465" i="8" l="1"/>
  <c r="S464" i="8"/>
  <c r="W464" i="8" s="1"/>
  <c r="AC464" i="8" s="1"/>
  <c r="I465" i="8"/>
  <c r="K465" i="8"/>
  <c r="L465" i="8"/>
  <c r="V465" i="8" s="1"/>
  <c r="AB465" i="8" s="1"/>
  <c r="O480" i="8"/>
  <c r="R481" i="8" s="1"/>
  <c r="H465" i="8" l="1"/>
  <c r="O481" i="8"/>
  <c r="R482" i="8" s="1"/>
  <c r="L466" i="8" l="1"/>
  <c r="V466" i="8" s="1"/>
  <c r="AB466" i="8" s="1"/>
  <c r="I466" i="8"/>
  <c r="K466" i="8"/>
  <c r="J466" i="8"/>
  <c r="S465" i="8"/>
  <c r="W465" i="8" s="1"/>
  <c r="AC465" i="8" s="1"/>
  <c r="O482" i="8"/>
  <c r="R483" i="8" s="1"/>
  <c r="H466" i="8" l="1"/>
  <c r="K467" i="8"/>
  <c r="S466" i="8"/>
  <c r="W466" i="8" s="1"/>
  <c r="AC466" i="8" s="1"/>
  <c r="J467" i="8"/>
  <c r="I467" i="8"/>
  <c r="L467" i="8"/>
  <c r="V467" i="8" s="1"/>
  <c r="AB467" i="8" s="1"/>
  <c r="O483" i="8"/>
  <c r="R484" i="8" s="1"/>
  <c r="H467" i="8" l="1"/>
  <c r="K468" i="8" l="1"/>
  <c r="L468" i="8"/>
  <c r="V468" i="8" s="1"/>
  <c r="AB468" i="8" s="1"/>
  <c r="J468" i="8"/>
  <c r="I468" i="8"/>
  <c r="S467" i="8"/>
  <c r="W467" i="8" s="1"/>
  <c r="AC467" i="8" s="1"/>
  <c r="H468" i="8" l="1"/>
  <c r="L469" i="8"/>
  <c r="V469" i="8" s="1"/>
  <c r="AB469" i="8" s="1"/>
  <c r="I469" i="8"/>
  <c r="K469" i="8"/>
  <c r="J469" i="8"/>
  <c r="S468" i="8"/>
  <c r="W468" i="8" s="1"/>
  <c r="AC468" i="8" s="1"/>
  <c r="H469" i="8" l="1"/>
  <c r="I470" i="8"/>
  <c r="L470" i="8"/>
  <c r="V470" i="8" s="1"/>
  <c r="AB470" i="8" s="1"/>
  <c r="J470" i="8"/>
  <c r="K470" i="8"/>
  <c r="S469" i="8"/>
  <c r="W469" i="8" s="1"/>
  <c r="AC469" i="8" s="1"/>
  <c r="H470" i="8" l="1"/>
  <c r="J471" i="8" l="1"/>
  <c r="L471" i="8"/>
  <c r="V471" i="8" s="1"/>
  <c r="AB471" i="8" s="1"/>
  <c r="S470" i="8"/>
  <c r="W470" i="8" s="1"/>
  <c r="AC470" i="8" s="1"/>
  <c r="K471" i="8"/>
  <c r="I471" i="8"/>
  <c r="H471" i="8" l="1"/>
  <c r="I472" i="8" s="1"/>
  <c r="L472" i="8"/>
  <c r="V472" i="8" s="1"/>
  <c r="AB472" i="8" s="1"/>
  <c r="S471" i="8"/>
  <c r="W471" i="8" s="1"/>
  <c r="AC471" i="8" s="1"/>
  <c r="J472" i="8"/>
  <c r="K472" i="8"/>
  <c r="H472" i="8" l="1"/>
  <c r="J473" i="8" s="1"/>
  <c r="L473" i="8"/>
  <c r="V473" i="8" s="1"/>
  <c r="AB473" i="8" s="1"/>
  <c r="S472" i="8"/>
  <c r="W472" i="8" s="1"/>
  <c r="AC472" i="8" s="1"/>
  <c r="I473" i="8"/>
  <c r="K473" i="8"/>
  <c r="H473" i="8" l="1"/>
  <c r="K474" i="8" s="1"/>
  <c r="I474" i="8"/>
  <c r="M484" i="8"/>
  <c r="O484" i="8" s="1"/>
  <c r="R485" i="8" s="1"/>
  <c r="L474" i="8" l="1"/>
  <c r="V474" i="8" s="1"/>
  <c r="AB474" i="8" s="1"/>
  <c r="J474" i="8"/>
  <c r="H474" i="8" s="1"/>
  <c r="S473" i="8"/>
  <c r="W473" i="8" s="1"/>
  <c r="AC473" i="8" s="1"/>
  <c r="O485" i="8"/>
  <c r="R486" i="8" s="1"/>
  <c r="S474" i="8" l="1"/>
  <c r="W474" i="8" s="1"/>
  <c r="AC474" i="8" s="1"/>
  <c r="L475" i="8"/>
  <c r="V475" i="8" s="1"/>
  <c r="AB475" i="8" s="1"/>
  <c r="J475" i="8"/>
  <c r="I475" i="8"/>
  <c r="K475" i="8"/>
  <c r="O486" i="8"/>
  <c r="R487" i="8" s="1"/>
  <c r="H475" i="8" l="1"/>
  <c r="J476" i="8" s="1"/>
  <c r="O487" i="8"/>
  <c r="R488" i="8" s="1"/>
  <c r="I476" i="8" l="1"/>
  <c r="L476" i="8"/>
  <c r="V476" i="8" s="1"/>
  <c r="AB476" i="8" s="1"/>
  <c r="S475" i="8"/>
  <c r="W475" i="8" s="1"/>
  <c r="AC475" i="8" s="1"/>
  <c r="K476" i="8"/>
  <c r="O488" i="8"/>
  <c r="R489" i="8" s="1"/>
  <c r="H476" i="8" l="1"/>
  <c r="S476" i="8"/>
  <c r="W476" i="8" s="1"/>
  <c r="AC476" i="8" s="1"/>
  <c r="L477" i="8"/>
  <c r="V477" i="8" s="1"/>
  <c r="AB477" i="8" s="1"/>
  <c r="K477" i="8"/>
  <c r="I477" i="8"/>
  <c r="J477" i="8"/>
  <c r="O489" i="8"/>
  <c r="R490" i="8" s="1"/>
  <c r="H477" i="8" l="1"/>
  <c r="O490" i="8"/>
  <c r="R491" i="8" s="1"/>
  <c r="J478" i="8" l="1"/>
  <c r="S477" i="8"/>
  <c r="W477" i="8" s="1"/>
  <c r="AC477" i="8" s="1"/>
  <c r="L478" i="8"/>
  <c r="V478" i="8" s="1"/>
  <c r="AB478" i="8" s="1"/>
  <c r="I478" i="8"/>
  <c r="K478" i="8"/>
  <c r="O491" i="8"/>
  <c r="R492" i="8" s="1"/>
  <c r="H478" i="8" l="1"/>
  <c r="L479" i="8" s="1"/>
  <c r="V479" i="8" s="1"/>
  <c r="AB479" i="8" s="1"/>
  <c r="J479" i="8"/>
  <c r="I479" i="8"/>
  <c r="K479" i="8"/>
  <c r="O492" i="8"/>
  <c r="R493" i="8" s="1"/>
  <c r="S478" i="8" l="1"/>
  <c r="W478" i="8" s="1"/>
  <c r="AC478" i="8" s="1"/>
  <c r="H479" i="8"/>
  <c r="K480" i="8" s="1"/>
  <c r="O493" i="8"/>
  <c r="R494" i="8" s="1"/>
  <c r="S479" i="8" l="1"/>
  <c r="W479" i="8" s="1"/>
  <c r="AC479" i="8" s="1"/>
  <c r="I480" i="8"/>
  <c r="L480" i="8"/>
  <c r="V480" i="8" s="1"/>
  <c r="AB480" i="8" s="1"/>
  <c r="J480" i="8"/>
  <c r="O494" i="8"/>
  <c r="R495" i="8" s="1"/>
  <c r="H480" i="8" l="1"/>
  <c r="K481" i="8"/>
  <c r="J481" i="8"/>
  <c r="S480" i="8"/>
  <c r="W480" i="8" s="1"/>
  <c r="AC480" i="8" s="1"/>
  <c r="I481" i="8"/>
  <c r="L481" i="8"/>
  <c r="V481" i="8" s="1"/>
  <c r="AB481" i="8" s="1"/>
  <c r="O495" i="8"/>
  <c r="R496" i="8" s="1"/>
  <c r="H481" i="8" l="1"/>
  <c r="L482" i="8" l="1"/>
  <c r="V482" i="8" s="1"/>
  <c r="AB482" i="8" s="1"/>
  <c r="S481" i="8"/>
  <c r="W481" i="8" s="1"/>
  <c r="AC481" i="8" s="1"/>
  <c r="J482" i="8"/>
  <c r="I482" i="8"/>
  <c r="K482" i="8"/>
  <c r="H482" i="8" l="1"/>
  <c r="L483" i="8" l="1"/>
  <c r="V483" i="8" s="1"/>
  <c r="AB483" i="8" s="1"/>
  <c r="J483" i="8"/>
  <c r="K483" i="8"/>
  <c r="I483" i="8"/>
  <c r="S482" i="8"/>
  <c r="W482" i="8" s="1"/>
  <c r="AC482" i="8" s="1"/>
  <c r="H483" i="8" l="1"/>
  <c r="S483" i="8" s="1"/>
  <c r="W483" i="8" s="1"/>
  <c r="AC483" i="8" s="1"/>
  <c r="K484" i="8" l="1"/>
  <c r="J484" i="8"/>
  <c r="I484" i="8"/>
  <c r="L484" i="8"/>
  <c r="V484" i="8" s="1"/>
  <c r="AB484" i="8" s="1"/>
  <c r="H484" i="8" l="1"/>
  <c r="J485" i="8"/>
  <c r="K485" i="8"/>
  <c r="L485" i="8"/>
  <c r="V485" i="8" s="1"/>
  <c r="AB485" i="8" s="1"/>
  <c r="I485" i="8"/>
  <c r="S484" i="8"/>
  <c r="W484" i="8" s="1"/>
  <c r="AC484" i="8" s="1"/>
  <c r="H485" i="8" l="1"/>
  <c r="L486" i="8" s="1"/>
  <c r="V486" i="8" s="1"/>
  <c r="AB486" i="8" s="1"/>
  <c r="I486" i="8" l="1"/>
  <c r="J486" i="8"/>
  <c r="K486" i="8"/>
  <c r="S485" i="8"/>
  <c r="W485" i="8" s="1"/>
  <c r="AC485" i="8" s="1"/>
  <c r="M496" i="8"/>
  <c r="O496" i="8" s="1"/>
  <c r="R497" i="8" s="1"/>
  <c r="H486" i="8" l="1"/>
  <c r="I487" i="8" s="1"/>
  <c r="K487" i="8"/>
  <c r="J487" i="8"/>
  <c r="L487" i="8"/>
  <c r="V487" i="8" s="1"/>
  <c r="AB487" i="8" s="1"/>
  <c r="S486" i="8"/>
  <c r="W486" i="8" s="1"/>
  <c r="AC486" i="8" s="1"/>
  <c r="O497" i="8"/>
  <c r="R498" i="8" s="1"/>
  <c r="H487" i="8" l="1"/>
  <c r="L488" i="8" s="1"/>
  <c r="V488" i="8" s="1"/>
  <c r="AB488" i="8" s="1"/>
  <c r="K488" i="8"/>
  <c r="O498" i="8"/>
  <c r="R499" i="8" s="1"/>
  <c r="S487" i="8" l="1"/>
  <c r="W487" i="8" s="1"/>
  <c r="AC487" i="8" s="1"/>
  <c r="J488" i="8"/>
  <c r="I488" i="8"/>
  <c r="O499" i="8"/>
  <c r="R500" i="8" s="1"/>
  <c r="H488" i="8" l="1"/>
  <c r="S488" i="8" s="1"/>
  <c r="W488" i="8" s="1"/>
  <c r="AC488" i="8" s="1"/>
  <c r="K489" i="8"/>
  <c r="J489" i="8"/>
  <c r="I489" i="8"/>
  <c r="L489" i="8"/>
  <c r="V489" i="8" s="1"/>
  <c r="AB489" i="8" s="1"/>
  <c r="O500" i="8"/>
  <c r="R501" i="8" s="1"/>
  <c r="H489" i="8" l="1"/>
  <c r="S489" i="8" s="1"/>
  <c r="W489" i="8" s="1"/>
  <c r="AC489" i="8" s="1"/>
  <c r="L490" i="8"/>
  <c r="V490" i="8" s="1"/>
  <c r="AB490" i="8" s="1"/>
  <c r="K490" i="8"/>
  <c r="O501" i="8"/>
  <c r="R502" i="8" s="1"/>
  <c r="J490" i="8" l="1"/>
  <c r="I490" i="8"/>
  <c r="H490" i="8" s="1"/>
  <c r="O502" i="8"/>
  <c r="R503" i="8" s="1"/>
  <c r="I491" i="8" l="1"/>
  <c r="K491" i="8"/>
  <c r="J491" i="8"/>
  <c r="S490" i="8"/>
  <c r="W490" i="8" s="1"/>
  <c r="AC490" i="8" s="1"/>
  <c r="L491" i="8"/>
  <c r="V491" i="8" s="1"/>
  <c r="AB491" i="8" s="1"/>
  <c r="O503" i="8"/>
  <c r="R504" i="8" s="1"/>
  <c r="H491" i="8" l="1"/>
  <c r="S491" i="8" s="1"/>
  <c r="W491" i="8" s="1"/>
  <c r="AC491" i="8" s="1"/>
  <c r="J492" i="8"/>
  <c r="I492" i="8"/>
  <c r="L492" i="8"/>
  <c r="V492" i="8" s="1"/>
  <c r="AB492" i="8" s="1"/>
  <c r="K492" i="8"/>
  <c r="O504" i="8"/>
  <c r="R505" i="8" s="1"/>
  <c r="H492" i="8" l="1"/>
  <c r="J493" i="8"/>
  <c r="L493" i="8"/>
  <c r="V493" i="8" s="1"/>
  <c r="AB493" i="8" s="1"/>
  <c r="K493" i="8"/>
  <c r="I493" i="8"/>
  <c r="S492" i="8"/>
  <c r="W492" i="8" s="1"/>
  <c r="AC492" i="8" s="1"/>
  <c r="O505" i="8"/>
  <c r="R506" i="8" s="1"/>
  <c r="H493" i="8" l="1"/>
  <c r="S493" i="8" s="1"/>
  <c r="W493" i="8" s="1"/>
  <c r="AC493" i="8" s="1"/>
  <c r="K494" i="8"/>
  <c r="J494" i="8"/>
  <c r="O506" i="8"/>
  <c r="R507" i="8" s="1"/>
  <c r="L494" i="8" l="1"/>
  <c r="V494" i="8" s="1"/>
  <c r="AB494" i="8" s="1"/>
  <c r="I494" i="8"/>
  <c r="O507" i="8"/>
  <c r="R508" i="8" s="1"/>
  <c r="H494" i="8" l="1"/>
  <c r="S494" i="8"/>
  <c r="W494" i="8" s="1"/>
  <c r="AC494" i="8" s="1"/>
  <c r="J495" i="8"/>
  <c r="L495" i="8"/>
  <c r="V495" i="8" s="1"/>
  <c r="AB495" i="8" s="1"/>
  <c r="I495" i="8"/>
  <c r="K495" i="8"/>
  <c r="H495" i="8" l="1"/>
  <c r="S495" i="8" l="1"/>
  <c r="W495" i="8" s="1"/>
  <c r="AC495" i="8" s="1"/>
  <c r="K496" i="8"/>
  <c r="I496" i="8"/>
  <c r="J496" i="8"/>
  <c r="L496" i="8"/>
  <c r="V496" i="8" s="1"/>
  <c r="AB496" i="8" s="1"/>
  <c r="H496" i="8" l="1"/>
  <c r="I497" i="8" s="1"/>
  <c r="S496" i="8"/>
  <c r="W496" i="8" s="1"/>
  <c r="AC496" i="8" s="1"/>
  <c r="J497" i="8"/>
  <c r="L497" i="8" l="1"/>
  <c r="V497" i="8" s="1"/>
  <c r="AB497" i="8" s="1"/>
  <c r="K497" i="8"/>
  <c r="H497" i="8" s="1"/>
  <c r="S497" i="8" l="1"/>
  <c r="W497" i="8" s="1"/>
  <c r="AC497" i="8" s="1"/>
  <c r="I498" i="8"/>
  <c r="L498" i="8"/>
  <c r="V498" i="8" s="1"/>
  <c r="AB498" i="8" s="1"/>
  <c r="K498" i="8"/>
  <c r="J498" i="8"/>
  <c r="M508" i="8"/>
  <c r="O508" i="8" s="1"/>
  <c r="R509" i="8" s="1"/>
  <c r="H498" i="8" l="1"/>
  <c r="L499" i="8" s="1"/>
  <c r="V499" i="8" s="1"/>
  <c r="AB499" i="8" s="1"/>
  <c r="O509" i="8"/>
  <c r="R510" i="8" s="1"/>
  <c r="K499" i="8" l="1"/>
  <c r="I499" i="8"/>
  <c r="S498" i="8"/>
  <c r="W498" i="8" s="1"/>
  <c r="AC498" i="8" s="1"/>
  <c r="J499" i="8"/>
  <c r="O510" i="8"/>
  <c r="R511" i="8" s="1"/>
  <c r="H499" i="8" l="1"/>
  <c r="L500" i="8" s="1"/>
  <c r="V500" i="8" s="1"/>
  <c r="AB500" i="8" s="1"/>
  <c r="K500" i="8"/>
  <c r="S499" i="8"/>
  <c r="W499" i="8" s="1"/>
  <c r="AC499" i="8" s="1"/>
  <c r="J500" i="8"/>
  <c r="I500" i="8"/>
  <c r="O511" i="8"/>
  <c r="R512" i="8" s="1"/>
  <c r="H500" i="8" l="1"/>
  <c r="S500" i="8"/>
  <c r="W500" i="8" s="1"/>
  <c r="AC500" i="8" s="1"/>
  <c r="J501" i="8"/>
  <c r="L501" i="8"/>
  <c r="V501" i="8" s="1"/>
  <c r="AB501" i="8" s="1"/>
  <c r="I501" i="8"/>
  <c r="K501" i="8"/>
  <c r="O512" i="8"/>
  <c r="R513" i="8" s="1"/>
  <c r="H501" i="8" l="1"/>
  <c r="O513" i="8"/>
  <c r="R514" i="8" s="1"/>
  <c r="J502" i="8" l="1"/>
  <c r="S501" i="8"/>
  <c r="W501" i="8" s="1"/>
  <c r="AC501" i="8" s="1"/>
  <c r="I502" i="8"/>
  <c r="K502" i="8"/>
  <c r="L502" i="8"/>
  <c r="V502" i="8" s="1"/>
  <c r="AB502" i="8" s="1"/>
  <c r="O514" i="8"/>
  <c r="R515" i="8" s="1"/>
  <c r="H502" i="8" l="1"/>
  <c r="O515" i="8"/>
  <c r="R516" i="8" s="1"/>
  <c r="J503" i="8" l="1"/>
  <c r="K503" i="8"/>
  <c r="L503" i="8"/>
  <c r="V503" i="8" s="1"/>
  <c r="AB503" i="8" s="1"/>
  <c r="S502" i="8"/>
  <c r="W502" i="8" s="1"/>
  <c r="AC502" i="8" s="1"/>
  <c r="I503" i="8"/>
  <c r="O516" i="8"/>
  <c r="R517" i="8" s="1"/>
  <c r="H503" i="8" l="1"/>
  <c r="O517" i="8"/>
  <c r="R518" i="8" s="1"/>
  <c r="L504" i="8" l="1"/>
  <c r="V504" i="8" s="1"/>
  <c r="AB504" i="8" s="1"/>
  <c r="K504" i="8"/>
  <c r="I504" i="8"/>
  <c r="S503" i="8"/>
  <c r="W503" i="8" s="1"/>
  <c r="AC503" i="8" s="1"/>
  <c r="J504" i="8"/>
  <c r="O518" i="8"/>
  <c r="R519" i="8" s="1"/>
  <c r="H504" i="8" l="1"/>
  <c r="O519" i="8"/>
  <c r="R520" i="8" s="1"/>
  <c r="J505" i="8" l="1"/>
  <c r="K505" i="8"/>
  <c r="I505" i="8"/>
  <c r="L505" i="8"/>
  <c r="V505" i="8" s="1"/>
  <c r="AB505" i="8" s="1"/>
  <c r="S504" i="8"/>
  <c r="W504" i="8" s="1"/>
  <c r="AC504" i="8" s="1"/>
  <c r="H505" i="8" l="1"/>
  <c r="L506" i="8" s="1"/>
  <c r="V506" i="8" s="1"/>
  <c r="AB506" i="8" s="1"/>
  <c r="J506" i="8" l="1"/>
  <c r="S505" i="8"/>
  <c r="W505" i="8" s="1"/>
  <c r="AC505" i="8" s="1"/>
  <c r="K506" i="8"/>
  <c r="I506" i="8"/>
  <c r="H506" i="8" l="1"/>
  <c r="L507" i="8" s="1"/>
  <c r="V507" i="8" s="1"/>
  <c r="AB507" i="8" s="1"/>
  <c r="I507" i="8" l="1"/>
  <c r="K507" i="8"/>
  <c r="J507" i="8"/>
  <c r="S506" i="8"/>
  <c r="W506" i="8" s="1"/>
  <c r="AC506" i="8" s="1"/>
  <c r="H507" i="8" l="1"/>
  <c r="L508" i="8" s="1"/>
  <c r="V508" i="8" s="1"/>
  <c r="AB508" i="8" s="1"/>
  <c r="I508" i="8"/>
  <c r="K508" i="8"/>
  <c r="S507" i="8"/>
  <c r="W507" i="8" s="1"/>
  <c r="AC507" i="8" s="1"/>
  <c r="J508" i="8"/>
  <c r="H508" i="8" l="1"/>
  <c r="I509" i="8" s="1"/>
  <c r="K509" i="8"/>
  <c r="J509" i="8"/>
  <c r="L509" i="8"/>
  <c r="V509" i="8" s="1"/>
  <c r="AB509" i="8" s="1"/>
  <c r="S508" i="8"/>
  <c r="W508" i="8" s="1"/>
  <c r="AC508" i="8" s="1"/>
  <c r="H509" i="8" l="1"/>
  <c r="L510" i="8"/>
  <c r="V510" i="8" s="1"/>
  <c r="AB510" i="8" s="1"/>
  <c r="I510" i="8"/>
  <c r="S509" i="8"/>
  <c r="W509" i="8" s="1"/>
  <c r="AC509" i="8" s="1"/>
  <c r="K510" i="8"/>
  <c r="J510" i="8"/>
  <c r="H510" i="8" l="1"/>
  <c r="K511" i="8" s="1"/>
  <c r="J511" i="8"/>
  <c r="M520" i="8"/>
  <c r="O520" i="8" s="1"/>
  <c r="R521" i="8" s="1"/>
  <c r="I511" i="8" l="1"/>
  <c r="S510" i="8"/>
  <c r="W510" i="8" s="1"/>
  <c r="AC510" i="8" s="1"/>
  <c r="L511" i="8"/>
  <c r="V511" i="8" s="1"/>
  <c r="AB511" i="8" s="1"/>
  <c r="O521" i="8"/>
  <c r="R522" i="8" s="1"/>
  <c r="H511" i="8" l="1"/>
  <c r="S511" i="8" s="1"/>
  <c r="W511" i="8" s="1"/>
  <c r="AC511" i="8" s="1"/>
  <c r="L512" i="8"/>
  <c r="V512" i="8" s="1"/>
  <c r="AB512" i="8" s="1"/>
  <c r="J512" i="8"/>
  <c r="K512" i="8"/>
  <c r="I512" i="8"/>
  <c r="O522" i="8"/>
  <c r="R523" i="8" s="1"/>
  <c r="H512" i="8" l="1"/>
  <c r="O523" i="8"/>
  <c r="R524" i="8" s="1"/>
  <c r="K513" i="8" l="1"/>
  <c r="S512" i="8"/>
  <c r="W512" i="8" s="1"/>
  <c r="AC512" i="8" s="1"/>
  <c r="I513" i="8"/>
  <c r="L513" i="8"/>
  <c r="V513" i="8" s="1"/>
  <c r="AB513" i="8" s="1"/>
  <c r="J513" i="8"/>
  <c r="O524" i="8"/>
  <c r="R525" i="8" s="1"/>
  <c r="H513" i="8" l="1"/>
  <c r="O525" i="8"/>
  <c r="R526" i="8" s="1"/>
  <c r="S513" i="8" l="1"/>
  <c r="W513" i="8" s="1"/>
  <c r="AC513" i="8" s="1"/>
  <c r="J514" i="8"/>
  <c r="K514" i="8"/>
  <c r="I514" i="8"/>
  <c r="L514" i="8"/>
  <c r="V514" i="8" s="1"/>
  <c r="AB514" i="8" s="1"/>
  <c r="O526" i="8"/>
  <c r="R527" i="8" s="1"/>
  <c r="H514" i="8" l="1"/>
  <c r="L515" i="8" s="1"/>
  <c r="V515" i="8" s="1"/>
  <c r="AB515" i="8" s="1"/>
  <c r="S514" i="8"/>
  <c r="W514" i="8" s="1"/>
  <c r="AC514" i="8" s="1"/>
  <c r="O527" i="8"/>
  <c r="R528" i="8" s="1"/>
  <c r="I515" i="8" l="1"/>
  <c r="J515" i="8"/>
  <c r="K515" i="8"/>
  <c r="O528" i="8"/>
  <c r="R529" i="8" s="1"/>
  <c r="H515" i="8" l="1"/>
  <c r="L516" i="8" s="1"/>
  <c r="V516" i="8" s="1"/>
  <c r="AB516" i="8" s="1"/>
  <c r="I516" i="8"/>
  <c r="J516" i="8"/>
  <c r="K516" i="8"/>
  <c r="S515" i="8"/>
  <c r="W515" i="8" s="1"/>
  <c r="AC515" i="8" s="1"/>
  <c r="O529" i="8"/>
  <c r="R530" i="8" s="1"/>
  <c r="H516" i="8" l="1"/>
  <c r="I517" i="8" s="1"/>
  <c r="S516" i="8"/>
  <c r="W516" i="8" s="1"/>
  <c r="AC516" i="8" s="1"/>
  <c r="J517" i="8"/>
  <c r="O530" i="8"/>
  <c r="R531" i="8" s="1"/>
  <c r="K517" i="8" l="1"/>
  <c r="L517" i="8"/>
  <c r="V517" i="8" s="1"/>
  <c r="AB517" i="8" s="1"/>
  <c r="O531" i="8"/>
  <c r="R532" i="8" s="1"/>
  <c r="H517" i="8" l="1"/>
  <c r="S517" i="8" s="1"/>
  <c r="W517" i="8" s="1"/>
  <c r="AC517" i="8" s="1"/>
  <c r="K518" i="8"/>
  <c r="L518" i="8"/>
  <c r="V518" i="8" s="1"/>
  <c r="AB518" i="8" s="1"/>
  <c r="I518" i="8"/>
  <c r="J518" i="8"/>
  <c r="H518" i="8" l="1"/>
  <c r="I519" i="8" s="1"/>
  <c r="L519" i="8" l="1"/>
  <c r="V519" i="8" s="1"/>
  <c r="AB519" i="8" s="1"/>
  <c r="J519" i="8"/>
  <c r="S518" i="8"/>
  <c r="W518" i="8" s="1"/>
  <c r="AC518" i="8" s="1"/>
  <c r="K519" i="8"/>
  <c r="H519" i="8" l="1"/>
  <c r="I520" i="8"/>
  <c r="K520" i="8"/>
  <c r="S519" i="8"/>
  <c r="W519" i="8" s="1"/>
  <c r="AC519" i="8" s="1"/>
  <c r="L520" i="8"/>
  <c r="V520" i="8" s="1"/>
  <c r="AB520" i="8" s="1"/>
  <c r="J520" i="8"/>
  <c r="H520" i="8" l="1"/>
  <c r="I521" i="8" l="1"/>
  <c r="J521" i="8"/>
  <c r="K521" i="8"/>
  <c r="L521" i="8"/>
  <c r="V521" i="8" s="1"/>
  <c r="AB521" i="8" s="1"/>
  <c r="S520" i="8"/>
  <c r="W520" i="8" s="1"/>
  <c r="AC520" i="8" s="1"/>
  <c r="H521" i="8" l="1"/>
  <c r="J522" i="8" l="1"/>
  <c r="L522" i="8"/>
  <c r="V522" i="8" s="1"/>
  <c r="AB522" i="8" s="1"/>
  <c r="S521" i="8"/>
  <c r="W521" i="8" s="1"/>
  <c r="AC521" i="8" s="1"/>
  <c r="I522" i="8"/>
  <c r="K522" i="8"/>
  <c r="H522" i="8" l="1"/>
  <c r="K523" i="8" l="1"/>
  <c r="I523" i="8"/>
  <c r="S522" i="8"/>
  <c r="W522" i="8" s="1"/>
  <c r="AC522" i="8" s="1"/>
  <c r="L523" i="8"/>
  <c r="V523" i="8" s="1"/>
  <c r="AB523" i="8" s="1"/>
  <c r="J523" i="8"/>
  <c r="M532" i="8"/>
  <c r="O532" i="8" s="1"/>
  <c r="R533" i="8" s="1"/>
  <c r="H523" i="8" l="1"/>
  <c r="O533" i="8"/>
  <c r="R534" i="8" s="1"/>
  <c r="K524" i="8" l="1"/>
  <c r="I524" i="8"/>
  <c r="L524" i="8"/>
  <c r="V524" i="8" s="1"/>
  <c r="AB524" i="8" s="1"/>
  <c r="S523" i="8"/>
  <c r="W523" i="8" s="1"/>
  <c r="AC523" i="8" s="1"/>
  <c r="J524" i="8"/>
  <c r="O534" i="8"/>
  <c r="R535" i="8" s="1"/>
  <c r="H524" i="8" l="1"/>
  <c r="O535" i="8"/>
  <c r="R536" i="8" s="1"/>
  <c r="S524" i="8" l="1"/>
  <c r="W524" i="8" s="1"/>
  <c r="AC524" i="8" s="1"/>
  <c r="J525" i="8"/>
  <c r="K525" i="8"/>
  <c r="I525" i="8"/>
  <c r="L525" i="8"/>
  <c r="V525" i="8" s="1"/>
  <c r="AB525" i="8" s="1"/>
  <c r="O536" i="8"/>
  <c r="R537" i="8" s="1"/>
  <c r="H525" i="8" l="1"/>
  <c r="K526" i="8" s="1"/>
  <c r="O537" i="8"/>
  <c r="R538" i="8" s="1"/>
  <c r="S525" i="8" l="1"/>
  <c r="W525" i="8" s="1"/>
  <c r="AC525" i="8" s="1"/>
  <c r="L526" i="8"/>
  <c r="V526" i="8" s="1"/>
  <c r="AB526" i="8" s="1"/>
  <c r="I526" i="8"/>
  <c r="J526" i="8"/>
  <c r="O538" i="8"/>
  <c r="R539" i="8" s="1"/>
  <c r="H526" i="8" l="1"/>
  <c r="K527" i="8" s="1"/>
  <c r="L527" i="8"/>
  <c r="V527" i="8" s="1"/>
  <c r="AB527" i="8" s="1"/>
  <c r="S526" i="8"/>
  <c r="W526" i="8" s="1"/>
  <c r="AC526" i="8" s="1"/>
  <c r="J527" i="8"/>
  <c r="I527" i="8"/>
  <c r="O539" i="8"/>
  <c r="R540" i="8" s="1"/>
  <c r="H527" i="8" l="1"/>
  <c r="J528" i="8" s="1"/>
  <c r="S527" i="8"/>
  <c r="W527" i="8" s="1"/>
  <c r="AC527" i="8" s="1"/>
  <c r="L528" i="8"/>
  <c r="V528" i="8" s="1"/>
  <c r="AB528" i="8" s="1"/>
  <c r="K528" i="8"/>
  <c r="O540" i="8"/>
  <c r="R541" i="8" s="1"/>
  <c r="I528" i="8" l="1"/>
  <c r="H528" i="8"/>
  <c r="J529" i="8" s="1"/>
  <c r="O541" i="8"/>
  <c r="R542" i="8" s="1"/>
  <c r="S528" i="8" l="1"/>
  <c r="W528" i="8" s="1"/>
  <c r="AC528" i="8" s="1"/>
  <c r="I529" i="8"/>
  <c r="L529" i="8"/>
  <c r="V529" i="8" s="1"/>
  <c r="AB529" i="8" s="1"/>
  <c r="K529" i="8"/>
  <c r="O542" i="8"/>
  <c r="R543" i="8" s="1"/>
  <c r="H529" i="8" l="1"/>
  <c r="J530" i="8" s="1"/>
  <c r="L530" i="8"/>
  <c r="V530" i="8" s="1"/>
  <c r="AB530" i="8" s="1"/>
  <c r="S529" i="8"/>
  <c r="W529" i="8" s="1"/>
  <c r="AC529" i="8" s="1"/>
  <c r="O543" i="8"/>
  <c r="R544" i="8" s="1"/>
  <c r="I530" i="8" l="1"/>
  <c r="K530" i="8"/>
  <c r="H530" i="8"/>
  <c r="I531" i="8" l="1"/>
  <c r="L531" i="8"/>
  <c r="V531" i="8" s="1"/>
  <c r="AB531" i="8" s="1"/>
  <c r="S530" i="8"/>
  <c r="W530" i="8" s="1"/>
  <c r="AC530" i="8" s="1"/>
  <c r="K531" i="8"/>
  <c r="J531" i="8"/>
  <c r="H531" i="8" l="1"/>
  <c r="J532" i="8" s="1"/>
  <c r="S531" i="8" l="1"/>
  <c r="W531" i="8" s="1"/>
  <c r="AC531" i="8" s="1"/>
  <c r="I532" i="8"/>
  <c r="K532" i="8"/>
  <c r="L532" i="8"/>
  <c r="V532" i="8" s="1"/>
  <c r="AB532" i="8" s="1"/>
  <c r="H532" i="8" l="1"/>
  <c r="S532" i="8" s="1"/>
  <c r="W532" i="8" s="1"/>
  <c r="AC532" i="8" s="1"/>
  <c r="I533" i="8"/>
  <c r="L533" i="8"/>
  <c r="V533" i="8" s="1"/>
  <c r="AB533" i="8" s="1"/>
  <c r="K533" i="8"/>
  <c r="J533" i="8" l="1"/>
  <c r="H533" i="8"/>
  <c r="I534" i="8" s="1"/>
  <c r="M544" i="8"/>
  <c r="O544" i="8" s="1"/>
  <c r="R545" i="8" s="1"/>
  <c r="J534" i="8" l="1"/>
  <c r="S533" i="8"/>
  <c r="W533" i="8" s="1"/>
  <c r="AC533" i="8" s="1"/>
  <c r="K534" i="8"/>
  <c r="L534" i="8"/>
  <c r="V534" i="8" s="1"/>
  <c r="AB534" i="8" s="1"/>
  <c r="O545" i="8"/>
  <c r="R546" i="8" s="1"/>
  <c r="H534" i="8" l="1"/>
  <c r="J535" i="8" s="1"/>
  <c r="O546" i="8"/>
  <c r="R547" i="8" s="1"/>
  <c r="K535" i="8" l="1"/>
  <c r="L535" i="8"/>
  <c r="V535" i="8" s="1"/>
  <c r="AB535" i="8" s="1"/>
  <c r="I535" i="8"/>
  <c r="S534" i="8"/>
  <c r="W534" i="8" s="1"/>
  <c r="AC534" i="8" s="1"/>
  <c r="O547" i="8"/>
  <c r="R548" i="8" s="1"/>
  <c r="H535" i="8" l="1"/>
  <c r="L536" i="8"/>
  <c r="V536" i="8" s="1"/>
  <c r="AB536" i="8" s="1"/>
  <c r="J536" i="8"/>
  <c r="I536" i="8"/>
  <c r="K536" i="8"/>
  <c r="S535" i="8"/>
  <c r="W535" i="8" s="1"/>
  <c r="AC535" i="8" s="1"/>
  <c r="O548" i="8"/>
  <c r="R549" i="8" s="1"/>
  <c r="H536" i="8" l="1"/>
  <c r="S536" i="8" s="1"/>
  <c r="W536" i="8" s="1"/>
  <c r="AC536" i="8" s="1"/>
  <c r="J537" i="8"/>
  <c r="K537" i="8"/>
  <c r="I537" i="8"/>
  <c r="L537" i="8"/>
  <c r="V537" i="8" s="1"/>
  <c r="AB537" i="8" s="1"/>
  <c r="O549" i="8"/>
  <c r="R550" i="8" s="1"/>
  <c r="H537" i="8" l="1"/>
  <c r="I538" i="8" s="1"/>
  <c r="K538" i="8"/>
  <c r="J538" i="8"/>
  <c r="S537" i="8"/>
  <c r="W537" i="8" s="1"/>
  <c r="AC537" i="8" s="1"/>
  <c r="L538" i="8"/>
  <c r="V538" i="8" s="1"/>
  <c r="AB538" i="8" s="1"/>
  <c r="O550" i="8"/>
  <c r="R551" i="8" s="1"/>
  <c r="H538" i="8" l="1"/>
  <c r="K539" i="8" s="1"/>
  <c r="S538" i="8"/>
  <c r="W538" i="8" s="1"/>
  <c r="AC538" i="8" s="1"/>
  <c r="I539" i="8"/>
  <c r="J539" i="8"/>
  <c r="L539" i="8"/>
  <c r="V539" i="8" s="1"/>
  <c r="AB539" i="8" s="1"/>
  <c r="O551" i="8"/>
  <c r="R552" i="8" s="1"/>
  <c r="H539" i="8" l="1"/>
  <c r="I540" i="8" s="1"/>
  <c r="K540" i="8"/>
  <c r="S539" i="8"/>
  <c r="W539" i="8" s="1"/>
  <c r="AC539" i="8" s="1"/>
  <c r="L540" i="8"/>
  <c r="V540" i="8" s="1"/>
  <c r="AB540" i="8" s="1"/>
  <c r="O552" i="8"/>
  <c r="R553" i="8" s="1"/>
  <c r="J540" i="8" l="1"/>
  <c r="H540" i="8" s="1"/>
  <c r="S540" i="8" s="1"/>
  <c r="W540" i="8" s="1"/>
  <c r="AC540" i="8" s="1"/>
  <c r="O553" i="8"/>
  <c r="R554" i="8" s="1"/>
  <c r="L541" i="8" l="1"/>
  <c r="V541" i="8" s="1"/>
  <c r="AB541" i="8" s="1"/>
  <c r="I541" i="8"/>
  <c r="K541" i="8"/>
  <c r="J541" i="8"/>
  <c r="O554" i="8"/>
  <c r="R555" i="8" s="1"/>
  <c r="H541" i="8" l="1"/>
  <c r="I542" i="8" s="1"/>
  <c r="O555" i="8"/>
  <c r="R556" i="8" s="1"/>
  <c r="L542" i="8" l="1"/>
  <c r="V542" i="8" s="1"/>
  <c r="AB542" i="8" s="1"/>
  <c r="J542" i="8"/>
  <c r="S541" i="8"/>
  <c r="W541" i="8" s="1"/>
  <c r="AC541" i="8" s="1"/>
  <c r="K542" i="8"/>
  <c r="H542" i="8" l="1"/>
  <c r="I543" i="8" s="1"/>
  <c r="J543" i="8"/>
  <c r="S542" i="8" l="1"/>
  <c r="W542" i="8" s="1"/>
  <c r="AC542" i="8" s="1"/>
  <c r="L543" i="8"/>
  <c r="V543" i="8" s="1"/>
  <c r="AB543" i="8" s="1"/>
  <c r="K543" i="8"/>
  <c r="H543" i="8" l="1"/>
  <c r="I544" i="8" s="1"/>
  <c r="J544" i="8"/>
  <c r="K544" i="8"/>
  <c r="S543" i="8"/>
  <c r="W543" i="8" s="1"/>
  <c r="AC543" i="8" s="1"/>
  <c r="L544" i="8"/>
  <c r="V544" i="8" s="1"/>
  <c r="AB544" i="8" s="1"/>
  <c r="H544" i="8" l="1"/>
  <c r="J545" i="8" l="1"/>
  <c r="K545" i="8"/>
  <c r="S544" i="8"/>
  <c r="W544" i="8" s="1"/>
  <c r="AC544" i="8" s="1"/>
  <c r="I545" i="8"/>
  <c r="L545" i="8"/>
  <c r="V545" i="8" s="1"/>
  <c r="AB545" i="8" s="1"/>
  <c r="H545" i="8" l="1"/>
  <c r="J546" i="8" s="1"/>
  <c r="M556" i="8"/>
  <c r="O556" i="8" s="1"/>
  <c r="R557" i="8" s="1"/>
  <c r="K546" i="8" l="1"/>
  <c r="I546" i="8"/>
  <c r="S545" i="8"/>
  <c r="W545" i="8" s="1"/>
  <c r="AC545" i="8" s="1"/>
  <c r="L546" i="8"/>
  <c r="V546" i="8" s="1"/>
  <c r="AB546" i="8" s="1"/>
  <c r="O557" i="8"/>
  <c r="R558" i="8" s="1"/>
  <c r="H546" i="8" l="1"/>
  <c r="O558" i="8"/>
  <c r="R559" i="8" s="1"/>
  <c r="J547" i="8" l="1"/>
  <c r="S546" i="8"/>
  <c r="W546" i="8" s="1"/>
  <c r="AC546" i="8" s="1"/>
  <c r="I547" i="8"/>
  <c r="L547" i="8"/>
  <c r="V547" i="8" s="1"/>
  <c r="AB547" i="8" s="1"/>
  <c r="K547" i="8"/>
  <c r="O559" i="8"/>
  <c r="R560" i="8" s="1"/>
  <c r="H547" i="8" l="1"/>
  <c r="K548" i="8" s="1"/>
  <c r="O560" i="8"/>
  <c r="R561" i="8" s="1"/>
  <c r="L548" i="8" l="1"/>
  <c r="V548" i="8" s="1"/>
  <c r="AB548" i="8" s="1"/>
  <c r="I548" i="8"/>
  <c r="J548" i="8"/>
  <c r="S547" i="8"/>
  <c r="W547" i="8" s="1"/>
  <c r="AC547" i="8" s="1"/>
  <c r="O561" i="8"/>
  <c r="R562" i="8" s="1"/>
  <c r="H548" i="8" l="1"/>
  <c r="K549" i="8" s="1"/>
  <c r="L549" i="8"/>
  <c r="V549" i="8" s="1"/>
  <c r="AB549" i="8" s="1"/>
  <c r="J549" i="8"/>
  <c r="O562" i="8"/>
  <c r="R563" i="8" s="1"/>
  <c r="I549" i="8" l="1"/>
  <c r="S548" i="8"/>
  <c r="W548" i="8" s="1"/>
  <c r="AC548" i="8" s="1"/>
  <c r="H549" i="8"/>
  <c r="J550" i="8" s="1"/>
  <c r="O563" i="8"/>
  <c r="R564" i="8" s="1"/>
  <c r="K550" i="8" l="1"/>
  <c r="L550" i="8"/>
  <c r="V550" i="8" s="1"/>
  <c r="AB550" i="8" s="1"/>
  <c r="S549" i="8"/>
  <c r="W549" i="8" s="1"/>
  <c r="AC549" i="8" s="1"/>
  <c r="I550" i="8"/>
  <c r="O564" i="8"/>
  <c r="R565" i="8" s="1"/>
  <c r="H550" i="8" l="1"/>
  <c r="L551" i="8" s="1"/>
  <c r="V551" i="8" s="1"/>
  <c r="AB551" i="8" s="1"/>
  <c r="O565" i="8"/>
  <c r="R566" i="8" s="1"/>
  <c r="K551" i="8" l="1"/>
  <c r="J551" i="8"/>
  <c r="I551" i="8"/>
  <c r="S550" i="8"/>
  <c r="W550" i="8" s="1"/>
  <c r="AC550" i="8" s="1"/>
  <c r="O566" i="8"/>
  <c r="R567" i="8" s="1"/>
  <c r="H551" i="8" l="1"/>
  <c r="K552" i="8" s="1"/>
  <c r="O567" i="8"/>
  <c r="R568" i="8" s="1"/>
  <c r="I552" i="8" l="1"/>
  <c r="S551" i="8"/>
  <c r="W551" i="8" s="1"/>
  <c r="AC551" i="8" s="1"/>
  <c r="L552" i="8"/>
  <c r="V552" i="8" s="1"/>
  <c r="AB552" i="8" s="1"/>
  <c r="J552" i="8"/>
  <c r="H552" i="8" l="1"/>
  <c r="K553" i="8" s="1"/>
  <c r="S552" i="8"/>
  <c r="W552" i="8" s="1"/>
  <c r="AC552" i="8" s="1"/>
  <c r="J553" i="8"/>
  <c r="L553" i="8"/>
  <c r="V553" i="8" s="1"/>
  <c r="AB553" i="8" s="1"/>
  <c r="I553" i="8" l="1"/>
  <c r="H553" i="8"/>
  <c r="K554" i="8" l="1"/>
  <c r="J554" i="8"/>
  <c r="S553" i="8"/>
  <c r="W553" i="8" s="1"/>
  <c r="AC553" i="8" s="1"/>
  <c r="L554" i="8"/>
  <c r="V554" i="8" s="1"/>
  <c r="AB554" i="8" s="1"/>
  <c r="I554" i="8"/>
  <c r="H554" i="8" l="1"/>
  <c r="K555" i="8" s="1"/>
  <c r="S554" i="8" l="1"/>
  <c r="W554" i="8" s="1"/>
  <c r="AC554" i="8" s="1"/>
  <c r="J555" i="8"/>
  <c r="I555" i="8"/>
  <c r="L555" i="8"/>
  <c r="V555" i="8" s="1"/>
  <c r="AB555" i="8" s="1"/>
  <c r="H555" i="8" l="1"/>
  <c r="S555" i="8" s="1"/>
  <c r="W555" i="8" s="1"/>
  <c r="AC555" i="8" s="1"/>
  <c r="J556" i="8" l="1"/>
  <c r="L556" i="8"/>
  <c r="V556" i="8" s="1"/>
  <c r="AB556" i="8" s="1"/>
  <c r="K556" i="8"/>
  <c r="I556" i="8"/>
  <c r="M568" i="8"/>
  <c r="O568" i="8" s="1"/>
  <c r="R569" i="8" s="1"/>
  <c r="H556" i="8" l="1"/>
  <c r="K557" i="8" s="1"/>
  <c r="O569" i="8"/>
  <c r="R570" i="8" s="1"/>
  <c r="S556" i="8" l="1"/>
  <c r="W556" i="8" s="1"/>
  <c r="AC556" i="8" s="1"/>
  <c r="L557" i="8"/>
  <c r="V557" i="8" s="1"/>
  <c r="AB557" i="8" s="1"/>
  <c r="I557" i="8"/>
  <c r="J557" i="8"/>
  <c r="O570" i="8"/>
  <c r="R571" i="8" s="1"/>
  <c r="H557" i="8" l="1"/>
  <c r="J558" i="8" s="1"/>
  <c r="O571" i="8"/>
  <c r="R572" i="8" s="1"/>
  <c r="I558" i="8" l="1"/>
  <c r="K558" i="8"/>
  <c r="S557" i="8"/>
  <c r="W557" i="8" s="1"/>
  <c r="AC557" i="8" s="1"/>
  <c r="L558" i="8"/>
  <c r="V558" i="8" s="1"/>
  <c r="AB558" i="8" s="1"/>
  <c r="O572" i="8"/>
  <c r="R573" i="8" s="1"/>
  <c r="H558" i="8" l="1"/>
  <c r="O573" i="8"/>
  <c r="R574" i="8" s="1"/>
  <c r="I559" i="8" l="1"/>
  <c r="S558" i="8"/>
  <c r="W558" i="8" s="1"/>
  <c r="AC558" i="8" s="1"/>
  <c r="K559" i="8"/>
  <c r="L559" i="8"/>
  <c r="V559" i="8" s="1"/>
  <c r="AB559" i="8" s="1"/>
  <c r="J559" i="8"/>
  <c r="O574" i="8"/>
  <c r="R575" i="8" s="1"/>
  <c r="H559" i="8" l="1"/>
  <c r="O575" i="8"/>
  <c r="R576" i="8" s="1"/>
  <c r="K560" i="8" l="1"/>
  <c r="J560" i="8"/>
  <c r="S559" i="8"/>
  <c r="W559" i="8" s="1"/>
  <c r="AC559" i="8" s="1"/>
  <c r="I560" i="8"/>
  <c r="L560" i="8"/>
  <c r="V560" i="8" s="1"/>
  <c r="AB560" i="8" s="1"/>
  <c r="O576" i="8"/>
  <c r="R577" i="8" s="1"/>
  <c r="H560" i="8" l="1"/>
  <c r="O577" i="8"/>
  <c r="R578" i="8" s="1"/>
  <c r="K561" i="8" l="1"/>
  <c r="L561" i="8"/>
  <c r="V561" i="8" s="1"/>
  <c r="AB561" i="8" s="1"/>
  <c r="I561" i="8"/>
  <c r="S560" i="8"/>
  <c r="W560" i="8" s="1"/>
  <c r="AC560" i="8" s="1"/>
  <c r="J561" i="8"/>
  <c r="O578" i="8"/>
  <c r="R579" i="8" s="1"/>
  <c r="H561" i="8" l="1"/>
  <c r="L562" i="8" s="1"/>
  <c r="V562" i="8" s="1"/>
  <c r="AB562" i="8" s="1"/>
  <c r="K562" i="8"/>
  <c r="I562" i="8"/>
  <c r="S561" i="8"/>
  <c r="W561" i="8" s="1"/>
  <c r="AC561" i="8" s="1"/>
  <c r="O579" i="8"/>
  <c r="R580" i="8" s="1"/>
  <c r="J562" i="8" l="1"/>
  <c r="H562" i="8"/>
  <c r="S562" i="8" s="1"/>
  <c r="W562" i="8" s="1"/>
  <c r="AC562" i="8" s="1"/>
  <c r="J563" i="8" l="1"/>
  <c r="L563" i="8"/>
  <c r="V563" i="8" s="1"/>
  <c r="AB563" i="8" s="1"/>
  <c r="K563" i="8"/>
  <c r="I563" i="8"/>
  <c r="H563" i="8" l="1"/>
  <c r="L564" i="8" s="1"/>
  <c r="V564" i="8" s="1"/>
  <c r="AB564" i="8" s="1"/>
  <c r="K564" i="8"/>
  <c r="J564" i="8"/>
  <c r="I564" i="8" l="1"/>
  <c r="S563" i="8"/>
  <c r="W563" i="8" s="1"/>
  <c r="AC563" i="8" s="1"/>
  <c r="H564" i="8"/>
  <c r="I565" i="8" s="1"/>
  <c r="K565" i="8" l="1"/>
  <c r="J565" i="8"/>
  <c r="S564" i="8"/>
  <c r="W564" i="8" s="1"/>
  <c r="AC564" i="8" s="1"/>
  <c r="L565" i="8"/>
  <c r="V565" i="8" s="1"/>
  <c r="AB565" i="8" s="1"/>
  <c r="H565" i="8" l="1"/>
  <c r="I566" i="8" s="1"/>
  <c r="K566" i="8"/>
  <c r="J566" i="8"/>
  <c r="S565" i="8"/>
  <c r="W565" i="8" s="1"/>
  <c r="AC565" i="8" s="1"/>
  <c r="L566" i="8"/>
  <c r="V566" i="8" s="1"/>
  <c r="AB566" i="8" s="1"/>
  <c r="H566" i="8" l="1"/>
  <c r="K567" i="8"/>
  <c r="S566" i="8"/>
  <c r="W566" i="8" s="1"/>
  <c r="AC566" i="8" s="1"/>
  <c r="L567" i="8" l="1"/>
  <c r="V567" i="8" s="1"/>
  <c r="AB567" i="8" s="1"/>
  <c r="J567" i="8"/>
  <c r="I567" i="8"/>
  <c r="H567" i="8" l="1"/>
  <c r="M580" i="8"/>
  <c r="O580" i="8" s="1"/>
  <c r="R581" i="8" s="1"/>
  <c r="L568" i="8" l="1"/>
  <c r="V568" i="8" s="1"/>
  <c r="AB568" i="8" s="1"/>
  <c r="K568" i="8"/>
  <c r="I568" i="8"/>
  <c r="J568" i="8"/>
  <c r="S567" i="8"/>
  <c r="W567" i="8" s="1"/>
  <c r="AC567" i="8" s="1"/>
  <c r="O581" i="8"/>
  <c r="R582" i="8" s="1"/>
  <c r="H568" i="8" l="1"/>
  <c r="O582" i="8"/>
  <c r="R583" i="8" s="1"/>
  <c r="I569" i="8" l="1"/>
  <c r="J569" i="8"/>
  <c r="S568" i="8"/>
  <c r="W568" i="8" s="1"/>
  <c r="AC568" i="8" s="1"/>
  <c r="L569" i="8"/>
  <c r="V569" i="8" s="1"/>
  <c r="AB569" i="8" s="1"/>
  <c r="K569" i="8"/>
  <c r="O583" i="8"/>
  <c r="R584" i="8" s="1"/>
  <c r="H569" i="8" l="1"/>
  <c r="O584" i="8"/>
  <c r="R585" i="8" s="1"/>
  <c r="J570" i="8" l="1"/>
  <c r="K570" i="8"/>
  <c r="I570" i="8"/>
  <c r="S569" i="8"/>
  <c r="W569" i="8" s="1"/>
  <c r="AC569" i="8" s="1"/>
  <c r="L570" i="8"/>
  <c r="V570" i="8" s="1"/>
  <c r="AB570" i="8" s="1"/>
  <c r="O585" i="8"/>
  <c r="R586" i="8" s="1"/>
  <c r="H570" i="8" l="1"/>
  <c r="J571" i="8" s="1"/>
  <c r="L571" i="8"/>
  <c r="V571" i="8" s="1"/>
  <c r="AB571" i="8" s="1"/>
  <c r="S570" i="8"/>
  <c r="W570" i="8" s="1"/>
  <c r="AC570" i="8" s="1"/>
  <c r="K571" i="8"/>
  <c r="I571" i="8"/>
  <c r="O586" i="8"/>
  <c r="R587" i="8" s="1"/>
  <c r="H571" i="8" l="1"/>
  <c r="S571" i="8"/>
  <c r="W571" i="8" s="1"/>
  <c r="AC571" i="8" s="1"/>
  <c r="L572" i="8"/>
  <c r="V572" i="8" s="1"/>
  <c r="AB572" i="8" s="1"/>
  <c r="J572" i="8"/>
  <c r="I572" i="8"/>
  <c r="K572" i="8"/>
  <c r="O587" i="8"/>
  <c r="R588" i="8" s="1"/>
  <c r="H572" i="8" l="1"/>
  <c r="O588" i="8"/>
  <c r="R589" i="8" s="1"/>
  <c r="L573" i="8" l="1"/>
  <c r="V573" i="8" s="1"/>
  <c r="AB573" i="8" s="1"/>
  <c r="I573" i="8"/>
  <c r="K573" i="8"/>
  <c r="J573" i="8"/>
  <c r="S572" i="8"/>
  <c r="W572" i="8" s="1"/>
  <c r="AC572" i="8" s="1"/>
  <c r="O589" i="8"/>
  <c r="R590" i="8" s="1"/>
  <c r="H573" i="8" l="1"/>
  <c r="K574" i="8" s="1"/>
  <c r="I574" i="8"/>
  <c r="J574" i="8"/>
  <c r="S573" i="8"/>
  <c r="W573" i="8" s="1"/>
  <c r="AC573" i="8" s="1"/>
  <c r="L574" i="8"/>
  <c r="V574" i="8" s="1"/>
  <c r="AB574" i="8" s="1"/>
  <c r="O590" i="8"/>
  <c r="R591" i="8" s="1"/>
  <c r="H574" i="8" l="1"/>
  <c r="O591" i="8"/>
  <c r="R592" i="8" s="1"/>
  <c r="K575" i="8" l="1"/>
  <c r="J575" i="8"/>
  <c r="I575" i="8"/>
  <c r="S574" i="8"/>
  <c r="W574" i="8" s="1"/>
  <c r="AC574" i="8" s="1"/>
  <c r="L575" i="8"/>
  <c r="V575" i="8" s="1"/>
  <c r="AB575" i="8" s="1"/>
  <c r="H575" i="8" l="1"/>
  <c r="I576" i="8"/>
  <c r="L576" i="8"/>
  <c r="V576" i="8" s="1"/>
  <c r="AB576" i="8" s="1"/>
  <c r="K576" i="8"/>
  <c r="S575" i="8"/>
  <c r="W575" i="8" s="1"/>
  <c r="AC575" i="8" s="1"/>
  <c r="J576" i="8"/>
  <c r="H576" i="8" l="1"/>
  <c r="K577" i="8" l="1"/>
  <c r="S576" i="8"/>
  <c r="W576" i="8" s="1"/>
  <c r="AC576" i="8" s="1"/>
  <c r="L577" i="8"/>
  <c r="V577" i="8" s="1"/>
  <c r="AB577" i="8" s="1"/>
  <c r="I577" i="8"/>
  <c r="J577" i="8"/>
  <c r="H577" i="8" l="1"/>
  <c r="L578" i="8" l="1"/>
  <c r="V578" i="8" s="1"/>
  <c r="AB578" i="8" s="1"/>
  <c r="S577" i="8"/>
  <c r="W577" i="8" s="1"/>
  <c r="AC577" i="8" s="1"/>
  <c r="J578" i="8"/>
  <c r="K578" i="8"/>
  <c r="I578" i="8"/>
  <c r="M592" i="8"/>
  <c r="O592" i="8" s="1"/>
  <c r="R593" i="8" s="1"/>
  <c r="H578" i="8" l="1"/>
  <c r="J579" i="8"/>
  <c r="L579" i="8"/>
  <c r="V579" i="8" s="1"/>
  <c r="AB579" i="8" s="1"/>
  <c r="K579" i="8"/>
  <c r="I579" i="8"/>
  <c r="S578" i="8"/>
  <c r="W578" i="8" s="1"/>
  <c r="AC578" i="8" s="1"/>
  <c r="O593" i="8"/>
  <c r="R594" i="8" s="1"/>
  <c r="H579" i="8" l="1"/>
  <c r="O594" i="8"/>
  <c r="R595" i="8" s="1"/>
  <c r="J580" i="8" l="1"/>
  <c r="L580" i="8"/>
  <c r="V580" i="8" s="1"/>
  <c r="AB580" i="8" s="1"/>
  <c r="K580" i="8"/>
  <c r="S579" i="8"/>
  <c r="W579" i="8" s="1"/>
  <c r="AC579" i="8" s="1"/>
  <c r="I580" i="8"/>
  <c r="O595" i="8"/>
  <c r="R596" i="8" s="1"/>
  <c r="H580" i="8" l="1"/>
  <c r="K581" i="8"/>
  <c r="S580" i="8"/>
  <c r="W580" i="8" s="1"/>
  <c r="AC580" i="8" s="1"/>
  <c r="O596" i="8"/>
  <c r="R597" i="8" s="1"/>
  <c r="J581" i="8" l="1"/>
  <c r="I581" i="8"/>
  <c r="L581" i="8"/>
  <c r="V581" i="8" s="1"/>
  <c r="AB581" i="8" s="1"/>
  <c r="O597" i="8"/>
  <c r="R598" i="8" s="1"/>
  <c r="H581" i="8" l="1"/>
  <c r="O598" i="8"/>
  <c r="R599" i="8" s="1"/>
  <c r="S581" i="8" l="1"/>
  <c r="W581" i="8" s="1"/>
  <c r="AC581" i="8" s="1"/>
  <c r="K582" i="8"/>
  <c r="J582" i="8"/>
  <c r="I582" i="8"/>
  <c r="L582" i="8"/>
  <c r="V582" i="8" s="1"/>
  <c r="AB582" i="8" s="1"/>
  <c r="O599" i="8"/>
  <c r="R600" i="8" s="1"/>
  <c r="H582" i="8" l="1"/>
  <c r="O600" i="8"/>
  <c r="R601" i="8" s="1"/>
  <c r="K583" i="8" l="1"/>
  <c r="J583" i="8"/>
  <c r="S582" i="8"/>
  <c r="W582" i="8" s="1"/>
  <c r="AC582" i="8" s="1"/>
  <c r="L583" i="8"/>
  <c r="V583" i="8" s="1"/>
  <c r="AB583" i="8" s="1"/>
  <c r="I583" i="8"/>
  <c r="O601" i="8"/>
  <c r="R602" i="8" s="1"/>
  <c r="H583" i="8" l="1"/>
  <c r="S583" i="8" s="1"/>
  <c r="W583" i="8" s="1"/>
  <c r="AC583" i="8" s="1"/>
  <c r="K584" i="8"/>
  <c r="J584" i="8"/>
  <c r="L584" i="8"/>
  <c r="V584" i="8" s="1"/>
  <c r="AB584" i="8" s="1"/>
  <c r="I584" i="8"/>
  <c r="O602" i="8"/>
  <c r="R603" i="8" s="1"/>
  <c r="H584" i="8" l="1"/>
  <c r="L585" i="8" s="1"/>
  <c r="V585" i="8" s="1"/>
  <c r="AB585" i="8" s="1"/>
  <c r="S584" i="8"/>
  <c r="W584" i="8" s="1"/>
  <c r="AC584" i="8" s="1"/>
  <c r="J585" i="8"/>
  <c r="K585" i="8"/>
  <c r="O603" i="8"/>
  <c r="R604" i="8" s="1"/>
  <c r="I585" i="8" l="1"/>
  <c r="H585" i="8"/>
  <c r="S585" i="8" s="1"/>
  <c r="W585" i="8" s="1"/>
  <c r="AC585" i="8" s="1"/>
  <c r="J586" i="8" l="1"/>
  <c r="I586" i="8"/>
  <c r="K586" i="8"/>
  <c r="L586" i="8"/>
  <c r="V586" i="8" s="1"/>
  <c r="AB586" i="8" s="1"/>
  <c r="H586" i="8" l="1"/>
  <c r="K587" i="8"/>
  <c r="I587" i="8" l="1"/>
  <c r="J587" i="8"/>
  <c r="L587" i="8"/>
  <c r="V587" i="8" s="1"/>
  <c r="AB587" i="8" s="1"/>
  <c r="S586" i="8"/>
  <c r="W586" i="8" s="1"/>
  <c r="AC586" i="8" s="1"/>
  <c r="H587" i="8" l="1"/>
  <c r="K588" i="8"/>
  <c r="L588" i="8"/>
  <c r="V588" i="8" s="1"/>
  <c r="AB588" i="8" s="1"/>
  <c r="J588" i="8"/>
  <c r="S587" i="8"/>
  <c r="W587" i="8" s="1"/>
  <c r="AC587" i="8" s="1"/>
  <c r="I588" i="8"/>
  <c r="H588" i="8" s="1"/>
  <c r="I589" i="8" s="1"/>
  <c r="L589" i="8" l="1"/>
  <c r="V589" i="8" s="1"/>
  <c r="AB589" i="8" s="1"/>
  <c r="S588" i="8"/>
  <c r="W588" i="8" s="1"/>
  <c r="AC588" i="8" s="1"/>
  <c r="J589" i="8"/>
  <c r="K589" i="8"/>
  <c r="H589" i="8" l="1"/>
  <c r="K590" i="8"/>
  <c r="I590" i="8"/>
  <c r="L590" i="8"/>
  <c r="V590" i="8" s="1"/>
  <c r="AB590" i="8" s="1"/>
  <c r="S589" i="8"/>
  <c r="W589" i="8" s="1"/>
  <c r="AC589" i="8" s="1"/>
  <c r="J590" i="8"/>
  <c r="H590" i="8" l="1"/>
  <c r="I591" i="8" s="1"/>
  <c r="K591" i="8"/>
  <c r="L591" i="8"/>
  <c r="V591" i="8" s="1"/>
  <c r="AB591" i="8" s="1"/>
  <c r="S590" i="8"/>
  <c r="W590" i="8" s="1"/>
  <c r="AC590" i="8" s="1"/>
  <c r="J591" i="8"/>
  <c r="H591" i="8" l="1"/>
  <c r="L592" i="8" s="1"/>
  <c r="V592" i="8" s="1"/>
  <c r="AB592" i="8" s="1"/>
  <c r="S591" i="8"/>
  <c r="W591" i="8" s="1"/>
  <c r="AC591" i="8" s="1"/>
  <c r="K592" i="8" l="1"/>
  <c r="J592" i="8"/>
  <c r="I592" i="8"/>
  <c r="M604" i="8"/>
  <c r="O604" i="8" s="1"/>
  <c r="R605" i="8" s="1"/>
  <c r="H592" i="8" l="1"/>
  <c r="S592" i="8" s="1"/>
  <c r="W592" i="8" s="1"/>
  <c r="AC592" i="8" s="1"/>
  <c r="O605" i="8"/>
  <c r="R606" i="8" s="1"/>
  <c r="L593" i="8" l="1"/>
  <c r="V593" i="8" s="1"/>
  <c r="AB593" i="8" s="1"/>
  <c r="J593" i="8"/>
  <c r="K593" i="8"/>
  <c r="I593" i="8"/>
  <c r="O606" i="8"/>
  <c r="R607" i="8" s="1"/>
  <c r="H593" i="8" l="1"/>
  <c r="I594" i="8" s="1"/>
  <c r="J594" i="8"/>
  <c r="S593" i="8"/>
  <c r="W593" i="8" s="1"/>
  <c r="AC593" i="8" s="1"/>
  <c r="K594" i="8"/>
  <c r="O607" i="8"/>
  <c r="R608" i="8" s="1"/>
  <c r="L594" i="8" l="1"/>
  <c r="V594" i="8" s="1"/>
  <c r="AB594" i="8" s="1"/>
  <c r="H594" i="8"/>
  <c r="L595" i="8" s="1"/>
  <c r="V595" i="8" s="1"/>
  <c r="AB595" i="8" s="1"/>
  <c r="O608" i="8"/>
  <c r="R609" i="8" s="1"/>
  <c r="K595" i="8" l="1"/>
  <c r="S594" i="8"/>
  <c r="W594" i="8" s="1"/>
  <c r="AC594" i="8" s="1"/>
  <c r="J595" i="8"/>
  <c r="I595" i="8"/>
  <c r="O609" i="8"/>
  <c r="R610" i="8" s="1"/>
  <c r="H595" i="8" l="1"/>
  <c r="I596" i="8"/>
  <c r="S595" i="8"/>
  <c r="W595" i="8" s="1"/>
  <c r="AC595" i="8" s="1"/>
  <c r="L596" i="8"/>
  <c r="V596" i="8" s="1"/>
  <c r="AB596" i="8" s="1"/>
  <c r="J596" i="8"/>
  <c r="K596" i="8"/>
  <c r="O610" i="8"/>
  <c r="R611" i="8" s="1"/>
  <c r="H596" i="8" l="1"/>
  <c r="I597" i="8" s="1"/>
  <c r="K597" i="8"/>
  <c r="L597" i="8"/>
  <c r="V597" i="8" s="1"/>
  <c r="AB597" i="8" s="1"/>
  <c r="J597" i="8"/>
  <c r="S596" i="8"/>
  <c r="W596" i="8" s="1"/>
  <c r="AC596" i="8" s="1"/>
  <c r="O611" i="8"/>
  <c r="R612" i="8" s="1"/>
  <c r="H597" i="8" l="1"/>
  <c r="K598" i="8" s="1"/>
  <c r="J598" i="8"/>
  <c r="I598" i="8"/>
  <c r="O612" i="8"/>
  <c r="R613" i="8" s="1"/>
  <c r="L598" i="8" l="1"/>
  <c r="V598" i="8" s="1"/>
  <c r="AB598" i="8" s="1"/>
  <c r="S597" i="8"/>
  <c r="W597" i="8" s="1"/>
  <c r="AC597" i="8" s="1"/>
  <c r="H598" i="8"/>
  <c r="K599" i="8" s="1"/>
  <c r="O613" i="8"/>
  <c r="R614" i="8" s="1"/>
  <c r="J599" i="8" l="1"/>
  <c r="S598" i="8"/>
  <c r="W598" i="8" s="1"/>
  <c r="AC598" i="8" s="1"/>
  <c r="I599" i="8"/>
  <c r="L599" i="8"/>
  <c r="V599" i="8" s="1"/>
  <c r="AB599" i="8" s="1"/>
  <c r="O614" i="8"/>
  <c r="R615" i="8" s="1"/>
  <c r="H599" i="8" l="1"/>
  <c r="O615" i="8"/>
  <c r="R616" i="8" s="1"/>
  <c r="L600" i="8" l="1"/>
  <c r="V600" i="8" s="1"/>
  <c r="AB600" i="8" s="1"/>
  <c r="I600" i="8"/>
  <c r="S599" i="8"/>
  <c r="W599" i="8" s="1"/>
  <c r="AC599" i="8" s="1"/>
  <c r="K600" i="8"/>
  <c r="J600" i="8"/>
  <c r="H600" i="8" l="1"/>
  <c r="L601" i="8" l="1"/>
  <c r="V601" i="8" s="1"/>
  <c r="AB601" i="8" s="1"/>
  <c r="I601" i="8"/>
  <c r="K601" i="8"/>
  <c r="J601" i="8"/>
  <c r="S600" i="8"/>
  <c r="W600" i="8" s="1"/>
  <c r="AC600" i="8" s="1"/>
  <c r="H601" i="8" l="1"/>
  <c r="S601" i="8" s="1"/>
  <c r="W601" i="8" s="1"/>
  <c r="AC601" i="8" s="1"/>
  <c r="L602" i="8"/>
  <c r="V602" i="8" s="1"/>
  <c r="AB602" i="8" s="1"/>
  <c r="I602" i="8"/>
  <c r="K602" i="8" l="1"/>
  <c r="J602" i="8"/>
  <c r="H602" i="8" l="1"/>
  <c r="S602" i="8"/>
  <c r="W602" i="8" s="1"/>
  <c r="AC602" i="8" s="1"/>
  <c r="K603" i="8"/>
  <c r="L603" i="8"/>
  <c r="V603" i="8" s="1"/>
  <c r="AB603" i="8" s="1"/>
  <c r="J603" i="8"/>
  <c r="I603" i="8"/>
  <c r="H603" i="8" l="1"/>
  <c r="J604" i="8" s="1"/>
  <c r="S603" i="8" l="1"/>
  <c r="W603" i="8" s="1"/>
  <c r="AC603" i="8" s="1"/>
  <c r="K604" i="8"/>
  <c r="L604" i="8"/>
  <c r="V604" i="8" s="1"/>
  <c r="AB604" i="8" s="1"/>
  <c r="I604" i="8"/>
  <c r="H604" i="8" l="1"/>
  <c r="S604" i="8" s="1"/>
  <c r="W604" i="8" s="1"/>
  <c r="AC604" i="8" s="1"/>
  <c r="I605" i="8"/>
  <c r="K605" i="8"/>
  <c r="J605" i="8"/>
  <c r="L605" i="8"/>
  <c r="V605" i="8" s="1"/>
  <c r="AB605" i="8" s="1"/>
  <c r="H605" i="8" l="1"/>
  <c r="I606" i="8" l="1"/>
  <c r="L606" i="8"/>
  <c r="V606" i="8" s="1"/>
  <c r="AB606" i="8" s="1"/>
  <c r="S605" i="8"/>
  <c r="W605" i="8" s="1"/>
  <c r="AC605" i="8" s="1"/>
  <c r="K606" i="8"/>
  <c r="J606" i="8"/>
  <c r="M616" i="8"/>
  <c r="O616" i="8" s="1"/>
  <c r="R617" i="8" s="1"/>
  <c r="H606" i="8" l="1"/>
  <c r="O617" i="8"/>
  <c r="R618" i="8" s="1"/>
  <c r="L607" i="8" l="1"/>
  <c r="V607" i="8" s="1"/>
  <c r="AB607" i="8" s="1"/>
  <c r="K607" i="8"/>
  <c r="J607" i="8"/>
  <c r="S606" i="8"/>
  <c r="W606" i="8" s="1"/>
  <c r="AC606" i="8" s="1"/>
  <c r="I607" i="8"/>
  <c r="O618" i="8"/>
  <c r="R619" i="8" s="1"/>
  <c r="H607" i="8" l="1"/>
  <c r="O619" i="8"/>
  <c r="R620" i="8" s="1"/>
  <c r="L608" i="8" l="1"/>
  <c r="V608" i="8" s="1"/>
  <c r="AB608" i="8" s="1"/>
  <c r="K608" i="8"/>
  <c r="S607" i="8"/>
  <c r="W607" i="8" s="1"/>
  <c r="AC607" i="8" s="1"/>
  <c r="I608" i="8"/>
  <c r="J608" i="8"/>
  <c r="O620" i="8"/>
  <c r="R621" i="8" s="1"/>
  <c r="H608" i="8" l="1"/>
  <c r="K609" i="8"/>
  <c r="S608" i="8"/>
  <c r="W608" i="8" s="1"/>
  <c r="AC608" i="8" s="1"/>
  <c r="I609" i="8"/>
  <c r="L609" i="8"/>
  <c r="V609" i="8" s="1"/>
  <c r="AB609" i="8" s="1"/>
  <c r="J609" i="8"/>
  <c r="O621" i="8"/>
  <c r="R622" i="8" s="1"/>
  <c r="H609" i="8" l="1"/>
  <c r="K610" i="8"/>
  <c r="I610" i="8"/>
  <c r="J610" i="8"/>
  <c r="S609" i="8"/>
  <c r="W609" i="8" s="1"/>
  <c r="AC609" i="8" s="1"/>
  <c r="L610" i="8"/>
  <c r="V610" i="8" s="1"/>
  <c r="AB610" i="8" s="1"/>
  <c r="O622" i="8"/>
  <c r="R623" i="8" s="1"/>
  <c r="H610" i="8" l="1"/>
  <c r="S610" i="8" s="1"/>
  <c r="W610" i="8" s="1"/>
  <c r="AC610" i="8" s="1"/>
  <c r="L611" i="8"/>
  <c r="V611" i="8" s="1"/>
  <c r="AB611" i="8" s="1"/>
  <c r="J611" i="8"/>
  <c r="K611" i="8"/>
  <c r="O623" i="8"/>
  <c r="R624" i="8" s="1"/>
  <c r="I611" i="8" l="1"/>
  <c r="H611" i="8" s="1"/>
  <c r="O624" i="8"/>
  <c r="R625" i="8" s="1"/>
  <c r="K612" i="8" l="1"/>
  <c r="J612" i="8"/>
  <c r="L612" i="8"/>
  <c r="V612" i="8" s="1"/>
  <c r="AB612" i="8" s="1"/>
  <c r="I612" i="8"/>
  <c r="S611" i="8"/>
  <c r="W611" i="8" s="1"/>
  <c r="AC611" i="8" s="1"/>
  <c r="O625" i="8"/>
  <c r="R626" i="8" s="1"/>
  <c r="H612" i="8" l="1"/>
  <c r="S612" i="8" s="1"/>
  <c r="W612" i="8" s="1"/>
  <c r="AC612" i="8" s="1"/>
  <c r="I613" i="8"/>
  <c r="L613" i="8"/>
  <c r="V613" i="8" s="1"/>
  <c r="AB613" i="8" s="1"/>
  <c r="J613" i="8"/>
  <c r="K613" i="8"/>
  <c r="O626" i="8"/>
  <c r="R627" i="8" s="1"/>
  <c r="H613" i="8" l="1"/>
  <c r="J614" i="8" s="1"/>
  <c r="S613" i="8"/>
  <c r="W613" i="8" s="1"/>
  <c r="AC613" i="8" s="1"/>
  <c r="L614" i="8"/>
  <c r="V614" i="8" s="1"/>
  <c r="AB614" i="8" s="1"/>
  <c r="K614" i="8"/>
  <c r="I614" i="8"/>
  <c r="O627" i="8"/>
  <c r="R628" i="8" s="1"/>
  <c r="H614" i="8" l="1"/>
  <c r="S614" i="8" s="1"/>
  <c r="W614" i="8" s="1"/>
  <c r="AC614" i="8" s="1"/>
  <c r="L615" i="8" l="1"/>
  <c r="V615" i="8" s="1"/>
  <c r="AB615" i="8" s="1"/>
  <c r="J615" i="8"/>
  <c r="K615" i="8"/>
  <c r="I615" i="8"/>
  <c r="H615" i="8" l="1"/>
  <c r="K616" i="8" s="1"/>
  <c r="S615" i="8"/>
  <c r="W615" i="8" s="1"/>
  <c r="AC615" i="8" s="1"/>
  <c r="J616" i="8"/>
  <c r="L616" i="8"/>
  <c r="V616" i="8" s="1"/>
  <c r="AB616" i="8" s="1"/>
  <c r="I616" i="8"/>
  <c r="H616" i="8" l="1"/>
  <c r="K617" i="8" s="1"/>
  <c r="S616" i="8"/>
  <c r="W616" i="8" s="1"/>
  <c r="AC616" i="8" s="1"/>
  <c r="L617" i="8"/>
  <c r="V617" i="8" s="1"/>
  <c r="AB617" i="8" s="1"/>
  <c r="J617" i="8"/>
  <c r="I617" i="8" l="1"/>
  <c r="H617" i="8" s="1"/>
  <c r="L618" i="8" s="1"/>
  <c r="V618" i="8" s="1"/>
  <c r="AB618" i="8" s="1"/>
  <c r="I618" i="8" l="1"/>
  <c r="K618" i="8"/>
  <c r="J618" i="8"/>
  <c r="S617" i="8"/>
  <c r="W617" i="8" s="1"/>
  <c r="AC617" i="8" s="1"/>
  <c r="H618" i="8" l="1"/>
  <c r="I619" i="8" s="1"/>
  <c r="S618" i="8" l="1"/>
  <c r="W618" i="8" s="1"/>
  <c r="AC618" i="8" s="1"/>
  <c r="J619" i="8"/>
  <c r="K619" i="8"/>
  <c r="L619" i="8"/>
  <c r="V619" i="8" s="1"/>
  <c r="AB619" i="8" s="1"/>
  <c r="M628" i="8"/>
  <c r="O628" i="8" s="1"/>
  <c r="R629" i="8" s="1"/>
  <c r="H619" i="8" l="1"/>
  <c r="J620" i="8" s="1"/>
  <c r="L620" i="8"/>
  <c r="V620" i="8" s="1"/>
  <c r="AB620" i="8" s="1"/>
  <c r="I620" i="8"/>
  <c r="O629" i="8"/>
  <c r="R630" i="8" s="1"/>
  <c r="K620" i="8" l="1"/>
  <c r="S619" i="8"/>
  <c r="W619" i="8" s="1"/>
  <c r="AC619" i="8" s="1"/>
  <c r="H620" i="8"/>
  <c r="K621" i="8" s="1"/>
  <c r="O630" i="8"/>
  <c r="R631" i="8" s="1"/>
  <c r="I621" i="8" l="1"/>
  <c r="J621" i="8"/>
  <c r="S620" i="8"/>
  <c r="W620" i="8" s="1"/>
  <c r="AC620" i="8" s="1"/>
  <c r="L621" i="8"/>
  <c r="V621" i="8" s="1"/>
  <c r="AB621" i="8" s="1"/>
  <c r="O631" i="8"/>
  <c r="R632" i="8" s="1"/>
  <c r="H621" i="8" l="1"/>
  <c r="I622" i="8" s="1"/>
  <c r="J622" i="8"/>
  <c r="L622" i="8"/>
  <c r="V622" i="8" s="1"/>
  <c r="AB622" i="8" s="1"/>
  <c r="O632" i="8"/>
  <c r="R633" i="8" s="1"/>
  <c r="K622" i="8" l="1"/>
  <c r="S621" i="8"/>
  <c r="W621" i="8" s="1"/>
  <c r="AC621" i="8" s="1"/>
  <c r="H622" i="8"/>
  <c r="K623" i="8" s="1"/>
  <c r="O633" i="8"/>
  <c r="R634" i="8" s="1"/>
  <c r="I623" i="8" l="1"/>
  <c r="J623" i="8"/>
  <c r="L623" i="8"/>
  <c r="V623" i="8" s="1"/>
  <c r="AB623" i="8" s="1"/>
  <c r="S622" i="8"/>
  <c r="W622" i="8" s="1"/>
  <c r="AC622" i="8" s="1"/>
  <c r="O634" i="8"/>
  <c r="R635" i="8" s="1"/>
  <c r="H623" i="8" l="1"/>
  <c r="L624" i="8" s="1"/>
  <c r="V624" i="8" s="1"/>
  <c r="AB624" i="8" s="1"/>
  <c r="K624" i="8"/>
  <c r="O635" i="8"/>
  <c r="R636" i="8" s="1"/>
  <c r="J624" i="8" l="1"/>
  <c r="I624" i="8"/>
  <c r="S623" i="8"/>
  <c r="W623" i="8" s="1"/>
  <c r="AC623" i="8" s="1"/>
  <c r="O636" i="8"/>
  <c r="R637" i="8" s="1"/>
  <c r="H624" i="8" l="1"/>
  <c r="K625" i="8" s="1"/>
  <c r="S624" i="8"/>
  <c r="W624" i="8" s="1"/>
  <c r="AC624" i="8" s="1"/>
  <c r="J625" i="8"/>
  <c r="I625" i="8"/>
  <c r="L625" i="8"/>
  <c r="V625" i="8" s="1"/>
  <c r="AB625" i="8" s="1"/>
  <c r="O637" i="8"/>
  <c r="R638" i="8" s="1"/>
  <c r="H625" i="8" l="1"/>
  <c r="K626" i="8" s="1"/>
  <c r="O638" i="8"/>
  <c r="R639" i="8" s="1"/>
  <c r="L626" i="8" l="1"/>
  <c r="V626" i="8" s="1"/>
  <c r="AB626" i="8" s="1"/>
  <c r="I626" i="8"/>
  <c r="J626" i="8"/>
  <c r="S625" i="8"/>
  <c r="W625" i="8" s="1"/>
  <c r="AC625" i="8" s="1"/>
  <c r="O639" i="8"/>
  <c r="R640" i="8" s="1"/>
  <c r="H626" i="8" l="1"/>
  <c r="I627" i="8" s="1"/>
  <c r="L627" i="8"/>
  <c r="V627" i="8" s="1"/>
  <c r="AB627" i="8" s="1"/>
  <c r="S626" i="8"/>
  <c r="W626" i="8" s="1"/>
  <c r="AC626" i="8" s="1"/>
  <c r="J627" i="8"/>
  <c r="K627" i="8"/>
  <c r="H627" i="8" l="1"/>
  <c r="J628" i="8" s="1"/>
  <c r="S627" i="8" l="1"/>
  <c r="W627" i="8" s="1"/>
  <c r="AC627" i="8" s="1"/>
  <c r="L628" i="8"/>
  <c r="V628" i="8" s="1"/>
  <c r="AB628" i="8" s="1"/>
  <c r="I628" i="8"/>
  <c r="K628" i="8"/>
  <c r="H628" i="8" l="1"/>
  <c r="S628" i="8" s="1"/>
  <c r="W628" i="8" s="1"/>
  <c r="AC628" i="8" s="1"/>
  <c r="L629" i="8"/>
  <c r="V629" i="8" s="1"/>
  <c r="AB629" i="8" s="1"/>
  <c r="J629" i="8"/>
  <c r="I629" i="8"/>
  <c r="K629" i="8"/>
  <c r="H629" i="8" l="1"/>
  <c r="K630" i="8" s="1"/>
  <c r="J630" i="8"/>
  <c r="I630" i="8"/>
  <c r="L630" i="8" l="1"/>
  <c r="V630" i="8" s="1"/>
  <c r="AB630" i="8" s="1"/>
  <c r="S629" i="8"/>
  <c r="W629" i="8" s="1"/>
  <c r="AC629" i="8" s="1"/>
  <c r="H630" i="8"/>
  <c r="K631" i="8" s="1"/>
  <c r="I631" i="8" l="1"/>
  <c r="J631" i="8"/>
  <c r="S630" i="8"/>
  <c r="W630" i="8" s="1"/>
  <c r="AC630" i="8" s="1"/>
  <c r="L631" i="8"/>
  <c r="V631" i="8" s="1"/>
  <c r="AB631" i="8" s="1"/>
  <c r="H631" i="8" l="1"/>
  <c r="S631" i="8" s="1"/>
  <c r="W631" i="8" s="1"/>
  <c r="AC631" i="8" s="1"/>
  <c r="K632" i="8"/>
  <c r="J632" i="8"/>
  <c r="I632" i="8" l="1"/>
  <c r="L632" i="8"/>
  <c r="V632" i="8" s="1"/>
  <c r="AB632" i="8" s="1"/>
  <c r="M640" i="8"/>
  <c r="O640" i="8" s="1"/>
  <c r="R641" i="8" s="1"/>
  <c r="H632" i="8" l="1"/>
  <c r="S632" i="8" s="1"/>
  <c r="W632" i="8" s="1"/>
  <c r="AC632" i="8" s="1"/>
  <c r="K633" i="8"/>
  <c r="I633" i="8"/>
  <c r="L633" i="8"/>
  <c r="V633" i="8" s="1"/>
  <c r="AB633" i="8" s="1"/>
  <c r="J633" i="8"/>
  <c r="O641" i="8"/>
  <c r="R642" i="8" s="1"/>
  <c r="H633" i="8" l="1"/>
  <c r="S633" i="8" s="1"/>
  <c r="W633" i="8" s="1"/>
  <c r="AC633" i="8" s="1"/>
  <c r="K634" i="8"/>
  <c r="I634" i="8"/>
  <c r="J634" i="8"/>
  <c r="L634" i="8"/>
  <c r="V634" i="8" s="1"/>
  <c r="AB634" i="8" s="1"/>
  <c r="O642" i="8"/>
  <c r="R643" i="8" s="1"/>
  <c r="H634" i="8" l="1"/>
  <c r="K635" i="8" s="1"/>
  <c r="O643" i="8"/>
  <c r="R644" i="8" s="1"/>
  <c r="J635" i="8" l="1"/>
  <c r="I635" i="8"/>
  <c r="S634" i="8"/>
  <c r="W634" i="8" s="1"/>
  <c r="AC634" i="8" s="1"/>
  <c r="L635" i="8"/>
  <c r="V635" i="8" s="1"/>
  <c r="AB635" i="8" s="1"/>
  <c r="O644" i="8"/>
  <c r="R645" i="8" s="1"/>
  <c r="H635" i="8" l="1"/>
  <c r="O645" i="8"/>
  <c r="R646" i="8" s="1"/>
  <c r="I636" i="8" l="1"/>
  <c r="S635" i="8"/>
  <c r="W635" i="8" s="1"/>
  <c r="AC635" i="8" s="1"/>
  <c r="L636" i="8"/>
  <c r="V636" i="8" s="1"/>
  <c r="AB636" i="8" s="1"/>
  <c r="K636" i="8"/>
  <c r="J636" i="8"/>
  <c r="O646" i="8"/>
  <c r="R647" i="8" s="1"/>
  <c r="H636" i="8" l="1"/>
  <c r="O647" i="8"/>
  <c r="R648" i="8" s="1"/>
  <c r="K637" i="8" l="1"/>
  <c r="S636" i="8"/>
  <c r="W636" i="8" s="1"/>
  <c r="AC636" i="8" s="1"/>
  <c r="L637" i="8"/>
  <c r="V637" i="8" s="1"/>
  <c r="AB637" i="8" s="1"/>
  <c r="I637" i="8"/>
  <c r="J637" i="8"/>
  <c r="O648" i="8"/>
  <c r="R649" i="8" s="1"/>
  <c r="H637" i="8" l="1"/>
  <c r="I638" i="8" s="1"/>
  <c r="O649" i="8"/>
  <c r="R650" i="8" s="1"/>
  <c r="J638" i="8" l="1"/>
  <c r="K638" i="8"/>
  <c r="L638" i="8"/>
  <c r="V638" i="8" s="1"/>
  <c r="AB638" i="8" s="1"/>
  <c r="S637" i="8"/>
  <c r="W637" i="8" s="1"/>
  <c r="AC637" i="8" s="1"/>
  <c r="O650" i="8"/>
  <c r="R651" i="8" s="1"/>
  <c r="H638" i="8" l="1"/>
  <c r="L639" i="8" s="1"/>
  <c r="V639" i="8" s="1"/>
  <c r="AB639" i="8" s="1"/>
  <c r="J639" i="8"/>
  <c r="K639" i="8"/>
  <c r="O651" i="8"/>
  <c r="R652" i="8" s="1"/>
  <c r="S638" i="8" l="1"/>
  <c r="W638" i="8" s="1"/>
  <c r="AC638" i="8" s="1"/>
  <c r="I639" i="8"/>
  <c r="H639" i="8" s="1"/>
  <c r="K640" i="8" s="1"/>
  <c r="J640" i="8" l="1"/>
  <c r="S639" i="8"/>
  <c r="W639" i="8" s="1"/>
  <c r="AC639" i="8" s="1"/>
  <c r="L640" i="8"/>
  <c r="V640" i="8" s="1"/>
  <c r="AB640" i="8" s="1"/>
  <c r="I640" i="8"/>
  <c r="H640" i="8" l="1"/>
  <c r="S640" i="8" s="1"/>
  <c r="W640" i="8" s="1"/>
  <c r="AC640" i="8" s="1"/>
  <c r="L641" i="8" l="1"/>
  <c r="V641" i="8" s="1"/>
  <c r="AB641" i="8" s="1"/>
  <c r="K641" i="8"/>
  <c r="J641" i="8"/>
  <c r="I641" i="8"/>
  <c r="H641" i="8" l="1"/>
  <c r="L642" i="8" s="1"/>
  <c r="V642" i="8" s="1"/>
  <c r="AB642" i="8" s="1"/>
  <c r="K642" i="8"/>
  <c r="J642" i="8"/>
  <c r="I642" i="8"/>
  <c r="S641" i="8"/>
  <c r="W641" i="8" s="1"/>
  <c r="AC641" i="8" s="1"/>
  <c r="H642" i="8" l="1"/>
  <c r="L643" i="8" l="1"/>
  <c r="V643" i="8" s="1"/>
  <c r="AB643" i="8" s="1"/>
  <c r="S642" i="8"/>
  <c r="W642" i="8" s="1"/>
  <c r="AC642" i="8" s="1"/>
  <c r="I643" i="8"/>
  <c r="J643" i="8"/>
  <c r="K643" i="8"/>
  <c r="H643" i="8" l="1"/>
  <c r="S643" i="8" s="1"/>
  <c r="W643" i="8" s="1"/>
  <c r="AC643" i="8" s="1"/>
  <c r="L644" i="8" l="1"/>
  <c r="V644" i="8" s="1"/>
  <c r="AB644" i="8" s="1"/>
  <c r="I644" i="8"/>
  <c r="K644" i="8"/>
  <c r="J644" i="8"/>
  <c r="M652" i="8"/>
  <c r="O652" i="8" s="1"/>
  <c r="R653" i="8" s="1"/>
  <c r="H644" i="8" l="1"/>
  <c r="J645" i="8" s="1"/>
  <c r="O653" i="8"/>
  <c r="R654" i="8" s="1"/>
  <c r="S644" i="8" l="1"/>
  <c r="W644" i="8" s="1"/>
  <c r="AC644" i="8" s="1"/>
  <c r="I645" i="8"/>
  <c r="L645" i="8"/>
  <c r="V645" i="8" s="1"/>
  <c r="AB645" i="8" s="1"/>
  <c r="K645" i="8"/>
  <c r="O654" i="8"/>
  <c r="R655" i="8" s="1"/>
  <c r="H645" i="8" l="1"/>
  <c r="I646" i="8" s="1"/>
  <c r="S645" i="8"/>
  <c r="W645" i="8" s="1"/>
  <c r="AC645" i="8" s="1"/>
  <c r="O655" i="8"/>
  <c r="R656" i="8" s="1"/>
  <c r="J646" i="8" l="1"/>
  <c r="K646" i="8"/>
  <c r="L646" i="8"/>
  <c r="V646" i="8" s="1"/>
  <c r="AB646" i="8" s="1"/>
  <c r="O656" i="8"/>
  <c r="R657" i="8" s="1"/>
  <c r="H646" i="8" l="1"/>
  <c r="L647" i="8" s="1"/>
  <c r="V647" i="8" s="1"/>
  <c r="AB647" i="8" s="1"/>
  <c r="J647" i="8"/>
  <c r="O657" i="8"/>
  <c r="R658" i="8" s="1"/>
  <c r="S646" i="8" l="1"/>
  <c r="W646" i="8" s="1"/>
  <c r="AC646" i="8" s="1"/>
  <c r="K647" i="8"/>
  <c r="I647" i="8"/>
  <c r="O658" i="8"/>
  <c r="R659" i="8" s="1"/>
  <c r="H647" i="8" l="1"/>
  <c r="J648" i="8" s="1"/>
  <c r="I648" i="8"/>
  <c r="L648" i="8"/>
  <c r="V648" i="8" s="1"/>
  <c r="AB648" i="8" s="1"/>
  <c r="S647" i="8"/>
  <c r="W647" i="8" s="1"/>
  <c r="AC647" i="8" s="1"/>
  <c r="K648" i="8"/>
  <c r="O659" i="8"/>
  <c r="R660" i="8" s="1"/>
  <c r="H648" i="8" l="1"/>
  <c r="S648" i="8" s="1"/>
  <c r="W648" i="8" s="1"/>
  <c r="AC648" i="8" s="1"/>
  <c r="K649" i="8"/>
  <c r="I649" i="8"/>
  <c r="J649" i="8"/>
  <c r="O660" i="8"/>
  <c r="R661" i="8" s="1"/>
  <c r="L649" i="8" l="1"/>
  <c r="V649" i="8" s="1"/>
  <c r="AB649" i="8" s="1"/>
  <c r="H649" i="8"/>
  <c r="J650" i="8" s="1"/>
  <c r="O661" i="8"/>
  <c r="R662" i="8" s="1"/>
  <c r="K650" i="8" l="1"/>
  <c r="L650" i="8"/>
  <c r="V650" i="8" s="1"/>
  <c r="AB650" i="8" s="1"/>
  <c r="I650" i="8"/>
  <c r="S649" i="8"/>
  <c r="W649" i="8" s="1"/>
  <c r="AC649" i="8" s="1"/>
  <c r="O662" i="8"/>
  <c r="R663" i="8" s="1"/>
  <c r="H650" i="8" l="1"/>
  <c r="S650" i="8" s="1"/>
  <c r="W650" i="8" s="1"/>
  <c r="AC650" i="8" s="1"/>
  <c r="O663" i="8"/>
  <c r="R664" i="8" s="1"/>
  <c r="K651" i="8" l="1"/>
  <c r="J651" i="8"/>
  <c r="I651" i="8"/>
  <c r="L651" i="8"/>
  <c r="V651" i="8" s="1"/>
  <c r="AB651" i="8" s="1"/>
  <c r="H651" i="8" l="1"/>
  <c r="K652" i="8"/>
  <c r="S651" i="8"/>
  <c r="W651" i="8" s="1"/>
  <c r="AC651" i="8" s="1"/>
  <c r="L652" i="8"/>
  <c r="V652" i="8" s="1"/>
  <c r="AB652" i="8" s="1"/>
  <c r="I652" i="8"/>
  <c r="J652" i="8"/>
  <c r="H652" i="8" l="1"/>
  <c r="S652" i="8" s="1"/>
  <c r="W652" i="8" s="1"/>
  <c r="AC652" i="8" s="1"/>
  <c r="K653" i="8"/>
  <c r="L653" i="8"/>
  <c r="V653" i="8" s="1"/>
  <c r="AB653" i="8" s="1"/>
  <c r="I653" i="8"/>
  <c r="J653" i="8"/>
  <c r="H653" i="8" l="1"/>
  <c r="J654" i="8" s="1"/>
  <c r="L654" i="8"/>
  <c r="V654" i="8" s="1"/>
  <c r="AB654" i="8" s="1"/>
  <c r="I654" i="8"/>
  <c r="K654" i="8"/>
  <c r="S653" i="8"/>
  <c r="W653" i="8" s="1"/>
  <c r="AC653" i="8" s="1"/>
  <c r="H654" i="8" l="1"/>
  <c r="I655" i="8" s="1"/>
  <c r="L655" i="8"/>
  <c r="V655" i="8" s="1"/>
  <c r="AB655" i="8" s="1"/>
  <c r="J655" i="8"/>
  <c r="S654" i="8"/>
  <c r="W654" i="8" s="1"/>
  <c r="AC654" i="8" s="1"/>
  <c r="K655" i="8"/>
  <c r="H655" i="8" l="1"/>
  <c r="L656" i="8" s="1"/>
  <c r="V656" i="8" s="1"/>
  <c r="AB656" i="8" s="1"/>
  <c r="K656" i="8"/>
  <c r="J656" i="8" l="1"/>
  <c r="S655" i="8"/>
  <c r="W655" i="8" s="1"/>
  <c r="AC655" i="8" s="1"/>
  <c r="I656" i="8"/>
  <c r="H656" i="8" s="1"/>
  <c r="K657" i="8" l="1"/>
  <c r="I657" i="8"/>
  <c r="J657" i="8"/>
  <c r="L657" i="8"/>
  <c r="V657" i="8" s="1"/>
  <c r="AB657" i="8" s="1"/>
  <c r="S656" i="8"/>
  <c r="W656" i="8" s="1"/>
  <c r="AC656" i="8" s="1"/>
  <c r="M664" i="8"/>
  <c r="O664" i="8" s="1"/>
  <c r="R665" i="8" s="1"/>
  <c r="H657" i="8" l="1"/>
  <c r="O665" i="8"/>
  <c r="R666" i="8" s="1"/>
  <c r="S657" i="8" l="1"/>
  <c r="W657" i="8" s="1"/>
  <c r="AC657" i="8" s="1"/>
  <c r="I658" i="8"/>
  <c r="J658" i="8"/>
  <c r="L658" i="8"/>
  <c r="V658" i="8" s="1"/>
  <c r="AB658" i="8" s="1"/>
  <c r="K658" i="8"/>
  <c r="O666" i="8"/>
  <c r="R667" i="8" s="1"/>
  <c r="H658" i="8" l="1"/>
  <c r="S658" i="8" s="1"/>
  <c r="W658" i="8" s="1"/>
  <c r="AC658" i="8" s="1"/>
  <c r="O667" i="8"/>
  <c r="R668" i="8" s="1"/>
  <c r="L659" i="8" l="1"/>
  <c r="V659" i="8" s="1"/>
  <c r="AB659" i="8" s="1"/>
  <c r="K659" i="8"/>
  <c r="I659" i="8"/>
  <c r="J659" i="8"/>
  <c r="O668" i="8"/>
  <c r="R669" i="8" s="1"/>
  <c r="H659" i="8" l="1"/>
  <c r="I660" i="8" s="1"/>
  <c r="O669" i="8"/>
  <c r="R670" i="8" s="1"/>
  <c r="L660" i="8" l="1"/>
  <c r="V660" i="8" s="1"/>
  <c r="AB660" i="8" s="1"/>
  <c r="J660" i="8"/>
  <c r="K660" i="8"/>
  <c r="S659" i="8"/>
  <c r="W659" i="8" s="1"/>
  <c r="AC659" i="8" s="1"/>
  <c r="O670" i="8"/>
  <c r="R671" i="8" s="1"/>
  <c r="H660" i="8" l="1"/>
  <c r="J661" i="8" s="1"/>
  <c r="O671" i="8"/>
  <c r="R672" i="8" s="1"/>
  <c r="S660" i="8" l="1"/>
  <c r="W660" i="8" s="1"/>
  <c r="AC660" i="8" s="1"/>
  <c r="I661" i="8"/>
  <c r="L661" i="8"/>
  <c r="V661" i="8" s="1"/>
  <c r="AB661" i="8" s="1"/>
  <c r="K661" i="8"/>
  <c r="O672" i="8"/>
  <c r="R673" i="8" s="1"/>
  <c r="H661" i="8" l="1"/>
  <c r="J662" i="8" s="1"/>
  <c r="O673" i="8"/>
  <c r="R674" i="8" s="1"/>
  <c r="I662" i="8" l="1"/>
  <c r="K662" i="8"/>
  <c r="L662" i="8"/>
  <c r="V662" i="8" s="1"/>
  <c r="AB662" i="8" s="1"/>
  <c r="S661" i="8"/>
  <c r="W661" i="8" s="1"/>
  <c r="AC661" i="8" s="1"/>
  <c r="O674" i="8"/>
  <c r="R675" i="8" s="1"/>
  <c r="H662" i="8" l="1"/>
  <c r="L663" i="8" s="1"/>
  <c r="V663" i="8" s="1"/>
  <c r="AB663" i="8" s="1"/>
  <c r="O675" i="8"/>
  <c r="R676" i="8" s="1"/>
  <c r="I663" i="8" l="1"/>
  <c r="J663" i="8"/>
  <c r="K663" i="8"/>
  <c r="S662" i="8"/>
  <c r="W662" i="8" s="1"/>
  <c r="AC662" i="8" s="1"/>
  <c r="H663" i="8" l="1"/>
  <c r="K664" i="8" s="1"/>
  <c r="I664" i="8"/>
  <c r="L664" i="8"/>
  <c r="V664" i="8" s="1"/>
  <c r="AB664" i="8" s="1"/>
  <c r="J664" i="8"/>
  <c r="S663" i="8"/>
  <c r="W663" i="8" s="1"/>
  <c r="AC663" i="8" s="1"/>
  <c r="H664" i="8" l="1"/>
  <c r="S664" i="8"/>
  <c r="W664" i="8" s="1"/>
  <c r="AC664" i="8" s="1"/>
  <c r="K665" i="8"/>
  <c r="J665" i="8"/>
  <c r="I665" i="8"/>
  <c r="L665" i="8"/>
  <c r="V665" i="8" s="1"/>
  <c r="AB665" i="8" s="1"/>
  <c r="H665" i="8" l="1"/>
  <c r="J666" i="8" s="1"/>
  <c r="L666" i="8" l="1"/>
  <c r="V666" i="8" s="1"/>
  <c r="AB666" i="8" s="1"/>
  <c r="I666" i="8"/>
  <c r="S665" i="8"/>
  <c r="W665" i="8" s="1"/>
  <c r="AC665" i="8" s="1"/>
  <c r="K666" i="8"/>
  <c r="H666" i="8" l="1"/>
  <c r="K667" i="8" s="1"/>
  <c r="S666" i="8"/>
  <c r="W666" i="8" s="1"/>
  <c r="AC666" i="8" s="1"/>
  <c r="I667" i="8"/>
  <c r="L667" i="8"/>
  <c r="V667" i="8" s="1"/>
  <c r="AB667" i="8" s="1"/>
  <c r="J667" i="8"/>
  <c r="H667" i="8" l="1"/>
  <c r="L668" i="8" s="1"/>
  <c r="V668" i="8" s="1"/>
  <c r="AB668" i="8" s="1"/>
  <c r="S667" i="8" l="1"/>
  <c r="W667" i="8" s="1"/>
  <c r="AC667" i="8" s="1"/>
  <c r="K668" i="8"/>
  <c r="I668" i="8"/>
  <c r="J668" i="8"/>
  <c r="H668" i="8" l="1"/>
  <c r="K669" i="8" s="1"/>
  <c r="I669" i="8"/>
  <c r="J669" i="8"/>
  <c r="L669" i="8"/>
  <c r="V669" i="8" s="1"/>
  <c r="AB669" i="8" s="1"/>
  <c r="S668" i="8" l="1"/>
  <c r="W668" i="8" s="1"/>
  <c r="AC668" i="8" s="1"/>
  <c r="H669" i="8"/>
  <c r="K670" i="8" s="1"/>
  <c r="M676" i="8"/>
  <c r="O676" i="8" s="1"/>
  <c r="R677" i="8" s="1"/>
  <c r="L670" i="8" l="1"/>
  <c r="V670" i="8" s="1"/>
  <c r="AB670" i="8" s="1"/>
  <c r="S669" i="8"/>
  <c r="W669" i="8" s="1"/>
  <c r="AC669" i="8" s="1"/>
  <c r="J670" i="8"/>
  <c r="I670" i="8"/>
  <c r="O677" i="8"/>
  <c r="R678" i="8" s="1"/>
  <c r="H670" i="8" l="1"/>
  <c r="K671" i="8" s="1"/>
  <c r="L671" i="8"/>
  <c r="V671" i="8" s="1"/>
  <c r="AB671" i="8" s="1"/>
  <c r="O678" i="8"/>
  <c r="R679" i="8" s="1"/>
  <c r="I671" i="8" l="1"/>
  <c r="J671" i="8"/>
  <c r="H671" i="8" s="1"/>
  <c r="K672" i="8" s="1"/>
  <c r="S670" i="8"/>
  <c r="W670" i="8" s="1"/>
  <c r="AC670" i="8" s="1"/>
  <c r="O679" i="8"/>
  <c r="R680" i="8" s="1"/>
  <c r="J672" i="8" l="1"/>
  <c r="S671" i="8"/>
  <c r="W671" i="8" s="1"/>
  <c r="AC671" i="8" s="1"/>
  <c r="L672" i="8"/>
  <c r="V672" i="8" s="1"/>
  <c r="AB672" i="8" s="1"/>
  <c r="I672" i="8"/>
  <c r="O680" i="8"/>
  <c r="R681" i="8" s="1"/>
  <c r="H672" i="8" l="1"/>
  <c r="L673" i="8" s="1"/>
  <c r="V673" i="8" s="1"/>
  <c r="AB673" i="8" s="1"/>
  <c r="S672" i="8"/>
  <c r="W672" i="8" s="1"/>
  <c r="AC672" i="8" s="1"/>
  <c r="J673" i="8"/>
  <c r="O681" i="8"/>
  <c r="R682" i="8" s="1"/>
  <c r="I673" i="8" l="1"/>
  <c r="K673" i="8"/>
  <c r="H673" i="8" s="1"/>
  <c r="O682" i="8"/>
  <c r="R683" i="8" s="1"/>
  <c r="J674" i="8" l="1"/>
  <c r="L674" i="8"/>
  <c r="V674" i="8" s="1"/>
  <c r="AB674" i="8" s="1"/>
  <c r="S673" i="8"/>
  <c r="W673" i="8" s="1"/>
  <c r="AC673" i="8" s="1"/>
  <c r="I674" i="8"/>
  <c r="K674" i="8"/>
  <c r="O683" i="8"/>
  <c r="R684" i="8" s="1"/>
  <c r="H674" i="8" l="1"/>
  <c r="K675" i="8" s="1"/>
  <c r="S674" i="8"/>
  <c r="W674" i="8" s="1"/>
  <c r="AC674" i="8" s="1"/>
  <c r="J675" i="8"/>
  <c r="O684" i="8"/>
  <c r="R685" i="8" s="1"/>
  <c r="L675" i="8" l="1"/>
  <c r="V675" i="8" s="1"/>
  <c r="AB675" i="8" s="1"/>
  <c r="I675" i="8"/>
  <c r="H675" i="8" s="1"/>
  <c r="S675" i="8" s="1"/>
  <c r="W675" i="8" s="1"/>
  <c r="AC675" i="8" s="1"/>
  <c r="O685" i="8"/>
  <c r="R686" i="8" s="1"/>
  <c r="K676" i="8" l="1"/>
  <c r="L676" i="8"/>
  <c r="V676" i="8" s="1"/>
  <c r="AB676" i="8" s="1"/>
  <c r="I676" i="8"/>
  <c r="J676" i="8"/>
  <c r="O686" i="8"/>
  <c r="R687" i="8" s="1"/>
  <c r="H676" i="8" l="1"/>
  <c r="J677" i="8"/>
  <c r="L677" i="8"/>
  <c r="V677" i="8" s="1"/>
  <c r="AB677" i="8" s="1"/>
  <c r="S676" i="8"/>
  <c r="W676" i="8" s="1"/>
  <c r="AC676" i="8" s="1"/>
  <c r="I677" i="8"/>
  <c r="K677" i="8"/>
  <c r="O687" i="8"/>
  <c r="R688" i="8" s="1"/>
  <c r="H677" i="8" l="1"/>
  <c r="L678" i="8" s="1"/>
  <c r="V678" i="8" s="1"/>
  <c r="AB678" i="8" s="1"/>
  <c r="K678" i="8"/>
  <c r="I678" i="8" l="1"/>
  <c r="J678" i="8"/>
  <c r="H678" i="8" s="1"/>
  <c r="S677" i="8"/>
  <c r="W677" i="8" s="1"/>
  <c r="AC677" i="8" s="1"/>
  <c r="S678" i="8" l="1"/>
  <c r="W678" i="8" s="1"/>
  <c r="AC678" i="8" s="1"/>
  <c r="I679" i="8"/>
  <c r="L679" i="8"/>
  <c r="V679" i="8" s="1"/>
  <c r="AB679" i="8" s="1"/>
  <c r="J679" i="8"/>
  <c r="K679" i="8"/>
  <c r="H679" i="8" l="1"/>
  <c r="K680" i="8" s="1"/>
  <c r="J680" i="8"/>
  <c r="S679" i="8"/>
  <c r="W679" i="8" s="1"/>
  <c r="AC679" i="8" s="1"/>
  <c r="I680" i="8"/>
  <c r="L680" i="8"/>
  <c r="V680" i="8" s="1"/>
  <c r="AB680" i="8" s="1"/>
  <c r="H680" i="8" l="1"/>
  <c r="K681" i="8" s="1"/>
  <c r="J681" i="8"/>
  <c r="I681" i="8"/>
  <c r="L681" i="8"/>
  <c r="V681" i="8" s="1"/>
  <c r="AB681" i="8" s="1"/>
  <c r="S680" i="8" l="1"/>
  <c r="W680" i="8" s="1"/>
  <c r="AC680" i="8" s="1"/>
  <c r="H681" i="8"/>
  <c r="I682" i="8" s="1"/>
  <c r="S681" i="8" l="1"/>
  <c r="W681" i="8" s="1"/>
  <c r="AC681" i="8" s="1"/>
  <c r="L682" i="8"/>
  <c r="V682" i="8" s="1"/>
  <c r="AB682" i="8" s="1"/>
  <c r="K682" i="8"/>
  <c r="J682" i="8"/>
  <c r="H682" i="8" l="1"/>
  <c r="I683" i="8" s="1"/>
  <c r="S682" i="8" l="1"/>
  <c r="W682" i="8" s="1"/>
  <c r="AC682" i="8" s="1"/>
  <c r="L683" i="8"/>
  <c r="V683" i="8" s="1"/>
  <c r="AB683" i="8" s="1"/>
  <c r="J683" i="8"/>
  <c r="K683" i="8"/>
  <c r="M688" i="8"/>
  <c r="O688" i="8" s="1"/>
  <c r="R689" i="8" s="1"/>
  <c r="H683" i="8" l="1"/>
  <c r="J684" i="8" s="1"/>
  <c r="O689" i="8"/>
  <c r="R690" i="8" s="1"/>
  <c r="K684" i="8" l="1"/>
  <c r="I684" i="8"/>
  <c r="L684" i="8"/>
  <c r="V684" i="8" s="1"/>
  <c r="AB684" i="8" s="1"/>
  <c r="S683" i="8"/>
  <c r="W683" i="8" s="1"/>
  <c r="AC683" i="8" s="1"/>
  <c r="O690" i="8"/>
  <c r="R691" i="8" s="1"/>
  <c r="H684" i="8" l="1"/>
  <c r="J685" i="8" s="1"/>
  <c r="O691" i="8"/>
  <c r="R692" i="8" s="1"/>
  <c r="L685" i="8" l="1"/>
  <c r="V685" i="8" s="1"/>
  <c r="AB685" i="8" s="1"/>
  <c r="K685" i="8"/>
  <c r="I685" i="8"/>
  <c r="S684" i="8"/>
  <c r="W684" i="8" s="1"/>
  <c r="AC684" i="8" s="1"/>
  <c r="O692" i="8"/>
  <c r="R693" i="8" s="1"/>
  <c r="H685" i="8" l="1"/>
  <c r="J686" i="8" s="1"/>
  <c r="S685" i="8"/>
  <c r="W685" i="8" s="1"/>
  <c r="AC685" i="8" s="1"/>
  <c r="I686" i="8"/>
  <c r="L686" i="8"/>
  <c r="V686" i="8" s="1"/>
  <c r="AB686" i="8" s="1"/>
  <c r="O693" i="8"/>
  <c r="R694" i="8" s="1"/>
  <c r="K686" i="8" l="1"/>
  <c r="H686" i="8" s="1"/>
  <c r="S686" i="8" s="1"/>
  <c r="W686" i="8" s="1"/>
  <c r="AC686" i="8" s="1"/>
  <c r="O694" i="8"/>
  <c r="R695" i="8" s="1"/>
  <c r="I687" i="8" l="1"/>
  <c r="K687" i="8"/>
  <c r="J687" i="8"/>
  <c r="L687" i="8"/>
  <c r="V687" i="8" s="1"/>
  <c r="AB687" i="8" s="1"/>
  <c r="O695" i="8"/>
  <c r="R696" i="8" s="1"/>
  <c r="H687" i="8" l="1"/>
  <c r="J688" i="8" s="1"/>
  <c r="S687" i="8"/>
  <c r="W687" i="8" s="1"/>
  <c r="AC687" i="8" s="1"/>
  <c r="I688" i="8"/>
  <c r="K688" i="8"/>
  <c r="O696" i="8"/>
  <c r="R697" i="8" s="1"/>
  <c r="L688" i="8" l="1"/>
  <c r="V688" i="8" s="1"/>
  <c r="AB688" i="8" s="1"/>
  <c r="H688" i="8"/>
  <c r="S688" i="8" s="1"/>
  <c r="W688" i="8" s="1"/>
  <c r="AC688" i="8" s="1"/>
  <c r="O697" i="8"/>
  <c r="R698" i="8" s="1"/>
  <c r="L689" i="8" l="1"/>
  <c r="V689" i="8" s="1"/>
  <c r="AB689" i="8" s="1"/>
  <c r="K689" i="8"/>
  <c r="J689" i="8"/>
  <c r="I689" i="8"/>
  <c r="O698" i="8"/>
  <c r="R699" i="8" s="1"/>
  <c r="H689" i="8" l="1"/>
  <c r="I690" i="8" s="1"/>
  <c r="S689" i="8"/>
  <c r="W689" i="8" s="1"/>
  <c r="AC689" i="8" s="1"/>
  <c r="J690" i="8"/>
  <c r="O699" i="8"/>
  <c r="R700" i="8" s="1"/>
  <c r="K690" i="8" l="1"/>
  <c r="L690" i="8"/>
  <c r="V690" i="8" s="1"/>
  <c r="AB690" i="8" s="1"/>
  <c r="H690" i="8" l="1"/>
  <c r="L691" i="8"/>
  <c r="V691" i="8" s="1"/>
  <c r="AB691" i="8" s="1"/>
  <c r="S690" i="8"/>
  <c r="W690" i="8" s="1"/>
  <c r="AC690" i="8" s="1"/>
  <c r="I691" i="8"/>
  <c r="K691" i="8"/>
  <c r="J691" i="8"/>
  <c r="H691" i="8" l="1"/>
  <c r="I692" i="8" l="1"/>
  <c r="K692" i="8"/>
  <c r="S691" i="8"/>
  <c r="W691" i="8" s="1"/>
  <c r="AC691" i="8" s="1"/>
  <c r="L692" i="8"/>
  <c r="V692" i="8" s="1"/>
  <c r="AB692" i="8" s="1"/>
  <c r="J692" i="8"/>
  <c r="H692" i="8" l="1"/>
  <c r="K693" i="8" l="1"/>
  <c r="I693" i="8"/>
  <c r="L693" i="8"/>
  <c r="V693" i="8" s="1"/>
  <c r="AB693" i="8" s="1"/>
  <c r="J693" i="8"/>
  <c r="S692" i="8"/>
  <c r="W692" i="8" s="1"/>
  <c r="AC692" i="8" s="1"/>
  <c r="H693" i="8" l="1"/>
  <c r="J694" i="8" l="1"/>
  <c r="S693" i="8"/>
  <c r="W693" i="8" s="1"/>
  <c r="AC693" i="8" s="1"/>
  <c r="L694" i="8"/>
  <c r="V694" i="8" s="1"/>
  <c r="AB694" i="8" s="1"/>
  <c r="K694" i="8"/>
  <c r="I694" i="8"/>
  <c r="H694" i="8" l="1"/>
  <c r="M700" i="8"/>
  <c r="O700" i="8" s="1"/>
  <c r="R701" i="8" s="1"/>
  <c r="L695" i="8" l="1"/>
  <c r="V695" i="8" s="1"/>
  <c r="AB695" i="8" s="1"/>
  <c r="J695" i="8"/>
  <c r="I695" i="8"/>
  <c r="K695" i="8"/>
  <c r="S694" i="8"/>
  <c r="W694" i="8" s="1"/>
  <c r="AC694" i="8" s="1"/>
  <c r="O701" i="8"/>
  <c r="R702" i="8" s="1"/>
  <c r="H695" i="8" l="1"/>
  <c r="I696" i="8" s="1"/>
  <c r="O702" i="8"/>
  <c r="R703" i="8" s="1"/>
  <c r="L696" i="8" l="1"/>
  <c r="V696" i="8" s="1"/>
  <c r="AB696" i="8" s="1"/>
  <c r="J696" i="8"/>
  <c r="S695" i="8"/>
  <c r="W695" i="8" s="1"/>
  <c r="AC695" i="8" s="1"/>
  <c r="K696" i="8"/>
  <c r="O703" i="8"/>
  <c r="R704" i="8" s="1"/>
  <c r="H696" i="8" l="1"/>
  <c r="I697" i="8" s="1"/>
  <c r="O704" i="8"/>
  <c r="R705" i="8" s="1"/>
  <c r="J697" i="8" l="1"/>
  <c r="L697" i="8"/>
  <c r="V697" i="8" s="1"/>
  <c r="AB697" i="8" s="1"/>
  <c r="K697" i="8"/>
  <c r="S696" i="8"/>
  <c r="W696" i="8" s="1"/>
  <c r="AC696" i="8" s="1"/>
  <c r="O705" i="8"/>
  <c r="R706" i="8" s="1"/>
  <c r="H697" i="8" l="1"/>
  <c r="S697" i="8" s="1"/>
  <c r="W697" i="8" s="1"/>
  <c r="AC697" i="8" s="1"/>
  <c r="J698" i="8"/>
  <c r="O706" i="8"/>
  <c r="R707" i="8" s="1"/>
  <c r="I698" i="8" l="1"/>
  <c r="K698" i="8"/>
  <c r="L698" i="8"/>
  <c r="V698" i="8" s="1"/>
  <c r="AB698" i="8" s="1"/>
  <c r="O707" i="8"/>
  <c r="R708" i="8" s="1"/>
  <c r="H698" i="8" l="1"/>
  <c r="J699" i="8" s="1"/>
  <c r="L699" i="8"/>
  <c r="V699" i="8" s="1"/>
  <c r="AB699" i="8" s="1"/>
  <c r="S698" i="8"/>
  <c r="W698" i="8" s="1"/>
  <c r="AC698" i="8" s="1"/>
  <c r="O708" i="8"/>
  <c r="R709" i="8" s="1"/>
  <c r="K699" i="8" l="1"/>
  <c r="I699" i="8"/>
  <c r="H699" i="8" s="1"/>
  <c r="K700" i="8" s="1"/>
  <c r="O709" i="8"/>
  <c r="R710" i="8" s="1"/>
  <c r="I700" i="8" l="1"/>
  <c r="L700" i="8"/>
  <c r="V700" i="8" s="1"/>
  <c r="AB700" i="8" s="1"/>
  <c r="J700" i="8"/>
  <c r="S699" i="8"/>
  <c r="W699" i="8" s="1"/>
  <c r="AC699" i="8" s="1"/>
  <c r="O710" i="8"/>
  <c r="R711" i="8" s="1"/>
  <c r="H700" i="8" l="1"/>
  <c r="J701" i="8" s="1"/>
  <c r="K701" i="8"/>
  <c r="L701" i="8"/>
  <c r="V701" i="8" s="1"/>
  <c r="AB701" i="8" s="1"/>
  <c r="I701" i="8"/>
  <c r="O711" i="8"/>
  <c r="R712" i="8" s="1"/>
  <c r="S700" i="8" l="1"/>
  <c r="W700" i="8" s="1"/>
  <c r="AC700" i="8" s="1"/>
  <c r="H701" i="8"/>
  <c r="I702" i="8" s="1"/>
  <c r="S701" i="8" l="1"/>
  <c r="W701" i="8" s="1"/>
  <c r="AC701" i="8" s="1"/>
  <c r="J702" i="8"/>
  <c r="L702" i="8"/>
  <c r="V702" i="8" s="1"/>
  <c r="AB702" i="8" s="1"/>
  <c r="K702" i="8"/>
  <c r="H702" i="8" l="1"/>
  <c r="J703" i="8" s="1"/>
  <c r="I703" i="8"/>
  <c r="L703" i="8"/>
  <c r="V703" i="8" s="1"/>
  <c r="AB703" i="8" s="1"/>
  <c r="K703" i="8"/>
  <c r="S702" i="8" l="1"/>
  <c r="W702" i="8" s="1"/>
  <c r="AC702" i="8" s="1"/>
  <c r="H703" i="8"/>
  <c r="I704" i="8" s="1"/>
  <c r="S703" i="8" l="1"/>
  <c r="W703" i="8" s="1"/>
  <c r="AC703" i="8" s="1"/>
  <c r="K704" i="8"/>
  <c r="L704" i="8"/>
  <c r="V704" i="8" s="1"/>
  <c r="AB704" i="8" s="1"/>
  <c r="J704" i="8"/>
  <c r="H704" i="8" l="1"/>
  <c r="J705" i="8" s="1"/>
  <c r="S704" i="8" l="1"/>
  <c r="W704" i="8" s="1"/>
  <c r="AC704" i="8" s="1"/>
  <c r="L705" i="8"/>
  <c r="V705" i="8" s="1"/>
  <c r="AB705" i="8" s="1"/>
  <c r="K705" i="8"/>
  <c r="I705" i="8"/>
  <c r="H705" i="8" l="1"/>
  <c r="S705" i="8" s="1"/>
  <c r="W705" i="8" s="1"/>
  <c r="AC705" i="8" s="1"/>
  <c r="I706" i="8"/>
  <c r="J706" i="8"/>
  <c r="L706" i="8"/>
  <c r="V706" i="8" s="1"/>
  <c r="AB706" i="8" s="1"/>
  <c r="K706" i="8" l="1"/>
  <c r="H706" i="8" s="1"/>
  <c r="J707" i="8" s="1"/>
  <c r="M712" i="8"/>
  <c r="O712" i="8" s="1"/>
  <c r="R713" i="8" s="1"/>
  <c r="L707" i="8" l="1"/>
  <c r="V707" i="8" s="1"/>
  <c r="AB707" i="8" s="1"/>
  <c r="K707" i="8"/>
  <c r="S706" i="8"/>
  <c r="W706" i="8" s="1"/>
  <c r="AC706" i="8" s="1"/>
  <c r="I707" i="8"/>
  <c r="O713" i="8"/>
  <c r="R714" i="8" s="1"/>
  <c r="H707" i="8" l="1"/>
  <c r="K708" i="8" s="1"/>
  <c r="O714" i="8"/>
  <c r="R715" i="8" s="1"/>
  <c r="I708" i="8" l="1"/>
  <c r="J708" i="8"/>
  <c r="S707" i="8"/>
  <c r="W707" i="8" s="1"/>
  <c r="AC707" i="8" s="1"/>
  <c r="L708" i="8"/>
  <c r="V708" i="8" s="1"/>
  <c r="AB708" i="8" s="1"/>
  <c r="O715" i="8"/>
  <c r="R716" i="8" s="1"/>
  <c r="H708" i="8" l="1"/>
  <c r="I709" i="8" s="1"/>
  <c r="L709" i="8"/>
  <c r="V709" i="8" s="1"/>
  <c r="AB709" i="8" s="1"/>
  <c r="S708" i="8"/>
  <c r="W708" i="8" s="1"/>
  <c r="AC708" i="8" s="1"/>
  <c r="O716" i="8"/>
  <c r="R717" i="8" s="1"/>
  <c r="K709" i="8" l="1"/>
  <c r="J709" i="8"/>
  <c r="H709" i="8" s="1"/>
  <c r="K710" i="8" s="1"/>
  <c r="O717" i="8"/>
  <c r="R718" i="8" s="1"/>
  <c r="J710" i="8" l="1"/>
  <c r="L710" i="8"/>
  <c r="V710" i="8" s="1"/>
  <c r="AB710" i="8" s="1"/>
  <c r="S709" i="8"/>
  <c r="W709" i="8" s="1"/>
  <c r="AC709" i="8" s="1"/>
  <c r="I710" i="8"/>
  <c r="O718" i="8"/>
  <c r="R719" i="8" s="1"/>
  <c r="H710" i="8" l="1"/>
  <c r="K711" i="8" s="1"/>
  <c r="L711" i="8"/>
  <c r="V711" i="8" s="1"/>
  <c r="AB711" i="8" s="1"/>
  <c r="S710" i="8"/>
  <c r="W710" i="8" s="1"/>
  <c r="AC710" i="8" s="1"/>
  <c r="I711" i="8"/>
  <c r="O719" i="8"/>
  <c r="R720" i="8" s="1"/>
  <c r="J711" i="8" l="1"/>
  <c r="H711" i="8"/>
  <c r="I712" i="8" s="1"/>
  <c r="O720" i="8"/>
  <c r="S711" i="8" l="1"/>
  <c r="W711" i="8" s="1"/>
  <c r="AC711" i="8" s="1"/>
  <c r="K712" i="8"/>
  <c r="L712" i="8"/>
  <c r="V712" i="8" s="1"/>
  <c r="AB712" i="8" s="1"/>
  <c r="J712" i="8"/>
  <c r="H712" i="8" l="1"/>
  <c r="L713" i="8" s="1"/>
  <c r="V713" i="8" s="1"/>
  <c r="AB713" i="8" s="1"/>
  <c r="K713" i="8"/>
  <c r="S712" i="8"/>
  <c r="W712" i="8" s="1"/>
  <c r="AC712" i="8" s="1"/>
  <c r="I713" i="8"/>
  <c r="J713" i="8"/>
  <c r="H713" i="8" l="1"/>
  <c r="K714" i="8" s="1"/>
  <c r="L714" i="8" l="1"/>
  <c r="V714" i="8" s="1"/>
  <c r="AB714" i="8" s="1"/>
  <c r="S713" i="8"/>
  <c r="W713" i="8" s="1"/>
  <c r="AC713" i="8" s="1"/>
  <c r="J714" i="8"/>
  <c r="I714" i="8"/>
  <c r="H714" i="8" l="1"/>
  <c r="I715" i="8" s="1"/>
  <c r="S714" i="8" l="1"/>
  <c r="W714" i="8" s="1"/>
  <c r="AC714" i="8" s="1"/>
  <c r="L715" i="8"/>
  <c r="V715" i="8" s="1"/>
  <c r="AB715" i="8" s="1"/>
  <c r="J715" i="8"/>
  <c r="K715" i="8"/>
  <c r="H715" i="8" l="1"/>
  <c r="K716" i="8" s="1"/>
  <c r="L716" i="8" l="1"/>
  <c r="V716" i="8" s="1"/>
  <c r="AB716" i="8" s="1"/>
  <c r="S715" i="8"/>
  <c r="W715" i="8" s="1"/>
  <c r="AC715" i="8" s="1"/>
  <c r="I716" i="8"/>
  <c r="J716" i="8"/>
  <c r="H716" i="8" l="1"/>
  <c r="S716" i="8" s="1"/>
  <c r="W716" i="8" s="1"/>
  <c r="AC716" i="8" s="1"/>
  <c r="J717" i="8" l="1"/>
  <c r="I717" i="8"/>
  <c r="L717" i="8"/>
  <c r="V717" i="8" s="1"/>
  <c r="AB717" i="8" s="1"/>
  <c r="K717" i="8"/>
  <c r="H717" i="8" l="1"/>
  <c r="S717" i="8" s="1"/>
  <c r="W717" i="8" s="1"/>
  <c r="AC717" i="8" s="1"/>
  <c r="L718" i="8" l="1"/>
  <c r="V718" i="8" s="1"/>
  <c r="AB718" i="8" s="1"/>
  <c r="K718" i="8"/>
  <c r="J718" i="8"/>
  <c r="I718" i="8"/>
  <c r="H718" i="8" l="1"/>
  <c r="S718" i="8" s="1"/>
  <c r="W718" i="8" s="1"/>
  <c r="AC718" i="8" s="1"/>
  <c r="L719" i="8"/>
  <c r="V719" i="8" s="1"/>
  <c r="AB719" i="8" s="1"/>
  <c r="I719" i="8"/>
  <c r="K719" i="8"/>
  <c r="J719" i="8"/>
  <c r="H719" i="8" l="1"/>
  <c r="K720" i="8" l="1"/>
  <c r="S719" i="8"/>
  <c r="W719" i="8" s="1"/>
  <c r="AC719" i="8" s="1"/>
  <c r="I720" i="8"/>
  <c r="J720" i="8"/>
  <c r="L720" i="8"/>
  <c r="V720" i="8" s="1"/>
  <c r="H720" i="8" l="1"/>
  <c r="S720" i="8" s="1"/>
  <c r="W720" i="8" s="1"/>
  <c r="AC720" i="8" s="1"/>
  <c r="AC2" i="8" s="1"/>
  <c r="W2" i="8"/>
  <c r="V2" i="8"/>
  <c r="AB720" i="8"/>
  <c r="AB2" i="8" s="1"/>
</calcChain>
</file>

<file path=xl/sharedStrings.xml><?xml version="1.0" encoding="utf-8"?>
<sst xmlns="http://schemas.openxmlformats.org/spreadsheetml/2006/main" count="102" uniqueCount="80">
  <si>
    <t>AV</t>
  </si>
  <si>
    <t>GWB</t>
  </si>
  <si>
    <t>Premium</t>
  </si>
  <si>
    <t>Val date</t>
  </si>
  <si>
    <t>sex</t>
  </si>
  <si>
    <t>age</t>
  </si>
  <si>
    <t>iss date</t>
  </si>
  <si>
    <t>Withdrawal Delay</t>
  </si>
  <si>
    <t>Rider Charge</t>
  </si>
  <si>
    <t>M&amp;E Fees</t>
  </si>
  <si>
    <t>Fund fees</t>
  </si>
  <si>
    <t>Pol fee</t>
  </si>
  <si>
    <t>B Share</t>
  </si>
  <si>
    <t>Allocation</t>
  </si>
  <si>
    <t>Fixed Return</t>
  </si>
  <si>
    <t>Month</t>
  </si>
  <si>
    <t>M&amp;E Fee</t>
  </si>
  <si>
    <t>Fund Fee</t>
  </si>
  <si>
    <t>Pol Fee</t>
  </si>
  <si>
    <t>Rider Fee</t>
  </si>
  <si>
    <t>attn Age</t>
  </si>
  <si>
    <t>Equity</t>
  </si>
  <si>
    <t>Fixed</t>
  </si>
  <si>
    <t>Fund</t>
  </si>
  <si>
    <t>Fund Return</t>
  </si>
  <si>
    <t xml:space="preserve">Step up </t>
  </si>
  <si>
    <t>Annual</t>
  </si>
  <si>
    <t>F</t>
  </si>
  <si>
    <t>DOB</t>
  </si>
  <si>
    <t>Duration</t>
  </si>
  <si>
    <t>Attn Age</t>
  </si>
  <si>
    <t>LWP %</t>
  </si>
  <si>
    <t>Projection
Year</t>
  </si>
  <si>
    <t>Projection
Month</t>
  </si>
  <si>
    <t>Age month</t>
  </si>
  <si>
    <t>Date</t>
  </si>
  <si>
    <t>WD IND</t>
  </si>
  <si>
    <t>WD AMT</t>
  </si>
  <si>
    <t>GWB 
Stepup</t>
  </si>
  <si>
    <t>GWB bonus</t>
  </si>
  <si>
    <t>Eligible LWP</t>
  </si>
  <si>
    <t>Projection
Month Cumu.</t>
  </si>
  <si>
    <t>Claim</t>
  </si>
  <si>
    <t>Mortality</t>
  </si>
  <si>
    <t>Lapse</t>
  </si>
  <si>
    <t>Persistency</t>
  </si>
  <si>
    <t>M</t>
  </si>
  <si>
    <t>Forward rate</t>
  </si>
  <si>
    <t>Swap Forward</t>
  </si>
  <si>
    <t xml:space="preserve">Discount </t>
  </si>
  <si>
    <t>Discounted
Rider Fee</t>
  </si>
  <si>
    <t>Discounted
Claim</t>
  </si>
  <si>
    <t>PV</t>
  </si>
  <si>
    <t>Decremented
rider fee</t>
  </si>
  <si>
    <t>Decremented
Claim</t>
  </si>
  <si>
    <t>Equity Scenario #</t>
  </si>
  <si>
    <t>Scen #</t>
  </si>
  <si>
    <t>PV of Rider fee</t>
  </si>
  <si>
    <t>PV of claim</t>
  </si>
  <si>
    <t>Spousal</t>
  </si>
  <si>
    <t>Withdrawal delay 
cohort</t>
  </si>
  <si>
    <t>delay month</t>
  </si>
  <si>
    <t>weights</t>
  </si>
  <si>
    <t>rollup % 
first 5 years</t>
  </si>
  <si>
    <t>Lifetime Withdrawal Percentage</t>
  </si>
  <si>
    <t>Account Value</t>
  </si>
  <si>
    <t>Guaranteed Withdrawal Base</t>
  </si>
  <si>
    <t>Maintenance &amp; Expense</t>
  </si>
  <si>
    <t>Question 1: Expected PV of profit</t>
  </si>
  <si>
    <t>PV of profit</t>
  </si>
  <si>
    <t>PV rider fee</t>
  </si>
  <si>
    <t>PV claim</t>
  </si>
  <si>
    <t>PV profit</t>
  </si>
  <si>
    <t>Question 4: Expected PV of profit with Cohorts</t>
  </si>
  <si>
    <t>Discounted GMDB</t>
  </si>
  <si>
    <t>PV GMDB</t>
  </si>
  <si>
    <t>Question 3: Rider Fee with GMDB</t>
  </si>
  <si>
    <t>Question 4: Rider Fee in Spousal Case</t>
  </si>
  <si>
    <t>~2.089%</t>
  </si>
  <si>
    <t>~1.445%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</si>
</sst>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00_);_(* \(#,##0.000\);_(* &quot;-&quot;??_);_(@_)"/>
    <numFmt numFmtId="167" formatCode="0.0%"/>
    <numFmt numFmtId="168" formatCode="_(* #,##0.0000_);_(* \(#,##0.0000\);_(* &quot;-&quot;??_);_(@_)"/>
    <numFmt numFmtId="169" formatCode="0.0000"/>
    <numFmt numFmtId="173" formatCode="0.00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7" borderId="0" applyNumberFormat="0" applyBorder="0" applyAlignment="0" applyProtection="0"/>
  </cellStyleXfs>
  <cellXfs count="50">
    <xf numFmtId="0" fontId="0" fillId="0" borderId="0" xfId="0"/>
    <xf numFmtId="9" fontId="0" fillId="0" borderId="0" xfId="0" applyNumberFormat="1"/>
    <xf numFmtId="165" fontId="2" fillId="0" borderId="0" xfId="1" applyNumberFormat="1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0" fillId="4" borderId="1" xfId="0" applyFill="1" applyBorder="1"/>
    <xf numFmtId="9" fontId="0" fillId="2" borderId="0" xfId="0" applyNumberFormat="1" applyFill="1"/>
    <xf numFmtId="0" fontId="0" fillId="0" borderId="0" xfId="0" applyBorder="1"/>
    <xf numFmtId="166" fontId="2" fillId="0" borderId="0" xfId="1" applyNumberFormat="1" applyFont="1" applyBorder="1" applyAlignment="1">
      <alignment horizontal="center"/>
    </xf>
    <xf numFmtId="10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0" fillId="5" borderId="0" xfId="0" applyFill="1"/>
    <xf numFmtId="164" fontId="2" fillId="5" borderId="0" xfId="1" applyNumberFormat="1" applyFont="1" applyFill="1"/>
    <xf numFmtId="0" fontId="0" fillId="6" borderId="0" xfId="0" applyFill="1"/>
    <xf numFmtId="0" fontId="1" fillId="3" borderId="0" xfId="0" applyFont="1" applyFill="1"/>
    <xf numFmtId="10" fontId="0" fillId="3" borderId="0" xfId="0" applyNumberFormat="1" applyFill="1"/>
    <xf numFmtId="14" fontId="0" fillId="0" borderId="0" xfId="0" applyNumberFormat="1"/>
    <xf numFmtId="167" fontId="0" fillId="0" borderId="0" xfId="2" applyNumberFormat="1" applyFont="1"/>
    <xf numFmtId="10" fontId="0" fillId="0" borderId="0" xfId="2" applyNumberFormat="1" applyFont="1"/>
    <xf numFmtId="9" fontId="0" fillId="6" borderId="0" xfId="0" applyNumberFormat="1" applyFill="1"/>
    <xf numFmtId="10" fontId="2" fillId="3" borderId="0" xfId="2" applyNumberFormat="1" applyFont="1" applyFill="1" applyBorder="1"/>
    <xf numFmtId="167" fontId="2" fillId="0" borderId="0" xfId="2" applyNumberFormat="1" applyFont="1"/>
    <xf numFmtId="0" fontId="0" fillId="0" borderId="0" xfId="0" applyAlignment="1">
      <alignment wrapText="1"/>
    </xf>
    <xf numFmtId="43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43" fontId="0" fillId="6" borderId="0" xfId="0" applyNumberFormat="1" applyFill="1"/>
    <xf numFmtId="0" fontId="0" fillId="2" borderId="0" xfId="0" applyFill="1" applyAlignment="1">
      <alignment wrapText="1"/>
    </xf>
    <xf numFmtId="0" fontId="0" fillId="0" borderId="0" xfId="0" applyFill="1"/>
    <xf numFmtId="10" fontId="0" fillId="0" borderId="0" xfId="0" applyNumberFormat="1" applyFill="1"/>
    <xf numFmtId="0" fontId="0" fillId="0" borderId="1" xfId="0" applyBorder="1"/>
    <xf numFmtId="9" fontId="0" fillId="0" borderId="1" xfId="0" applyNumberFormat="1" applyBorder="1"/>
    <xf numFmtId="0" fontId="4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/>
    <xf numFmtId="9" fontId="0" fillId="0" borderId="0" xfId="0" applyNumberFormat="1" applyFill="1" applyBorder="1"/>
    <xf numFmtId="0" fontId="4" fillId="0" borderId="0" xfId="0" applyFont="1" applyAlignment="1">
      <alignment horizontal="center" wrapText="1"/>
    </xf>
    <xf numFmtId="0" fontId="3" fillId="7" borderId="0" xfId="3"/>
    <xf numFmtId="0" fontId="0" fillId="0" borderId="0" xfId="0" applyFont="1"/>
    <xf numFmtId="44" fontId="4" fillId="0" borderId="0" xfId="0" applyNumberFormat="1" applyFont="1" applyAlignment="1">
      <alignment wrapText="1"/>
    </xf>
    <xf numFmtId="0" fontId="0" fillId="0" borderId="0" xfId="0" applyAlignment="1"/>
    <xf numFmtId="43" fontId="3" fillId="7" borderId="0" xfId="3" applyNumberFormat="1"/>
    <xf numFmtId="173" fontId="0" fillId="0" borderId="0" xfId="0" applyNumberFormat="1"/>
    <xf numFmtId="173" fontId="4" fillId="2" borderId="0" xfId="0" applyNumberFormat="1" applyFont="1" applyFill="1"/>
    <xf numFmtId="173" fontId="0" fillId="0" borderId="0" xfId="0" applyNumberFormat="1" applyFont="1" applyFill="1"/>
    <xf numFmtId="0" fontId="0" fillId="0" borderId="0" xfId="0" applyFont="1" applyFill="1"/>
    <xf numFmtId="44" fontId="4" fillId="2" borderId="0" xfId="0" applyNumberFormat="1" applyFont="1" applyFill="1"/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6"/>
  <sheetViews>
    <sheetView zoomScale="80" zoomScaleNormal="80" workbookViewId="0">
      <selection activeCell="B12" sqref="B12"/>
    </sheetView>
  </sheetViews>
  <sheetFormatPr baseColWidth="10" defaultColWidth="8.83203125" defaultRowHeight="15" x14ac:dyDescent="0.2"/>
  <cols>
    <col min="1" max="1" width="15.83203125" bestFit="1" customWidth="1"/>
    <col min="2" max="2" width="11.33203125" bestFit="1" customWidth="1"/>
  </cols>
  <sheetData>
    <row r="1" spans="1:3" x14ac:dyDescent="0.2">
      <c r="A1" s="4" t="s">
        <v>3</v>
      </c>
      <c r="B1" s="5"/>
    </row>
    <row r="2" spans="1:3" x14ac:dyDescent="0.2">
      <c r="A2" s="4" t="s">
        <v>6</v>
      </c>
      <c r="B2" s="5">
        <v>44742</v>
      </c>
    </row>
    <row r="3" spans="1:3" x14ac:dyDescent="0.2">
      <c r="A3" s="4" t="s">
        <v>28</v>
      </c>
      <c r="B3" s="5">
        <v>24552</v>
      </c>
    </row>
    <row r="4" spans="1:3" x14ac:dyDescent="0.2">
      <c r="A4" s="4" t="s">
        <v>4</v>
      </c>
      <c r="B4" s="4" t="s">
        <v>27</v>
      </c>
    </row>
    <row r="5" spans="1:3" x14ac:dyDescent="0.2">
      <c r="A5" s="4" t="s">
        <v>5</v>
      </c>
      <c r="B5" s="4">
        <f>INT(((12*YEAR(B2+14)+MONTH(B2+14))-(12*YEAR(B3+14)+MONTH(B3+14)))/12)</f>
        <v>55</v>
      </c>
    </row>
    <row r="6" spans="1:3" x14ac:dyDescent="0.2">
      <c r="A6" s="4" t="s">
        <v>34</v>
      </c>
      <c r="B6" s="4">
        <f>MOD((12*YEAR(B2+14)+MONTH(B2+14))-(12*YEAR(B3+14)+MONTH(B3+14)),12)</f>
        <v>3</v>
      </c>
    </row>
    <row r="8" spans="1:3" x14ac:dyDescent="0.2">
      <c r="A8" s="14" t="s">
        <v>2</v>
      </c>
      <c r="B8" s="15">
        <v>125000</v>
      </c>
    </row>
    <row r="9" spans="1:3" x14ac:dyDescent="0.2">
      <c r="A9" s="14" t="s">
        <v>0</v>
      </c>
      <c r="B9" s="15">
        <v>125000</v>
      </c>
      <c r="C9" t="s">
        <v>65</v>
      </c>
    </row>
    <row r="10" spans="1:3" x14ac:dyDescent="0.2">
      <c r="A10" s="14" t="s">
        <v>1</v>
      </c>
      <c r="B10" s="15">
        <v>125000</v>
      </c>
      <c r="C10" t="s">
        <v>66</v>
      </c>
    </row>
    <row r="12" spans="1:3" x14ac:dyDescent="0.2">
      <c r="A12" s="4" t="s">
        <v>8</v>
      </c>
      <c r="B12" s="23">
        <v>2.0899999999999998E-2</v>
      </c>
    </row>
    <row r="13" spans="1:3" x14ac:dyDescent="0.2">
      <c r="A13" s="4" t="s">
        <v>9</v>
      </c>
      <c r="B13" s="23">
        <v>1.0500000000000001E-2</v>
      </c>
      <c r="C13" t="s">
        <v>67</v>
      </c>
    </row>
    <row r="14" spans="1:3" x14ac:dyDescent="0.2">
      <c r="A14" s="17" t="s">
        <v>10</v>
      </c>
      <c r="B14" s="18">
        <v>9.4000000000000004E-3</v>
      </c>
    </row>
    <row r="15" spans="1:3" x14ac:dyDescent="0.2">
      <c r="A15" s="4" t="s">
        <v>11</v>
      </c>
      <c r="B15" s="4">
        <v>30</v>
      </c>
    </row>
    <row r="16" spans="1:3" x14ac:dyDescent="0.2">
      <c r="B16" t="s">
        <v>21</v>
      </c>
      <c r="C16" t="s">
        <v>22</v>
      </c>
    </row>
    <row r="17" spans="1:3" x14ac:dyDescent="0.2">
      <c r="A17" s="16" t="s">
        <v>13</v>
      </c>
      <c r="B17" s="22">
        <v>0.7</v>
      </c>
      <c r="C17" s="1">
        <f>1-B17</f>
        <v>0.30000000000000004</v>
      </c>
    </row>
    <row r="18" spans="1:3" x14ac:dyDescent="0.2">
      <c r="A18" s="16" t="s">
        <v>14</v>
      </c>
      <c r="B18" s="22">
        <v>0.02</v>
      </c>
    </row>
    <row r="20" spans="1:3" ht="32" x14ac:dyDescent="0.2">
      <c r="A20" s="30" t="s">
        <v>63</v>
      </c>
      <c r="B20" s="8">
        <v>0.06</v>
      </c>
    </row>
    <row r="21" spans="1:3" x14ac:dyDescent="0.2">
      <c r="A21" s="3" t="s">
        <v>25</v>
      </c>
      <c r="B21" s="3" t="s">
        <v>26</v>
      </c>
    </row>
    <row r="23" spans="1:3" x14ac:dyDescent="0.2">
      <c r="A23" s="6" t="s">
        <v>7</v>
      </c>
      <c r="B23" s="7">
        <v>120</v>
      </c>
    </row>
    <row r="26" spans="1:3" ht="32" x14ac:dyDescent="0.2">
      <c r="A26" s="25" t="s">
        <v>60</v>
      </c>
      <c r="B26" s="33" t="s">
        <v>61</v>
      </c>
      <c r="C26" s="33" t="s">
        <v>62</v>
      </c>
    </row>
    <row r="27" spans="1:3" x14ac:dyDescent="0.2">
      <c r="B27" s="33">
        <v>60</v>
      </c>
      <c r="C27" s="34">
        <v>0.1</v>
      </c>
    </row>
    <row r="28" spans="1:3" x14ac:dyDescent="0.2">
      <c r="B28" s="33">
        <v>120</v>
      </c>
      <c r="C28" s="34">
        <v>0.6</v>
      </c>
    </row>
    <row r="29" spans="1:3" x14ac:dyDescent="0.2">
      <c r="B29" s="33">
        <v>180</v>
      </c>
      <c r="C29" s="34">
        <v>0.2</v>
      </c>
    </row>
    <row r="30" spans="1:3" x14ac:dyDescent="0.2">
      <c r="B30" s="33">
        <v>240</v>
      </c>
      <c r="C30" s="34">
        <v>0.1</v>
      </c>
    </row>
    <row r="32" spans="1:3" x14ac:dyDescent="0.2">
      <c r="B32">
        <v>0</v>
      </c>
      <c r="C32" s="38">
        <v>0</v>
      </c>
    </row>
    <row r="33" spans="2:6" x14ac:dyDescent="0.2">
      <c r="B33">
        <v>60</v>
      </c>
      <c r="C33" s="38">
        <v>0.1</v>
      </c>
      <c r="D33" s="1"/>
      <c r="E33" s="1"/>
      <c r="F33" s="1"/>
    </row>
    <row r="34" spans="2:6" x14ac:dyDescent="0.2">
      <c r="B34">
        <v>120</v>
      </c>
      <c r="C34" s="38">
        <v>0.7</v>
      </c>
    </row>
    <row r="35" spans="2:6" x14ac:dyDescent="0.2">
      <c r="B35">
        <v>180</v>
      </c>
      <c r="C35" s="38">
        <v>0.9</v>
      </c>
    </row>
    <row r="36" spans="2:6" x14ac:dyDescent="0.2">
      <c r="B36">
        <v>240</v>
      </c>
      <c r="C36" s="38">
        <v>1</v>
      </c>
    </row>
  </sheetData>
  <conditionalFormatting sqref="B23">
    <cfRule type="expression" dxfId="1" priority="2">
      <formula>$B$2="No"</formula>
    </cfRule>
  </conditionalFormatting>
  <conditionalFormatting sqref="B12:B13">
    <cfRule type="expression" dxfId="0" priority="1">
      <formula>$B$2="No"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16"/>
  <sheetViews>
    <sheetView zoomScale="80" zoomScaleNormal="80" workbookViewId="0">
      <selection activeCell="D55" sqref="D55"/>
    </sheetView>
  </sheetViews>
  <sheetFormatPr baseColWidth="10" defaultColWidth="8.83203125" defaultRowHeight="15" x14ac:dyDescent="0.2"/>
  <cols>
    <col min="4" max="4" width="10" bestFit="1" customWidth="1"/>
  </cols>
  <sheetData>
    <row r="1" spans="1:4" x14ac:dyDescent="0.2">
      <c r="A1" t="s">
        <v>5</v>
      </c>
      <c r="B1" t="s">
        <v>46</v>
      </c>
      <c r="C1" t="s">
        <v>27</v>
      </c>
      <c r="D1" t="s">
        <v>59</v>
      </c>
    </row>
    <row r="2" spans="1:4" x14ac:dyDescent="0.2">
      <c r="A2">
        <v>1</v>
      </c>
      <c r="B2">
        <v>4.1089999999999996E-4</v>
      </c>
      <c r="C2">
        <v>3.6329999999999999E-4</v>
      </c>
      <c r="D2" s="2">
        <f>B5*C2</f>
        <v>7.4512829999999992E-8</v>
      </c>
    </row>
    <row r="3" spans="1:4" x14ac:dyDescent="0.2">
      <c r="A3">
        <v>2</v>
      </c>
      <c r="B3">
        <v>3.0309999999999999E-4</v>
      </c>
      <c r="C3">
        <v>2.5060000000000002E-4</v>
      </c>
      <c r="D3" s="2">
        <f>B6*C3</f>
        <v>4.806508E-8</v>
      </c>
    </row>
    <row r="4" spans="1:4" x14ac:dyDescent="0.2">
      <c r="A4">
        <v>3</v>
      </c>
      <c r="B4">
        <v>2.4499999999999999E-4</v>
      </c>
      <c r="C4">
        <v>1.8760000000000001E-4</v>
      </c>
      <c r="D4" s="2">
        <f>B7*C4</f>
        <v>3.4537159999999998E-8</v>
      </c>
    </row>
    <row r="5" spans="1:4" x14ac:dyDescent="0.2">
      <c r="A5">
        <v>4</v>
      </c>
      <c r="B5">
        <v>2.051E-4</v>
      </c>
      <c r="C5">
        <v>1.526E-4</v>
      </c>
      <c r="D5" s="2">
        <f t="shared" ref="D5:D67" si="0">B8*C5</f>
        <v>2.6491359999999998E-8</v>
      </c>
    </row>
    <row r="6" spans="1:4" x14ac:dyDescent="0.2">
      <c r="A6">
        <v>5</v>
      </c>
      <c r="B6">
        <v>1.9179999999999997E-4</v>
      </c>
      <c r="C6">
        <v>1.407E-4</v>
      </c>
      <c r="D6" s="2">
        <f>B9*C6</f>
        <v>2.3046660000000002E-8</v>
      </c>
    </row>
    <row r="7" spans="1:4" x14ac:dyDescent="0.2">
      <c r="A7">
        <v>6</v>
      </c>
      <c r="B7">
        <v>1.8409999999999998E-4</v>
      </c>
      <c r="C7">
        <v>1.3159999999999997E-4</v>
      </c>
      <c r="D7" s="2">
        <f>B10*C7</f>
        <v>2.1279719999999996E-8</v>
      </c>
    </row>
    <row r="8" spans="1:4" x14ac:dyDescent="0.2">
      <c r="A8">
        <v>7</v>
      </c>
      <c r="B8">
        <v>1.7359999999999999E-4</v>
      </c>
      <c r="C8">
        <v>1.204E-4</v>
      </c>
      <c r="D8" s="2">
        <f>B11*C8</f>
        <v>2.0142920000000001E-8</v>
      </c>
    </row>
    <row r="9" spans="1:4" x14ac:dyDescent="0.2">
      <c r="A9">
        <v>8</v>
      </c>
      <c r="B9">
        <v>1.638E-4</v>
      </c>
      <c r="C9">
        <v>1.1059999999999999E-4</v>
      </c>
      <c r="D9" s="2">
        <f>B12*C9</f>
        <v>1.9819519999999997E-8</v>
      </c>
    </row>
    <row r="10" spans="1:4" x14ac:dyDescent="0.2">
      <c r="A10">
        <v>9</v>
      </c>
      <c r="B10">
        <v>1.617E-4</v>
      </c>
      <c r="C10">
        <v>1.0779999999999999E-4</v>
      </c>
      <c r="D10" s="2">
        <f t="shared" si="0"/>
        <v>2.143064E-8</v>
      </c>
    </row>
    <row r="11" spans="1:4" x14ac:dyDescent="0.2">
      <c r="A11">
        <v>10</v>
      </c>
      <c r="B11">
        <v>1.673E-4</v>
      </c>
      <c r="C11">
        <v>1.1129999999999998E-4</v>
      </c>
      <c r="D11" s="2">
        <f t="shared" si="0"/>
        <v>2.5476569999999992E-8</v>
      </c>
    </row>
    <row r="12" spans="1:4" x14ac:dyDescent="0.2">
      <c r="A12">
        <v>11</v>
      </c>
      <c r="B12">
        <v>1.7919999999999999E-4</v>
      </c>
      <c r="C12">
        <v>1.1829999999999999E-4</v>
      </c>
      <c r="D12" s="2">
        <f t="shared" si="0"/>
        <v>3.1467799999999997E-8</v>
      </c>
    </row>
    <row r="13" spans="1:4" x14ac:dyDescent="0.2">
      <c r="A13">
        <v>12</v>
      </c>
      <c r="B13">
        <v>1.9880000000000001E-4</v>
      </c>
      <c r="C13">
        <v>1.2949999999999998E-4</v>
      </c>
      <c r="D13" s="2">
        <f t="shared" si="0"/>
        <v>3.9432749999999986E-8</v>
      </c>
    </row>
    <row r="14" spans="1:4" x14ac:dyDescent="0.2">
      <c r="A14">
        <v>13</v>
      </c>
      <c r="B14">
        <v>2.2889999999999998E-4</v>
      </c>
      <c r="C14">
        <v>1.4630000000000001E-4</v>
      </c>
      <c r="D14" s="2">
        <f t="shared" si="0"/>
        <v>4.977126E-8</v>
      </c>
    </row>
    <row r="15" spans="1:4" x14ac:dyDescent="0.2">
      <c r="A15">
        <v>14</v>
      </c>
      <c r="B15">
        <v>2.6600000000000001E-4</v>
      </c>
      <c r="C15">
        <v>1.673E-4</v>
      </c>
      <c r="D15" s="2">
        <f t="shared" si="0"/>
        <v>6.1599859999999991E-8</v>
      </c>
    </row>
    <row r="16" spans="1:4" x14ac:dyDescent="0.2">
      <c r="A16">
        <v>15</v>
      </c>
      <c r="B16">
        <v>3.0449999999999997E-4</v>
      </c>
      <c r="C16">
        <v>1.8969999999999998E-4</v>
      </c>
      <c r="D16" s="2">
        <f t="shared" si="0"/>
        <v>7.4096819999999987E-8</v>
      </c>
    </row>
    <row r="17" spans="1:4" x14ac:dyDescent="0.2">
      <c r="A17">
        <v>16</v>
      </c>
      <c r="B17">
        <v>3.4019999999999998E-4</v>
      </c>
      <c r="C17">
        <v>2.0859999999999997E-4</v>
      </c>
      <c r="D17" s="2">
        <f t="shared" si="0"/>
        <v>8.5567719999999992E-8</v>
      </c>
    </row>
    <row r="18" spans="1:4" x14ac:dyDescent="0.2">
      <c r="A18">
        <v>17</v>
      </c>
      <c r="B18">
        <v>3.6819999999999995E-4</v>
      </c>
      <c r="C18">
        <v>2.2049999999999999E-4</v>
      </c>
      <c r="D18" s="2">
        <f t="shared" si="0"/>
        <v>9.4616550000000002E-8</v>
      </c>
    </row>
    <row r="19" spans="1:4" x14ac:dyDescent="0.2">
      <c r="A19">
        <v>18</v>
      </c>
      <c r="B19">
        <v>3.9060000000000001E-4</v>
      </c>
      <c r="C19">
        <v>2.2819999999999999E-4</v>
      </c>
      <c r="D19" s="2">
        <f t="shared" si="0"/>
        <v>1.0255307999999999E-7</v>
      </c>
    </row>
    <row r="20" spans="1:4" x14ac:dyDescent="0.2">
      <c r="A20">
        <v>19</v>
      </c>
      <c r="B20">
        <v>4.102E-4</v>
      </c>
      <c r="C20">
        <v>2.331E-4</v>
      </c>
      <c r="D20" s="2">
        <f t="shared" si="0"/>
        <v>1.1046609E-7</v>
      </c>
    </row>
    <row r="21" spans="1:4" x14ac:dyDescent="0.2">
      <c r="A21">
        <v>20</v>
      </c>
      <c r="B21">
        <v>4.2910000000000002E-4</v>
      </c>
      <c r="C21">
        <v>2.3589999999999999E-4</v>
      </c>
      <c r="D21" s="2">
        <f t="shared" si="0"/>
        <v>1.1839820999999999E-7</v>
      </c>
    </row>
    <row r="22" spans="1:4" x14ac:dyDescent="0.2">
      <c r="A22">
        <v>21</v>
      </c>
      <c r="B22">
        <v>4.4939999999999997E-4</v>
      </c>
      <c r="C22">
        <v>2.3800000000000001E-4</v>
      </c>
      <c r="D22" s="2">
        <f t="shared" si="0"/>
        <v>1.26616E-7</v>
      </c>
    </row>
    <row r="23" spans="1:4" x14ac:dyDescent="0.2">
      <c r="A23">
        <v>22</v>
      </c>
      <c r="B23">
        <v>4.7389999999999997E-4</v>
      </c>
      <c r="C23">
        <v>2.4009999999999998E-4</v>
      </c>
      <c r="D23" s="2">
        <f t="shared" si="0"/>
        <v>1.3496020999999998E-7</v>
      </c>
    </row>
    <row r="24" spans="1:4" x14ac:dyDescent="0.2">
      <c r="A24">
        <v>23</v>
      </c>
      <c r="B24">
        <v>5.019E-4</v>
      </c>
      <c r="C24">
        <v>2.408E-4</v>
      </c>
      <c r="D24" s="2">
        <f t="shared" si="0"/>
        <v>1.4192751999999998E-7</v>
      </c>
    </row>
    <row r="25" spans="1:4" x14ac:dyDescent="0.2">
      <c r="A25">
        <v>24</v>
      </c>
      <c r="B25">
        <v>5.3200000000000003E-4</v>
      </c>
      <c r="C25">
        <v>2.408E-4</v>
      </c>
      <c r="D25" s="2">
        <f t="shared" si="0"/>
        <v>1.4765855999999998E-7</v>
      </c>
    </row>
    <row r="26" spans="1:4" x14ac:dyDescent="0.2">
      <c r="A26">
        <v>25</v>
      </c>
      <c r="B26">
        <v>5.6209999999999995E-4</v>
      </c>
      <c r="C26">
        <v>2.4219999999999998E-4</v>
      </c>
      <c r="D26" s="2">
        <f t="shared" si="0"/>
        <v>1.5377277999999998E-7</v>
      </c>
    </row>
    <row r="27" spans="1:4" x14ac:dyDescent="0.2">
      <c r="A27">
        <v>26</v>
      </c>
      <c r="B27">
        <v>5.8939999999999991E-4</v>
      </c>
      <c r="C27">
        <v>2.4639999999999997E-4</v>
      </c>
      <c r="D27" s="2">
        <f t="shared" si="0"/>
        <v>1.6126879999999995E-7</v>
      </c>
    </row>
    <row r="28" spans="1:4" x14ac:dyDescent="0.2">
      <c r="A28">
        <v>27</v>
      </c>
      <c r="B28">
        <v>6.1319999999999994E-4</v>
      </c>
      <c r="C28">
        <v>2.5480000000000001E-4</v>
      </c>
      <c r="D28" s="2">
        <f t="shared" si="0"/>
        <v>1.7104724000000001E-7</v>
      </c>
    </row>
    <row r="29" spans="1:4" x14ac:dyDescent="0.2">
      <c r="A29">
        <v>28</v>
      </c>
      <c r="B29">
        <v>6.3489999999999998E-4</v>
      </c>
      <c r="C29">
        <v>2.6739999999999999E-4</v>
      </c>
      <c r="D29" s="2">
        <f t="shared" si="0"/>
        <v>1.8362358000000002E-7</v>
      </c>
    </row>
    <row r="30" spans="1:4" x14ac:dyDescent="0.2">
      <c r="A30">
        <v>29</v>
      </c>
      <c r="B30">
        <v>6.5449999999999992E-4</v>
      </c>
      <c r="C30">
        <v>2.8209999999999997E-4</v>
      </c>
      <c r="D30" s="2">
        <f t="shared" si="0"/>
        <v>1.9687758999999997E-7</v>
      </c>
    </row>
    <row r="31" spans="1:4" x14ac:dyDescent="0.2">
      <c r="A31">
        <v>30</v>
      </c>
      <c r="B31">
        <v>6.713E-4</v>
      </c>
      <c r="C31">
        <v>2.9959999999999996E-4</v>
      </c>
      <c r="D31" s="2">
        <f t="shared" si="0"/>
        <v>2.1034915999999997E-7</v>
      </c>
    </row>
    <row r="32" spans="1:4" x14ac:dyDescent="0.2">
      <c r="A32">
        <v>31</v>
      </c>
      <c r="B32">
        <v>6.8670000000000005E-4</v>
      </c>
      <c r="C32">
        <v>3.1849999999999999E-4</v>
      </c>
      <c r="D32" s="2">
        <f t="shared" si="0"/>
        <v>2.2406475000000001E-7</v>
      </c>
    </row>
    <row r="33" spans="1:4" x14ac:dyDescent="0.2">
      <c r="A33">
        <v>32</v>
      </c>
      <c r="B33">
        <v>6.979E-4</v>
      </c>
      <c r="C33">
        <v>3.388E-4</v>
      </c>
      <c r="D33" s="2">
        <f>B36*C33</f>
        <v>2.4024307999999999E-7</v>
      </c>
    </row>
    <row r="34" spans="1:4" x14ac:dyDescent="0.2">
      <c r="A34">
        <v>33</v>
      </c>
      <c r="B34">
        <v>7.0209999999999999E-4</v>
      </c>
      <c r="C34">
        <v>3.5980000000000002E-4</v>
      </c>
      <c r="D34" s="2">
        <f t="shared" si="0"/>
        <v>2.6117881999999997E-7</v>
      </c>
    </row>
    <row r="35" spans="1:4" x14ac:dyDescent="0.2">
      <c r="A35">
        <v>34</v>
      </c>
      <c r="B35">
        <v>7.0350000000000002E-4</v>
      </c>
      <c r="C35">
        <v>3.8289999999999993E-4</v>
      </c>
      <c r="D35" s="2">
        <f t="shared" si="0"/>
        <v>2.9000845999999996E-7</v>
      </c>
    </row>
    <row r="36" spans="1:4" x14ac:dyDescent="0.2">
      <c r="A36">
        <v>35</v>
      </c>
      <c r="B36">
        <v>7.0909999999999994E-4</v>
      </c>
      <c r="C36">
        <v>4.0949999999999998E-4</v>
      </c>
      <c r="D36" s="2">
        <f t="shared" si="0"/>
        <v>3.2850089999999999E-7</v>
      </c>
    </row>
    <row r="37" spans="1:4" x14ac:dyDescent="0.2">
      <c r="A37">
        <v>36</v>
      </c>
      <c r="B37">
        <v>7.2589999999999992E-4</v>
      </c>
      <c r="C37">
        <v>4.3959999999999995E-4</v>
      </c>
      <c r="D37" s="2">
        <f t="shared" si="0"/>
        <v>3.7695699999999987E-7</v>
      </c>
    </row>
    <row r="38" spans="1:4" x14ac:dyDescent="0.2">
      <c r="A38">
        <v>37</v>
      </c>
      <c r="B38">
        <v>7.5739999999999998E-4</v>
      </c>
      <c r="C38">
        <v>4.7530000000000001E-4</v>
      </c>
      <c r="D38" s="2">
        <f t="shared" si="0"/>
        <v>4.3817906999999998E-7</v>
      </c>
    </row>
    <row r="39" spans="1:4" x14ac:dyDescent="0.2">
      <c r="A39">
        <v>38</v>
      </c>
      <c r="B39">
        <v>8.0219999999999998E-4</v>
      </c>
      <c r="C39">
        <v>5.1729999999999994E-4</v>
      </c>
      <c r="D39" s="2">
        <f t="shared" si="0"/>
        <v>5.1564463999999992E-7</v>
      </c>
    </row>
    <row r="40" spans="1:4" x14ac:dyDescent="0.2">
      <c r="A40">
        <v>39</v>
      </c>
      <c r="B40">
        <v>8.5749999999999986E-4</v>
      </c>
      <c r="C40">
        <v>5.6349999999999998E-4</v>
      </c>
      <c r="D40" s="2">
        <f t="shared" si="0"/>
        <v>6.0745299999999998E-7</v>
      </c>
    </row>
    <row r="41" spans="1:4" x14ac:dyDescent="0.2">
      <c r="A41">
        <v>40</v>
      </c>
      <c r="B41">
        <v>9.2189999999999991E-4</v>
      </c>
      <c r="C41">
        <v>6.1179999999999991E-4</v>
      </c>
      <c r="D41" s="2">
        <f t="shared" si="0"/>
        <v>7.1176811999999988E-7</v>
      </c>
    </row>
    <row r="42" spans="1:4" x14ac:dyDescent="0.2">
      <c r="A42">
        <v>41</v>
      </c>
      <c r="B42">
        <v>9.9679999999999994E-4</v>
      </c>
      <c r="C42">
        <v>6.6009999999999994E-4</v>
      </c>
      <c r="D42" s="2">
        <f t="shared" si="0"/>
        <v>8.2987771999999995E-7</v>
      </c>
    </row>
    <row r="43" spans="1:4" x14ac:dyDescent="0.2">
      <c r="A43">
        <v>42</v>
      </c>
      <c r="B43">
        <v>1.078E-3</v>
      </c>
      <c r="C43">
        <v>7.0490000000000006E-4</v>
      </c>
      <c r="D43" s="2">
        <f t="shared" si="0"/>
        <v>9.6317535999999992E-7</v>
      </c>
    </row>
    <row r="44" spans="1:4" x14ac:dyDescent="0.2">
      <c r="A44">
        <v>43</v>
      </c>
      <c r="B44">
        <v>1.1634E-3</v>
      </c>
      <c r="C44">
        <v>7.448E-4</v>
      </c>
      <c r="D44" s="2">
        <f t="shared" si="0"/>
        <v>1.11623176E-6</v>
      </c>
    </row>
    <row r="45" spans="1:4" x14ac:dyDescent="0.2">
      <c r="A45">
        <v>44</v>
      </c>
      <c r="B45">
        <v>1.2572E-3</v>
      </c>
      <c r="C45">
        <v>7.8469999999999994E-4</v>
      </c>
      <c r="D45" s="2">
        <f t="shared" si="0"/>
        <v>1.29962014E-6</v>
      </c>
    </row>
    <row r="46" spans="1:4" x14ac:dyDescent="0.2">
      <c r="A46">
        <v>45</v>
      </c>
      <c r="B46">
        <v>1.3663999999999998E-3</v>
      </c>
      <c r="C46">
        <v>8.3019999999999991E-4</v>
      </c>
      <c r="D46" s="2">
        <f t="shared" si="0"/>
        <v>1.5214245199999997E-6</v>
      </c>
    </row>
    <row r="47" spans="1:4" x14ac:dyDescent="0.2">
      <c r="A47">
        <v>46</v>
      </c>
      <c r="B47">
        <v>1.4986999999999999E-3</v>
      </c>
      <c r="C47">
        <v>8.8829999999999985E-4</v>
      </c>
      <c r="D47" s="2">
        <f t="shared" si="0"/>
        <v>1.8032489999999994E-6</v>
      </c>
    </row>
    <row r="48" spans="1:4" x14ac:dyDescent="0.2">
      <c r="A48">
        <v>47</v>
      </c>
      <c r="B48">
        <v>1.6562E-3</v>
      </c>
      <c r="C48">
        <v>9.5969999999999996E-4</v>
      </c>
      <c r="D48" s="2">
        <f t="shared" si="0"/>
        <v>2.1651791700000001E-6</v>
      </c>
    </row>
    <row r="49" spans="1:4" x14ac:dyDescent="0.2">
      <c r="A49">
        <v>48</v>
      </c>
      <c r="B49">
        <v>1.8326E-3</v>
      </c>
      <c r="C49">
        <v>1.0415999999999999E-3</v>
      </c>
      <c r="D49" s="2">
        <f t="shared" si="0"/>
        <v>2.6233737599999994E-6</v>
      </c>
    </row>
    <row r="50" spans="1:4" x14ac:dyDescent="0.2">
      <c r="A50">
        <v>49</v>
      </c>
      <c r="B50">
        <v>2.0299999999999997E-3</v>
      </c>
      <c r="C50">
        <v>1.1332999999999998E-3</v>
      </c>
      <c r="D50" s="2">
        <f t="shared" si="0"/>
        <v>3.1883128899999996E-6</v>
      </c>
    </row>
    <row r="51" spans="1:4" x14ac:dyDescent="0.2">
      <c r="A51">
        <v>50</v>
      </c>
      <c r="B51">
        <v>2.2561E-3</v>
      </c>
      <c r="C51">
        <v>1.2403999999999998E-3</v>
      </c>
      <c r="D51" s="2">
        <f t="shared" si="0"/>
        <v>3.8829481599999999E-6</v>
      </c>
    </row>
    <row r="52" spans="1:4" x14ac:dyDescent="0.2">
      <c r="A52">
        <v>51</v>
      </c>
      <c r="B52">
        <v>2.5185999999999997E-3</v>
      </c>
      <c r="C52">
        <v>1.3663999999999998E-3</v>
      </c>
      <c r="D52" s="2">
        <f t="shared" si="0"/>
        <v>4.7527491199999997E-6</v>
      </c>
    </row>
    <row r="53" spans="1:4" x14ac:dyDescent="0.2">
      <c r="A53">
        <v>52</v>
      </c>
      <c r="B53">
        <v>2.8132999999999999E-3</v>
      </c>
      <c r="C53">
        <v>1.5070999999999999E-3</v>
      </c>
      <c r="D53" s="2">
        <f t="shared" si="0"/>
        <v>5.8476987099999997E-6</v>
      </c>
    </row>
    <row r="54" spans="1:4" x14ac:dyDescent="0.2">
      <c r="A54">
        <v>53</v>
      </c>
      <c r="B54">
        <v>3.1304000000000002E-3</v>
      </c>
      <c r="C54">
        <v>1.652E-3</v>
      </c>
      <c r="D54" s="2">
        <f t="shared" si="0"/>
        <v>7.1997463999999996E-6</v>
      </c>
    </row>
    <row r="55" spans="1:4" x14ac:dyDescent="0.2">
      <c r="A55">
        <v>54</v>
      </c>
      <c r="B55">
        <v>3.4783000000000001E-3</v>
      </c>
      <c r="C55">
        <v>1.8123E-3</v>
      </c>
      <c r="D55" s="2">
        <f t="shared" si="0"/>
        <v>8.91198525E-6</v>
      </c>
    </row>
    <row r="56" spans="1:4" x14ac:dyDescent="0.2">
      <c r="A56">
        <v>55</v>
      </c>
      <c r="B56">
        <v>3.8801E-3</v>
      </c>
      <c r="C56">
        <v>2.0096999999999997E-3</v>
      </c>
      <c r="D56" s="2">
        <f t="shared" si="0"/>
        <v>1.1136149639999998E-5</v>
      </c>
    </row>
    <row r="57" spans="1:4" x14ac:dyDescent="0.2">
      <c r="A57">
        <v>56</v>
      </c>
      <c r="B57">
        <v>4.3581999999999996E-3</v>
      </c>
      <c r="C57">
        <v>2.2686999999999998E-3</v>
      </c>
      <c r="D57" s="2">
        <f t="shared" si="0"/>
        <v>1.4145117629999998E-5</v>
      </c>
    </row>
    <row r="58" spans="1:4" x14ac:dyDescent="0.2">
      <c r="A58">
        <v>57</v>
      </c>
      <c r="B58">
        <v>4.9175E-3</v>
      </c>
      <c r="C58">
        <v>2.5991E-3</v>
      </c>
      <c r="D58" s="2">
        <f t="shared" si="0"/>
        <v>1.824646173E-5</v>
      </c>
    </row>
    <row r="59" spans="1:4" x14ac:dyDescent="0.2">
      <c r="A59">
        <v>58</v>
      </c>
      <c r="B59">
        <v>5.5411999999999996E-3</v>
      </c>
      <c r="C59">
        <v>2.9889999999999999E-3</v>
      </c>
      <c r="D59" s="2">
        <f t="shared" si="0"/>
        <v>2.3668097599999996E-5</v>
      </c>
    </row>
    <row r="60" spans="1:4" x14ac:dyDescent="0.2">
      <c r="A60">
        <v>59</v>
      </c>
      <c r="B60">
        <v>6.2348999999999998E-3</v>
      </c>
      <c r="C60">
        <v>3.4362999999999998E-3</v>
      </c>
      <c r="D60" s="2">
        <f t="shared" si="0"/>
        <v>3.0743545209999997E-5</v>
      </c>
    </row>
    <row r="61" spans="1:4" x14ac:dyDescent="0.2">
      <c r="A61">
        <v>60</v>
      </c>
      <c r="B61">
        <v>7.0202999999999993E-3</v>
      </c>
      <c r="C61">
        <v>3.9452000000000003E-3</v>
      </c>
      <c r="D61" s="2">
        <f t="shared" si="0"/>
        <v>3.9853226839999996E-5</v>
      </c>
    </row>
    <row r="62" spans="1:4" x14ac:dyDescent="0.2">
      <c r="A62">
        <v>61</v>
      </c>
      <c r="B62">
        <v>7.9183999999999991E-3</v>
      </c>
      <c r="C62">
        <v>4.5219999999999991E-3</v>
      </c>
      <c r="D62" s="2">
        <f t="shared" si="0"/>
        <v>5.1409261399999982E-5</v>
      </c>
    </row>
    <row r="63" spans="1:4" x14ac:dyDescent="0.2">
      <c r="A63">
        <v>62</v>
      </c>
      <c r="B63">
        <v>8.9467000000000001E-3</v>
      </c>
      <c r="C63">
        <v>5.1771999999999999E-3</v>
      </c>
      <c r="D63" s="2">
        <f t="shared" si="0"/>
        <v>6.5924911639999995E-5</v>
      </c>
    </row>
    <row r="64" spans="1:4" x14ac:dyDescent="0.2">
      <c r="A64">
        <v>63</v>
      </c>
      <c r="B64">
        <v>1.0101699999999998E-2</v>
      </c>
      <c r="C64">
        <v>5.9170999999999998E-3</v>
      </c>
      <c r="D64" s="2">
        <f t="shared" si="0"/>
        <v>8.3912170229999997E-5</v>
      </c>
    </row>
    <row r="65" spans="1:4" x14ac:dyDescent="0.2">
      <c r="A65">
        <v>64</v>
      </c>
      <c r="B65">
        <v>1.1368699999999999E-2</v>
      </c>
      <c r="C65">
        <v>6.7276999999999997E-3</v>
      </c>
      <c r="D65" s="2">
        <f t="shared" si="0"/>
        <v>1.0548091722E-4</v>
      </c>
    </row>
    <row r="66" spans="1:4" x14ac:dyDescent="0.2">
      <c r="A66">
        <v>65</v>
      </c>
      <c r="B66">
        <v>1.2733699999999999E-2</v>
      </c>
      <c r="C66">
        <v>7.5858999999999987E-3</v>
      </c>
      <c r="D66" s="2">
        <f t="shared" si="0"/>
        <v>1.3052830552999996E-4</v>
      </c>
    </row>
    <row r="67" spans="1:4" x14ac:dyDescent="0.2">
      <c r="A67">
        <v>66</v>
      </c>
      <c r="B67">
        <v>1.4181299999999999E-2</v>
      </c>
      <c r="C67">
        <v>8.465799999999999E-3</v>
      </c>
      <c r="D67" s="2">
        <f t="shared" si="0"/>
        <v>1.5922730613999997E-4</v>
      </c>
    </row>
    <row r="68" spans="1:4" x14ac:dyDescent="0.2">
      <c r="A68">
        <v>67</v>
      </c>
      <c r="B68">
        <v>1.5678600000000001E-2</v>
      </c>
      <c r="C68">
        <v>9.3225999999999986E-3</v>
      </c>
      <c r="D68" s="2">
        <f t="shared" ref="D68:D116" si="1">B71*C68</f>
        <v>1.9161765265999996E-4</v>
      </c>
    </row>
    <row r="69" spans="1:4" x14ac:dyDescent="0.2">
      <c r="A69">
        <v>68</v>
      </c>
      <c r="B69">
        <v>1.7206699999999998E-2</v>
      </c>
      <c r="C69">
        <v>1.0128299999999998E-2</v>
      </c>
      <c r="D69" s="2">
        <f t="shared" si="1"/>
        <v>2.2807209788999996E-4</v>
      </c>
    </row>
    <row r="70" spans="1:4" x14ac:dyDescent="0.2">
      <c r="A70">
        <v>69</v>
      </c>
      <c r="B70">
        <v>1.88083E-2</v>
      </c>
      <c r="C70">
        <v>1.0941699999999999E-2</v>
      </c>
      <c r="D70" s="2">
        <f t="shared" si="1"/>
        <v>2.7012431291999997E-4</v>
      </c>
    </row>
    <row r="71" spans="1:4" x14ac:dyDescent="0.2">
      <c r="A71">
        <v>70</v>
      </c>
      <c r="B71">
        <v>2.0554099999999999E-2</v>
      </c>
      <c r="C71">
        <v>1.1869899999999999E-2</v>
      </c>
      <c r="D71" s="2">
        <f t="shared" si="1"/>
        <v>3.2037572293999999E-4</v>
      </c>
    </row>
    <row r="72" spans="1:4" x14ac:dyDescent="0.2">
      <c r="A72">
        <v>71</v>
      </c>
      <c r="B72">
        <v>2.2518300000000002E-2</v>
      </c>
      <c r="C72">
        <v>1.3017899999999999E-2</v>
      </c>
      <c r="D72" s="2">
        <f t="shared" si="1"/>
        <v>3.8369218817999989E-4</v>
      </c>
    </row>
    <row r="73" spans="1:4" x14ac:dyDescent="0.2">
      <c r="A73">
        <v>72</v>
      </c>
      <c r="B73">
        <v>2.4687600000000001E-2</v>
      </c>
      <c r="C73">
        <v>1.4419299999999998E-2</v>
      </c>
      <c r="D73" s="2">
        <f t="shared" si="1"/>
        <v>4.6552277470999993E-4</v>
      </c>
    </row>
    <row r="74" spans="1:4" x14ac:dyDescent="0.2">
      <c r="A74">
        <v>73</v>
      </c>
      <c r="B74">
        <v>2.69906E-2</v>
      </c>
      <c r="C74">
        <v>1.6021599999999997E-2</v>
      </c>
      <c r="D74" s="2">
        <f t="shared" si="1"/>
        <v>5.698738925599998E-4</v>
      </c>
    </row>
    <row r="75" spans="1:4" x14ac:dyDescent="0.2">
      <c r="A75">
        <v>74</v>
      </c>
      <c r="B75">
        <v>2.9474199999999996E-2</v>
      </c>
      <c r="C75">
        <v>1.7817099999999999E-2</v>
      </c>
      <c r="D75" s="2">
        <f t="shared" si="1"/>
        <v>7.0250865418999993E-4</v>
      </c>
    </row>
    <row r="76" spans="1:4" x14ac:dyDescent="0.2">
      <c r="A76">
        <v>75</v>
      </c>
      <c r="B76">
        <v>3.22847E-2</v>
      </c>
      <c r="C76">
        <v>1.98604E-2</v>
      </c>
      <c r="D76" s="2">
        <f t="shared" si="1"/>
        <v>8.7068589411999999E-4</v>
      </c>
    </row>
    <row r="77" spans="1:4" x14ac:dyDescent="0.2">
      <c r="A77">
        <v>76</v>
      </c>
      <c r="B77">
        <v>3.5569099999999992E-2</v>
      </c>
      <c r="C77">
        <v>2.2207500000000002E-2</v>
      </c>
      <c r="D77" s="2">
        <f t="shared" si="1"/>
        <v>1.0818716737500001E-3</v>
      </c>
    </row>
    <row r="78" spans="1:4" x14ac:dyDescent="0.2">
      <c r="A78">
        <v>77</v>
      </c>
      <c r="B78">
        <v>3.9428899999999996E-2</v>
      </c>
      <c r="C78">
        <v>2.4853500000000001E-2</v>
      </c>
      <c r="D78" s="2">
        <f t="shared" si="1"/>
        <v>1.3415869593E-3</v>
      </c>
    </row>
    <row r="79" spans="1:4" x14ac:dyDescent="0.2">
      <c r="A79">
        <v>78</v>
      </c>
      <c r="B79">
        <v>4.3840299999999999E-2</v>
      </c>
      <c r="C79">
        <v>2.7744499999999995E-2</v>
      </c>
      <c r="D79" s="2">
        <f t="shared" si="1"/>
        <v>1.6522543362499996E-3</v>
      </c>
    </row>
    <row r="80" spans="1:4" x14ac:dyDescent="0.2">
      <c r="A80">
        <v>79</v>
      </c>
      <c r="B80">
        <v>4.8716500000000003E-2</v>
      </c>
      <c r="C80">
        <v>3.0912699999999998E-2</v>
      </c>
      <c r="D80" s="2">
        <f t="shared" si="1"/>
        <v>2.0183241869699995E-3</v>
      </c>
    </row>
    <row r="81" spans="1:4" x14ac:dyDescent="0.2">
      <c r="A81">
        <v>80</v>
      </c>
      <c r="B81">
        <v>5.3979800000000001E-2</v>
      </c>
      <c r="C81">
        <v>3.4458900000000001E-2</v>
      </c>
      <c r="D81" s="2">
        <f t="shared" si="1"/>
        <v>2.4501863009399995E-3</v>
      </c>
    </row>
    <row r="82" spans="1:4" x14ac:dyDescent="0.2">
      <c r="A82">
        <v>81</v>
      </c>
      <c r="B82">
        <v>5.9552499999999994E-2</v>
      </c>
      <c r="C82">
        <v>3.8485999999999999E-2</v>
      </c>
      <c r="D82" s="2">
        <f t="shared" si="1"/>
        <v>2.9702109303999997E-3</v>
      </c>
    </row>
    <row r="83" spans="1:4" x14ac:dyDescent="0.2">
      <c r="A83">
        <v>82</v>
      </c>
      <c r="B83">
        <v>6.5291099999999991E-2</v>
      </c>
      <c r="C83">
        <v>4.2986999999999997E-2</v>
      </c>
      <c r="D83" s="2">
        <f t="shared" si="1"/>
        <v>3.6038065475999994E-3</v>
      </c>
    </row>
    <row r="84" spans="1:4" x14ac:dyDescent="0.2">
      <c r="A84">
        <v>83</v>
      </c>
      <c r="B84">
        <v>7.110459999999999E-2</v>
      </c>
      <c r="C84">
        <v>4.7868799999999996E-2</v>
      </c>
      <c r="D84" s="2">
        <f t="shared" si="1"/>
        <v>4.4381045723839996E-3</v>
      </c>
    </row>
    <row r="85" spans="1:4" x14ac:dyDescent="0.2">
      <c r="A85">
        <v>84</v>
      </c>
      <c r="B85">
        <v>7.7176399999999992E-2</v>
      </c>
      <c r="C85">
        <v>5.3181099999999995E-2</v>
      </c>
      <c r="D85" s="2">
        <f t="shared" si="1"/>
        <v>5.4759855407039999E-3</v>
      </c>
    </row>
    <row r="86" spans="1:4" x14ac:dyDescent="0.2">
      <c r="A86">
        <v>85</v>
      </c>
      <c r="B86">
        <v>8.3834799999999987E-2</v>
      </c>
      <c r="C86">
        <v>5.9102399999999992E-2</v>
      </c>
      <c r="D86" s="2">
        <f t="shared" si="1"/>
        <v>6.7723885766879984E-3</v>
      </c>
    </row>
    <row r="87" spans="1:4" x14ac:dyDescent="0.2">
      <c r="A87">
        <v>86</v>
      </c>
      <c r="B87">
        <v>9.271393E-2</v>
      </c>
      <c r="C87">
        <v>6.6748519999999992E-2</v>
      </c>
      <c r="D87" s="2">
        <f t="shared" si="1"/>
        <v>8.505581012655198E-3</v>
      </c>
    </row>
    <row r="88" spans="1:4" x14ac:dyDescent="0.2">
      <c r="A88">
        <v>87</v>
      </c>
      <c r="B88">
        <v>0.10296864</v>
      </c>
      <c r="C88">
        <v>7.5509279999999998E-2</v>
      </c>
      <c r="D88" s="2">
        <f t="shared" si="1"/>
        <v>1.0676087203319999E-2</v>
      </c>
    </row>
    <row r="89" spans="1:4" x14ac:dyDescent="0.2">
      <c r="A89">
        <v>88</v>
      </c>
      <c r="B89">
        <v>0.11458736999999999</v>
      </c>
      <c r="C89">
        <v>8.538664E-2</v>
      </c>
      <c r="D89" s="2">
        <f t="shared" si="1"/>
        <v>1.3351389746028801E-2</v>
      </c>
    </row>
    <row r="90" spans="1:4" x14ac:dyDescent="0.2">
      <c r="A90">
        <v>89</v>
      </c>
      <c r="B90">
        <v>0.12742725999999999</v>
      </c>
      <c r="C90">
        <v>9.6319139999999998E-2</v>
      </c>
      <c r="D90" s="2">
        <f t="shared" si="1"/>
        <v>1.66114936209684E-2</v>
      </c>
    </row>
    <row r="91" spans="1:4" x14ac:dyDescent="0.2">
      <c r="A91">
        <v>90</v>
      </c>
      <c r="B91">
        <v>0.14138774999999998</v>
      </c>
      <c r="C91">
        <v>0.10826775000000001</v>
      </c>
      <c r="D91" s="2">
        <f t="shared" si="1"/>
        <v>2.0566080569385001E-2</v>
      </c>
    </row>
    <row r="92" spans="1:4" x14ac:dyDescent="0.2">
      <c r="A92">
        <v>91</v>
      </c>
      <c r="B92">
        <v>0.15636392000000002</v>
      </c>
      <c r="C92">
        <v>0.12119036</v>
      </c>
      <c r="D92" s="2">
        <f t="shared" si="1"/>
        <v>2.5291833087332394E-2</v>
      </c>
    </row>
    <row r="93" spans="1:4" x14ac:dyDescent="0.2">
      <c r="A93">
        <v>92</v>
      </c>
      <c r="B93">
        <v>0.17246306</v>
      </c>
      <c r="C93">
        <v>0.13507648</v>
      </c>
      <c r="D93" s="2">
        <f t="shared" si="1"/>
        <v>3.0818941615615998E-2</v>
      </c>
    </row>
    <row r="94" spans="1:4" x14ac:dyDescent="0.2">
      <c r="A94">
        <v>93</v>
      </c>
      <c r="B94">
        <v>0.18995573999999998</v>
      </c>
      <c r="C94">
        <v>0.14997059999999998</v>
      </c>
      <c r="D94" s="2">
        <f t="shared" si="1"/>
        <v>3.7163331059165992E-2</v>
      </c>
    </row>
    <row r="95" spans="1:4" x14ac:dyDescent="0.2">
      <c r="A95">
        <v>94</v>
      </c>
      <c r="B95">
        <v>0.20869508999999997</v>
      </c>
      <c r="C95">
        <v>0.16592527999999998</v>
      </c>
      <c r="D95" s="2">
        <f t="shared" si="1"/>
        <v>4.4334600981430397E-2</v>
      </c>
    </row>
    <row r="96" spans="1:4" x14ac:dyDescent="0.2">
      <c r="A96">
        <v>95</v>
      </c>
      <c r="B96">
        <v>0.22815919999999998</v>
      </c>
      <c r="C96">
        <v>0.18296959999999998</v>
      </c>
      <c r="D96" s="2">
        <f t="shared" si="1"/>
        <v>5.2389852070335995E-2</v>
      </c>
    </row>
    <row r="97" spans="1:4" x14ac:dyDescent="0.2">
      <c r="A97">
        <v>96</v>
      </c>
      <c r="B97">
        <v>0.24780410999999999</v>
      </c>
      <c r="C97">
        <v>0.20112785999999999</v>
      </c>
      <c r="D97" s="2">
        <f t="shared" si="1"/>
        <v>6.1455800254816798E-2</v>
      </c>
    </row>
    <row r="98" spans="1:4" x14ac:dyDescent="0.2">
      <c r="A98">
        <v>97</v>
      </c>
      <c r="B98">
        <v>0.26719618000000001</v>
      </c>
      <c r="C98">
        <v>0.22049144000000001</v>
      </c>
      <c r="D98" s="2">
        <f t="shared" si="1"/>
        <v>7.1707145708743994E-2</v>
      </c>
    </row>
    <row r="99" spans="1:4" x14ac:dyDescent="0.2">
      <c r="A99">
        <v>98</v>
      </c>
      <c r="B99">
        <v>0.28633090999999999</v>
      </c>
      <c r="C99">
        <v>0.24116811999999999</v>
      </c>
      <c r="D99" s="2">
        <f t="shared" si="1"/>
        <v>8.3364612980574404E-2</v>
      </c>
    </row>
    <row r="100" spans="1:4" x14ac:dyDescent="0.2">
      <c r="A100">
        <v>99</v>
      </c>
      <c r="B100">
        <v>0.30555588</v>
      </c>
      <c r="C100">
        <v>0.26309724000000001</v>
      </c>
      <c r="D100" s="2">
        <f t="shared" si="1"/>
        <v>9.67237617203172E-2</v>
      </c>
    </row>
    <row r="101" spans="1:4" x14ac:dyDescent="0.2">
      <c r="A101">
        <v>100</v>
      </c>
      <c r="B101">
        <v>0.32521509999999998</v>
      </c>
      <c r="C101">
        <v>0.28608365000000002</v>
      </c>
      <c r="D101" s="2">
        <f t="shared" si="1"/>
        <v>0.112101351858584</v>
      </c>
    </row>
    <row r="102" spans="1:4" x14ac:dyDescent="0.2">
      <c r="A102">
        <v>101</v>
      </c>
      <c r="B102">
        <v>0.34567012000000003</v>
      </c>
      <c r="C102">
        <v>0.30992594000000001</v>
      </c>
      <c r="D102" s="2">
        <f t="shared" si="1"/>
        <v>0.12939790753535899</v>
      </c>
    </row>
    <row r="103" spans="1:4" x14ac:dyDescent="0.2">
      <c r="A103">
        <v>102</v>
      </c>
      <c r="B103">
        <v>0.36763502999999997</v>
      </c>
      <c r="C103">
        <v>0.33499436999999999</v>
      </c>
      <c r="D103" s="2">
        <f t="shared" si="1"/>
        <v>0.148312291926159</v>
      </c>
    </row>
    <row r="104" spans="1:4" x14ac:dyDescent="0.2">
      <c r="A104">
        <v>103</v>
      </c>
      <c r="B104">
        <v>0.39184815999999995</v>
      </c>
      <c r="C104">
        <v>0.36213319999999999</v>
      </c>
      <c r="D104" s="2">
        <f t="shared" si="1"/>
        <v>0.16858010241072</v>
      </c>
    </row>
    <row r="105" spans="1:4" x14ac:dyDescent="0.2">
      <c r="A105">
        <v>104</v>
      </c>
      <c r="B105">
        <v>0.41751234999999998</v>
      </c>
      <c r="C105">
        <v>0.39076784999999992</v>
      </c>
      <c r="D105" s="2">
        <f t="shared" si="1"/>
        <v>0.18925892030410196</v>
      </c>
    </row>
    <row r="106" spans="1:4" x14ac:dyDescent="0.2">
      <c r="A106">
        <v>105</v>
      </c>
      <c r="B106">
        <v>0.44273069999999998</v>
      </c>
      <c r="C106">
        <v>0.41902559999999994</v>
      </c>
      <c r="D106" s="2">
        <f t="shared" si="1"/>
        <v>0.20916113695545596</v>
      </c>
    </row>
    <row r="107" spans="1:4" x14ac:dyDescent="0.2">
      <c r="A107">
        <v>106</v>
      </c>
      <c r="B107">
        <v>0.46551959999999998</v>
      </c>
      <c r="C107">
        <v>0.44495177999999996</v>
      </c>
      <c r="D107" s="2">
        <f t="shared" si="1"/>
        <v>0.22736407686086638</v>
      </c>
    </row>
    <row r="108" spans="1:4" x14ac:dyDescent="0.2">
      <c r="A108">
        <v>107</v>
      </c>
      <c r="B108">
        <v>0.48432572000000002</v>
      </c>
      <c r="C108">
        <v>0.4672376399999999</v>
      </c>
      <c r="D108" s="2">
        <f t="shared" si="1"/>
        <v>0.24309477312931194</v>
      </c>
    </row>
    <row r="109" spans="1:4" x14ac:dyDescent="0.2">
      <c r="A109">
        <v>108</v>
      </c>
      <c r="B109">
        <v>0.49916075999999998</v>
      </c>
      <c r="C109">
        <v>0.48631932</v>
      </c>
      <c r="D109" s="2">
        <f t="shared" si="1"/>
        <v>0.25656184234828799</v>
      </c>
    </row>
    <row r="110" spans="1:4" x14ac:dyDescent="0.2">
      <c r="A110">
        <v>109</v>
      </c>
      <c r="B110">
        <v>0.51098588</v>
      </c>
      <c r="C110">
        <v>0.50286615999999995</v>
      </c>
      <c r="D110" s="2">
        <f t="shared" si="1"/>
        <v>0.26827909635999997</v>
      </c>
    </row>
    <row r="111" spans="1:4" x14ac:dyDescent="0.2">
      <c r="A111">
        <v>110</v>
      </c>
      <c r="B111">
        <v>0.52028079999999999</v>
      </c>
      <c r="C111">
        <v>0.51644089999999998</v>
      </c>
      <c r="D111" s="2">
        <f t="shared" si="1"/>
        <v>0.2783616451</v>
      </c>
    </row>
    <row r="112" spans="1:4" x14ac:dyDescent="0.2">
      <c r="A112">
        <v>111</v>
      </c>
      <c r="B112">
        <v>0.52755839999999998</v>
      </c>
      <c r="C112">
        <v>0.52658495999999999</v>
      </c>
      <c r="D112" s="2">
        <f t="shared" si="1"/>
        <v>0.28672551071999997</v>
      </c>
    </row>
    <row r="113" spans="1:4" x14ac:dyDescent="0.2">
      <c r="A113">
        <v>112</v>
      </c>
      <c r="B113">
        <v>0.53349999999999997</v>
      </c>
      <c r="C113">
        <v>0.53349999999999997</v>
      </c>
      <c r="D113" s="2">
        <f>B116*C113</f>
        <v>0.53349999999999997</v>
      </c>
    </row>
    <row r="114" spans="1:4" x14ac:dyDescent="0.2">
      <c r="A114">
        <v>113</v>
      </c>
      <c r="B114">
        <v>0.53900000000000003</v>
      </c>
      <c r="C114">
        <v>0.53900000000000003</v>
      </c>
      <c r="D114" s="2">
        <f t="shared" si="1"/>
        <v>0</v>
      </c>
    </row>
    <row r="115" spans="1:4" x14ac:dyDescent="0.2">
      <c r="A115">
        <v>114</v>
      </c>
      <c r="B115">
        <v>0.54449999999999998</v>
      </c>
      <c r="C115">
        <v>0.54449999999999998</v>
      </c>
      <c r="D115" s="2">
        <f t="shared" si="1"/>
        <v>0</v>
      </c>
    </row>
    <row r="116" spans="1:4" x14ac:dyDescent="0.2">
      <c r="A116">
        <v>115</v>
      </c>
      <c r="B116">
        <v>1</v>
      </c>
      <c r="C116">
        <v>1</v>
      </c>
      <c r="D116" s="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02"/>
  <sheetViews>
    <sheetView zoomScale="80" zoomScaleNormal="80" workbookViewId="0">
      <selection activeCell="D23" sqref="D23"/>
    </sheetView>
  </sheetViews>
  <sheetFormatPr baseColWidth="10" defaultColWidth="8.83203125" defaultRowHeight="15" x14ac:dyDescent="0.2"/>
  <cols>
    <col min="2" max="2" width="9.1640625" customWidth="1"/>
  </cols>
  <sheetData>
    <row r="1" spans="1:3" x14ac:dyDescent="0.2">
      <c r="A1" t="s">
        <v>29</v>
      </c>
      <c r="B1" t="s">
        <v>12</v>
      </c>
    </row>
    <row r="2" spans="1:3" x14ac:dyDescent="0.2">
      <c r="A2" s="9">
        <v>1</v>
      </c>
      <c r="B2" s="10">
        <v>0.01</v>
      </c>
      <c r="C2" s="9"/>
    </row>
    <row r="3" spans="1:3" x14ac:dyDescent="0.2">
      <c r="A3" s="9">
        <f>A2+1</f>
        <v>2</v>
      </c>
      <c r="B3" s="10">
        <v>0.02</v>
      </c>
      <c r="C3" s="9"/>
    </row>
    <row r="4" spans="1:3" x14ac:dyDescent="0.2">
      <c r="A4" s="9">
        <f t="shared" ref="A4:A67" si="0">A3+1</f>
        <v>3</v>
      </c>
      <c r="B4" s="10">
        <v>0.02</v>
      </c>
      <c r="C4" s="9"/>
    </row>
    <row r="5" spans="1:3" x14ac:dyDescent="0.2">
      <c r="A5" s="9">
        <f t="shared" si="0"/>
        <v>4</v>
      </c>
      <c r="B5" s="10">
        <v>0.02</v>
      </c>
      <c r="C5" s="9"/>
    </row>
    <row r="6" spans="1:3" x14ac:dyDescent="0.2">
      <c r="A6" s="9">
        <f t="shared" si="0"/>
        <v>5</v>
      </c>
      <c r="B6" s="10">
        <v>0.02</v>
      </c>
      <c r="C6" s="9"/>
    </row>
    <row r="7" spans="1:3" x14ac:dyDescent="0.2">
      <c r="A7" s="9">
        <f t="shared" si="0"/>
        <v>6</v>
      </c>
      <c r="B7" s="10">
        <v>0.02</v>
      </c>
      <c r="C7" s="9"/>
    </row>
    <row r="8" spans="1:3" x14ac:dyDescent="0.2">
      <c r="A8" s="9">
        <f t="shared" si="0"/>
        <v>7</v>
      </c>
      <c r="B8" s="10">
        <v>0.02</v>
      </c>
      <c r="C8" s="9"/>
    </row>
    <row r="9" spans="1:3" x14ac:dyDescent="0.2">
      <c r="A9" s="9">
        <f t="shared" si="0"/>
        <v>8</v>
      </c>
      <c r="B9" s="10">
        <v>0.1</v>
      </c>
      <c r="C9" s="9"/>
    </row>
    <row r="10" spans="1:3" x14ac:dyDescent="0.2">
      <c r="A10" s="9">
        <f t="shared" si="0"/>
        <v>9</v>
      </c>
      <c r="B10" s="10">
        <v>0.03</v>
      </c>
      <c r="C10" s="9"/>
    </row>
    <row r="11" spans="1:3" x14ac:dyDescent="0.2">
      <c r="A11" s="9">
        <f t="shared" si="0"/>
        <v>10</v>
      </c>
      <c r="B11" s="10">
        <v>0.03</v>
      </c>
      <c r="C11" s="9"/>
    </row>
    <row r="12" spans="1:3" x14ac:dyDescent="0.2">
      <c r="A12" s="9">
        <f t="shared" si="0"/>
        <v>11</v>
      </c>
      <c r="B12" s="10">
        <v>0.03</v>
      </c>
      <c r="C12" s="9"/>
    </row>
    <row r="13" spans="1:3" x14ac:dyDescent="0.2">
      <c r="A13" s="9">
        <f t="shared" si="0"/>
        <v>12</v>
      </c>
      <c r="B13" s="10">
        <v>0.03</v>
      </c>
      <c r="C13" s="9"/>
    </row>
    <row r="14" spans="1:3" x14ac:dyDescent="0.2">
      <c r="A14" s="9">
        <f t="shared" si="0"/>
        <v>13</v>
      </c>
      <c r="B14" s="10">
        <v>0.03</v>
      </c>
      <c r="C14" s="9"/>
    </row>
    <row r="15" spans="1:3" x14ac:dyDescent="0.2">
      <c r="A15" s="9">
        <f t="shared" si="0"/>
        <v>14</v>
      </c>
      <c r="B15" s="10">
        <v>0.03</v>
      </c>
      <c r="C15" s="9"/>
    </row>
    <row r="16" spans="1:3" x14ac:dyDescent="0.2">
      <c r="A16" s="9">
        <f t="shared" si="0"/>
        <v>15</v>
      </c>
      <c r="B16" s="10">
        <v>0.03</v>
      </c>
      <c r="C16" s="9"/>
    </row>
    <row r="17" spans="1:3" x14ac:dyDescent="0.2">
      <c r="A17" s="9">
        <f t="shared" si="0"/>
        <v>16</v>
      </c>
      <c r="B17" s="10">
        <v>0.03</v>
      </c>
      <c r="C17" s="9"/>
    </row>
    <row r="18" spans="1:3" x14ac:dyDescent="0.2">
      <c r="A18" s="9">
        <f t="shared" si="0"/>
        <v>17</v>
      </c>
      <c r="B18" s="10">
        <v>0.03</v>
      </c>
      <c r="C18" s="9"/>
    </row>
    <row r="19" spans="1:3" x14ac:dyDescent="0.2">
      <c r="A19" s="9">
        <f t="shared" si="0"/>
        <v>18</v>
      </c>
      <c r="B19" s="10">
        <v>0.03</v>
      </c>
      <c r="C19" s="9"/>
    </row>
    <row r="20" spans="1:3" x14ac:dyDescent="0.2">
      <c r="A20" s="9">
        <f t="shared" si="0"/>
        <v>19</v>
      </c>
      <c r="B20" s="10">
        <v>0.03</v>
      </c>
      <c r="C20" s="9"/>
    </row>
    <row r="21" spans="1:3" x14ac:dyDescent="0.2">
      <c r="A21" s="9">
        <f t="shared" si="0"/>
        <v>20</v>
      </c>
      <c r="B21" s="10">
        <v>0.03</v>
      </c>
      <c r="C21" s="9"/>
    </row>
    <row r="22" spans="1:3" x14ac:dyDescent="0.2">
      <c r="A22" s="9">
        <f t="shared" si="0"/>
        <v>21</v>
      </c>
      <c r="B22" s="10">
        <v>0.03</v>
      </c>
      <c r="C22" s="9"/>
    </row>
    <row r="23" spans="1:3" x14ac:dyDescent="0.2">
      <c r="A23" s="9">
        <f t="shared" si="0"/>
        <v>22</v>
      </c>
      <c r="B23" s="10">
        <v>0.03</v>
      </c>
      <c r="C23" s="9"/>
    </row>
    <row r="24" spans="1:3" x14ac:dyDescent="0.2">
      <c r="A24" s="9">
        <f t="shared" si="0"/>
        <v>23</v>
      </c>
      <c r="B24" s="10">
        <v>0.03</v>
      </c>
      <c r="C24" s="9"/>
    </row>
    <row r="25" spans="1:3" x14ac:dyDescent="0.2">
      <c r="A25" s="9">
        <f t="shared" si="0"/>
        <v>24</v>
      </c>
      <c r="B25" s="10">
        <v>0.03</v>
      </c>
      <c r="C25" s="9"/>
    </row>
    <row r="26" spans="1:3" x14ac:dyDescent="0.2">
      <c r="A26" s="9">
        <f t="shared" si="0"/>
        <v>25</v>
      </c>
      <c r="B26" s="10">
        <v>0.03</v>
      </c>
      <c r="C26" s="9"/>
    </row>
    <row r="27" spans="1:3" x14ac:dyDescent="0.2">
      <c r="A27" s="9">
        <f t="shared" si="0"/>
        <v>26</v>
      </c>
      <c r="B27" s="10">
        <v>0.03</v>
      </c>
      <c r="C27" s="9"/>
    </row>
    <row r="28" spans="1:3" x14ac:dyDescent="0.2">
      <c r="A28" s="9">
        <f t="shared" si="0"/>
        <v>27</v>
      </c>
      <c r="B28" s="10">
        <v>0.03</v>
      </c>
      <c r="C28" s="9"/>
    </row>
    <row r="29" spans="1:3" x14ac:dyDescent="0.2">
      <c r="A29" s="9">
        <f t="shared" si="0"/>
        <v>28</v>
      </c>
      <c r="B29" s="10">
        <v>0.03</v>
      </c>
      <c r="C29" s="9"/>
    </row>
    <row r="30" spans="1:3" x14ac:dyDescent="0.2">
      <c r="A30" s="9">
        <f t="shared" si="0"/>
        <v>29</v>
      </c>
      <c r="B30" s="10">
        <v>0.03</v>
      </c>
      <c r="C30" s="9"/>
    </row>
    <row r="31" spans="1:3" x14ac:dyDescent="0.2">
      <c r="A31" s="9">
        <f t="shared" si="0"/>
        <v>30</v>
      </c>
      <c r="B31" s="10">
        <v>0.03</v>
      </c>
      <c r="C31" s="9"/>
    </row>
    <row r="32" spans="1:3" x14ac:dyDescent="0.2">
      <c r="A32" s="9">
        <f t="shared" si="0"/>
        <v>31</v>
      </c>
      <c r="B32" s="10">
        <v>0.03</v>
      </c>
      <c r="C32" s="9"/>
    </row>
    <row r="33" spans="1:3" x14ac:dyDescent="0.2">
      <c r="A33" s="9">
        <f t="shared" si="0"/>
        <v>32</v>
      </c>
      <c r="B33" s="10">
        <v>0.03</v>
      </c>
      <c r="C33" s="9"/>
    </row>
    <row r="34" spans="1:3" x14ac:dyDescent="0.2">
      <c r="A34" s="9">
        <f t="shared" si="0"/>
        <v>33</v>
      </c>
      <c r="B34" s="10">
        <v>0.03</v>
      </c>
      <c r="C34" s="9"/>
    </row>
    <row r="35" spans="1:3" x14ac:dyDescent="0.2">
      <c r="A35" s="9">
        <f t="shared" si="0"/>
        <v>34</v>
      </c>
      <c r="B35" s="10">
        <v>0.03</v>
      </c>
      <c r="C35" s="9"/>
    </row>
    <row r="36" spans="1:3" x14ac:dyDescent="0.2">
      <c r="A36" s="9">
        <f t="shared" si="0"/>
        <v>35</v>
      </c>
      <c r="B36" s="10">
        <v>0.03</v>
      </c>
      <c r="C36" s="9"/>
    </row>
    <row r="37" spans="1:3" x14ac:dyDescent="0.2">
      <c r="A37" s="9">
        <f t="shared" si="0"/>
        <v>36</v>
      </c>
      <c r="B37" s="10">
        <v>0.03</v>
      </c>
      <c r="C37" s="9"/>
    </row>
    <row r="38" spans="1:3" x14ac:dyDescent="0.2">
      <c r="A38" s="9">
        <f t="shared" si="0"/>
        <v>37</v>
      </c>
      <c r="B38" s="10">
        <v>0.03</v>
      </c>
      <c r="C38" s="9"/>
    </row>
    <row r="39" spans="1:3" x14ac:dyDescent="0.2">
      <c r="A39" s="9">
        <f t="shared" si="0"/>
        <v>38</v>
      </c>
      <c r="B39" s="10">
        <v>0.03</v>
      </c>
      <c r="C39" s="9"/>
    </row>
    <row r="40" spans="1:3" x14ac:dyDescent="0.2">
      <c r="A40" s="9">
        <f t="shared" si="0"/>
        <v>39</v>
      </c>
      <c r="B40" s="10">
        <v>0.03</v>
      </c>
      <c r="C40" s="9"/>
    </row>
    <row r="41" spans="1:3" x14ac:dyDescent="0.2">
      <c r="A41" s="9">
        <f t="shared" si="0"/>
        <v>40</v>
      </c>
      <c r="B41" s="10">
        <v>0.03</v>
      </c>
      <c r="C41" s="9"/>
    </row>
    <row r="42" spans="1:3" x14ac:dyDescent="0.2">
      <c r="A42" s="9">
        <f t="shared" si="0"/>
        <v>41</v>
      </c>
      <c r="B42" s="10">
        <v>0.03</v>
      </c>
      <c r="C42" s="9"/>
    </row>
    <row r="43" spans="1:3" x14ac:dyDescent="0.2">
      <c r="A43" s="9">
        <f t="shared" si="0"/>
        <v>42</v>
      </c>
      <c r="B43" s="10">
        <v>0.03</v>
      </c>
      <c r="C43" s="9"/>
    </row>
    <row r="44" spans="1:3" x14ac:dyDescent="0.2">
      <c r="A44" s="9">
        <f t="shared" si="0"/>
        <v>43</v>
      </c>
      <c r="B44" s="10">
        <v>0.03</v>
      </c>
      <c r="C44" s="9"/>
    </row>
    <row r="45" spans="1:3" x14ac:dyDescent="0.2">
      <c r="A45" s="9">
        <f t="shared" si="0"/>
        <v>44</v>
      </c>
      <c r="B45" s="10">
        <v>0.03</v>
      </c>
      <c r="C45" s="9"/>
    </row>
    <row r="46" spans="1:3" x14ac:dyDescent="0.2">
      <c r="A46" s="9">
        <f t="shared" si="0"/>
        <v>45</v>
      </c>
      <c r="B46" s="10">
        <v>0.03</v>
      </c>
      <c r="C46" s="9"/>
    </row>
    <row r="47" spans="1:3" x14ac:dyDescent="0.2">
      <c r="A47" s="9">
        <f t="shared" si="0"/>
        <v>46</v>
      </c>
      <c r="B47" s="10">
        <v>0.03</v>
      </c>
      <c r="C47" s="9"/>
    </row>
    <row r="48" spans="1:3" x14ac:dyDescent="0.2">
      <c r="A48" s="9">
        <f t="shared" si="0"/>
        <v>47</v>
      </c>
      <c r="B48" s="10">
        <v>0.03</v>
      </c>
      <c r="C48" s="9"/>
    </row>
    <row r="49" spans="1:3" x14ac:dyDescent="0.2">
      <c r="A49" s="9">
        <f t="shared" si="0"/>
        <v>48</v>
      </c>
      <c r="B49" s="10">
        <v>0.03</v>
      </c>
      <c r="C49" s="9"/>
    </row>
    <row r="50" spans="1:3" x14ac:dyDescent="0.2">
      <c r="A50" s="9">
        <f t="shared" si="0"/>
        <v>49</v>
      </c>
      <c r="B50" s="10">
        <v>0.03</v>
      </c>
      <c r="C50" s="9"/>
    </row>
    <row r="51" spans="1:3" x14ac:dyDescent="0.2">
      <c r="A51" s="9">
        <f t="shared" si="0"/>
        <v>50</v>
      </c>
      <c r="B51" s="10">
        <v>0.03</v>
      </c>
      <c r="C51" s="9"/>
    </row>
    <row r="52" spans="1:3" x14ac:dyDescent="0.2">
      <c r="A52" s="9">
        <f t="shared" si="0"/>
        <v>51</v>
      </c>
      <c r="B52" s="10">
        <v>0.03</v>
      </c>
      <c r="C52" s="9"/>
    </row>
    <row r="53" spans="1:3" x14ac:dyDescent="0.2">
      <c r="A53" s="9">
        <f t="shared" si="0"/>
        <v>52</v>
      </c>
      <c r="B53" s="10">
        <v>0.03</v>
      </c>
      <c r="C53" s="9"/>
    </row>
    <row r="54" spans="1:3" x14ac:dyDescent="0.2">
      <c r="A54" s="9">
        <f t="shared" si="0"/>
        <v>53</v>
      </c>
      <c r="B54" s="10">
        <v>0.03</v>
      </c>
      <c r="C54" s="9"/>
    </row>
    <row r="55" spans="1:3" x14ac:dyDescent="0.2">
      <c r="A55" s="9">
        <f t="shared" si="0"/>
        <v>54</v>
      </c>
      <c r="B55" s="10">
        <v>0.03</v>
      </c>
      <c r="C55" s="9"/>
    </row>
    <row r="56" spans="1:3" x14ac:dyDescent="0.2">
      <c r="A56" s="9">
        <f t="shared" si="0"/>
        <v>55</v>
      </c>
      <c r="B56" s="10">
        <v>0.03</v>
      </c>
      <c r="C56" s="9"/>
    </row>
    <row r="57" spans="1:3" x14ac:dyDescent="0.2">
      <c r="A57" s="9">
        <f t="shared" si="0"/>
        <v>56</v>
      </c>
      <c r="B57" s="10">
        <v>0.03</v>
      </c>
      <c r="C57" s="9"/>
    </row>
    <row r="58" spans="1:3" x14ac:dyDescent="0.2">
      <c r="A58" s="9">
        <f t="shared" si="0"/>
        <v>57</v>
      </c>
      <c r="B58" s="10">
        <v>0.03</v>
      </c>
      <c r="C58" s="9"/>
    </row>
    <row r="59" spans="1:3" x14ac:dyDescent="0.2">
      <c r="A59" s="9">
        <f t="shared" si="0"/>
        <v>58</v>
      </c>
      <c r="B59" s="10">
        <v>0.03</v>
      </c>
      <c r="C59" s="9"/>
    </row>
    <row r="60" spans="1:3" x14ac:dyDescent="0.2">
      <c r="A60" s="9">
        <f t="shared" si="0"/>
        <v>59</v>
      </c>
      <c r="B60" s="10">
        <v>0.03</v>
      </c>
      <c r="C60" s="9"/>
    </row>
    <row r="61" spans="1:3" x14ac:dyDescent="0.2">
      <c r="A61" s="9">
        <f t="shared" si="0"/>
        <v>60</v>
      </c>
      <c r="B61" s="10">
        <v>0.03</v>
      </c>
      <c r="C61" s="9"/>
    </row>
    <row r="62" spans="1:3" x14ac:dyDescent="0.2">
      <c r="A62" s="9">
        <f t="shared" si="0"/>
        <v>61</v>
      </c>
      <c r="B62" s="10">
        <v>0.03</v>
      </c>
      <c r="C62" s="9"/>
    </row>
    <row r="63" spans="1:3" x14ac:dyDescent="0.2">
      <c r="A63" s="9">
        <f t="shared" si="0"/>
        <v>62</v>
      </c>
      <c r="B63" s="10">
        <v>0.03</v>
      </c>
      <c r="C63" s="9"/>
    </row>
    <row r="64" spans="1:3" x14ac:dyDescent="0.2">
      <c r="A64" s="9">
        <f t="shared" si="0"/>
        <v>63</v>
      </c>
      <c r="B64" s="10">
        <v>0.03</v>
      </c>
      <c r="C64" s="9"/>
    </row>
    <row r="65" spans="1:3" x14ac:dyDescent="0.2">
      <c r="A65" s="9">
        <f t="shared" si="0"/>
        <v>64</v>
      </c>
      <c r="B65" s="10">
        <v>0.03</v>
      </c>
      <c r="C65" s="9"/>
    </row>
    <row r="66" spans="1:3" x14ac:dyDescent="0.2">
      <c r="A66" s="9">
        <f t="shared" si="0"/>
        <v>65</v>
      </c>
      <c r="B66" s="10">
        <v>0.03</v>
      </c>
      <c r="C66" s="9"/>
    </row>
    <row r="67" spans="1:3" x14ac:dyDescent="0.2">
      <c r="A67" s="9">
        <f t="shared" si="0"/>
        <v>66</v>
      </c>
      <c r="B67" s="10">
        <v>0.03</v>
      </c>
      <c r="C67" s="9"/>
    </row>
    <row r="68" spans="1:3" x14ac:dyDescent="0.2">
      <c r="A68" s="9">
        <f t="shared" ref="A68:A101" si="1">A67+1</f>
        <v>67</v>
      </c>
      <c r="B68" s="10">
        <v>0.03</v>
      </c>
      <c r="C68" s="9"/>
    </row>
    <row r="69" spans="1:3" x14ac:dyDescent="0.2">
      <c r="A69" s="9">
        <f t="shared" si="1"/>
        <v>68</v>
      </c>
      <c r="B69" s="10">
        <v>0.03</v>
      </c>
      <c r="C69" s="9"/>
    </row>
    <row r="70" spans="1:3" x14ac:dyDescent="0.2">
      <c r="A70" s="9">
        <f t="shared" si="1"/>
        <v>69</v>
      </c>
      <c r="B70" s="10">
        <v>0.03</v>
      </c>
      <c r="C70" s="9"/>
    </row>
    <row r="71" spans="1:3" x14ac:dyDescent="0.2">
      <c r="A71" s="9">
        <f t="shared" si="1"/>
        <v>70</v>
      </c>
      <c r="B71" s="10">
        <v>0.03</v>
      </c>
      <c r="C71" s="9"/>
    </row>
    <row r="72" spans="1:3" x14ac:dyDescent="0.2">
      <c r="A72" s="9">
        <f t="shared" si="1"/>
        <v>71</v>
      </c>
      <c r="B72" s="10">
        <v>0.03</v>
      </c>
      <c r="C72" s="9"/>
    </row>
    <row r="73" spans="1:3" x14ac:dyDescent="0.2">
      <c r="A73" s="9">
        <f t="shared" si="1"/>
        <v>72</v>
      </c>
      <c r="B73" s="10">
        <v>0.03</v>
      </c>
      <c r="C73" s="9"/>
    </row>
    <row r="74" spans="1:3" x14ac:dyDescent="0.2">
      <c r="A74" s="9">
        <f t="shared" si="1"/>
        <v>73</v>
      </c>
      <c r="B74" s="10">
        <v>0.03</v>
      </c>
      <c r="C74" s="9"/>
    </row>
    <row r="75" spans="1:3" x14ac:dyDescent="0.2">
      <c r="A75" s="9">
        <f t="shared" si="1"/>
        <v>74</v>
      </c>
      <c r="B75" s="10">
        <v>0.03</v>
      </c>
      <c r="C75" s="9"/>
    </row>
    <row r="76" spans="1:3" x14ac:dyDescent="0.2">
      <c r="A76" s="9">
        <f t="shared" si="1"/>
        <v>75</v>
      </c>
      <c r="B76" s="10">
        <v>0.03</v>
      </c>
      <c r="C76" s="9"/>
    </row>
    <row r="77" spans="1:3" x14ac:dyDescent="0.2">
      <c r="A77" s="9">
        <f t="shared" si="1"/>
        <v>76</v>
      </c>
      <c r="B77" s="10">
        <v>0.03</v>
      </c>
      <c r="C77" s="9"/>
    </row>
    <row r="78" spans="1:3" x14ac:dyDescent="0.2">
      <c r="A78" s="9">
        <f t="shared" si="1"/>
        <v>77</v>
      </c>
      <c r="B78" s="10">
        <v>0.03</v>
      </c>
      <c r="C78" s="9"/>
    </row>
    <row r="79" spans="1:3" x14ac:dyDescent="0.2">
      <c r="A79" s="9">
        <f t="shared" si="1"/>
        <v>78</v>
      </c>
      <c r="B79" s="10">
        <v>0.03</v>
      </c>
      <c r="C79" s="9"/>
    </row>
    <row r="80" spans="1:3" x14ac:dyDescent="0.2">
      <c r="A80" s="9">
        <f t="shared" si="1"/>
        <v>79</v>
      </c>
      <c r="B80" s="10">
        <v>0.03</v>
      </c>
      <c r="C80" s="9"/>
    </row>
    <row r="81" spans="1:3" x14ac:dyDescent="0.2">
      <c r="A81" s="9">
        <f t="shared" si="1"/>
        <v>80</v>
      </c>
      <c r="B81" s="10">
        <v>0.03</v>
      </c>
      <c r="C81" s="9"/>
    </row>
    <row r="82" spans="1:3" x14ac:dyDescent="0.2">
      <c r="A82" s="9">
        <f t="shared" si="1"/>
        <v>81</v>
      </c>
      <c r="B82" s="10">
        <v>0.03</v>
      </c>
      <c r="C82" s="9"/>
    </row>
    <row r="83" spans="1:3" x14ac:dyDescent="0.2">
      <c r="A83" s="9">
        <f t="shared" si="1"/>
        <v>82</v>
      </c>
      <c r="B83" s="10">
        <v>0.03</v>
      </c>
      <c r="C83" s="9"/>
    </row>
    <row r="84" spans="1:3" x14ac:dyDescent="0.2">
      <c r="A84" s="9">
        <f t="shared" si="1"/>
        <v>83</v>
      </c>
      <c r="B84" s="10">
        <v>0.03</v>
      </c>
      <c r="C84" s="9"/>
    </row>
    <row r="85" spans="1:3" x14ac:dyDescent="0.2">
      <c r="A85" s="9">
        <f t="shared" si="1"/>
        <v>84</v>
      </c>
      <c r="B85" s="10">
        <v>0.03</v>
      </c>
      <c r="C85" s="9"/>
    </row>
    <row r="86" spans="1:3" x14ac:dyDescent="0.2">
      <c r="A86" s="9">
        <f t="shared" si="1"/>
        <v>85</v>
      </c>
      <c r="B86" s="10">
        <v>0.03</v>
      </c>
      <c r="C86" s="9"/>
    </row>
    <row r="87" spans="1:3" x14ac:dyDescent="0.2">
      <c r="A87" s="9">
        <f t="shared" si="1"/>
        <v>86</v>
      </c>
      <c r="B87" s="10">
        <v>0.03</v>
      </c>
      <c r="C87" s="9"/>
    </row>
    <row r="88" spans="1:3" x14ac:dyDescent="0.2">
      <c r="A88" s="9">
        <f t="shared" si="1"/>
        <v>87</v>
      </c>
      <c r="B88" s="10">
        <v>0.03</v>
      </c>
      <c r="C88" s="9"/>
    </row>
    <row r="89" spans="1:3" x14ac:dyDescent="0.2">
      <c r="A89" s="9">
        <f t="shared" si="1"/>
        <v>88</v>
      </c>
      <c r="B89" s="10">
        <v>0.03</v>
      </c>
      <c r="C89" s="9"/>
    </row>
    <row r="90" spans="1:3" x14ac:dyDescent="0.2">
      <c r="A90" s="9">
        <f t="shared" si="1"/>
        <v>89</v>
      </c>
      <c r="B90" s="10">
        <v>0.03</v>
      </c>
      <c r="C90" s="9"/>
    </row>
    <row r="91" spans="1:3" x14ac:dyDescent="0.2">
      <c r="A91" s="9">
        <f t="shared" si="1"/>
        <v>90</v>
      </c>
      <c r="B91" s="10">
        <v>0.03</v>
      </c>
      <c r="C91" s="9"/>
    </row>
    <row r="92" spans="1:3" x14ac:dyDescent="0.2">
      <c r="A92" s="9">
        <f t="shared" si="1"/>
        <v>91</v>
      </c>
      <c r="B92" s="10">
        <v>0.03</v>
      </c>
      <c r="C92" s="9"/>
    </row>
    <row r="93" spans="1:3" x14ac:dyDescent="0.2">
      <c r="A93" s="9">
        <f t="shared" si="1"/>
        <v>92</v>
      </c>
      <c r="B93" s="10">
        <v>0.03</v>
      </c>
      <c r="C93" s="9"/>
    </row>
    <row r="94" spans="1:3" x14ac:dyDescent="0.2">
      <c r="A94" s="9">
        <f t="shared" si="1"/>
        <v>93</v>
      </c>
      <c r="B94" s="10">
        <v>0.03</v>
      </c>
      <c r="C94" s="9"/>
    </row>
    <row r="95" spans="1:3" x14ac:dyDescent="0.2">
      <c r="A95" s="9">
        <f t="shared" si="1"/>
        <v>94</v>
      </c>
      <c r="B95" s="10">
        <v>0.03</v>
      </c>
      <c r="C95" s="9"/>
    </row>
    <row r="96" spans="1:3" x14ac:dyDescent="0.2">
      <c r="A96" s="9">
        <f t="shared" si="1"/>
        <v>95</v>
      </c>
      <c r="B96" s="10">
        <v>0.03</v>
      </c>
      <c r="C96" s="9"/>
    </row>
    <row r="97" spans="1:3" x14ac:dyDescent="0.2">
      <c r="A97" s="9">
        <f t="shared" si="1"/>
        <v>96</v>
      </c>
      <c r="B97" s="10">
        <v>0.03</v>
      </c>
      <c r="C97" s="9"/>
    </row>
    <row r="98" spans="1:3" x14ac:dyDescent="0.2">
      <c r="A98" s="9">
        <f t="shared" si="1"/>
        <v>97</v>
      </c>
      <c r="B98" s="10">
        <v>0.03</v>
      </c>
      <c r="C98" s="9"/>
    </row>
    <row r="99" spans="1:3" x14ac:dyDescent="0.2">
      <c r="A99" s="9">
        <f t="shared" si="1"/>
        <v>98</v>
      </c>
      <c r="B99" s="10">
        <v>0.03</v>
      </c>
      <c r="C99" s="9"/>
    </row>
    <row r="100" spans="1:3" x14ac:dyDescent="0.2">
      <c r="A100" s="9">
        <f t="shared" si="1"/>
        <v>99</v>
      </c>
      <c r="B100" s="10">
        <v>0.03</v>
      </c>
      <c r="C100" s="9"/>
    </row>
    <row r="101" spans="1:3" x14ac:dyDescent="0.2">
      <c r="A101" s="9">
        <f t="shared" si="1"/>
        <v>100</v>
      </c>
      <c r="B101" s="10">
        <v>0.03</v>
      </c>
      <c r="C101" s="9"/>
    </row>
    <row r="102" spans="1:3" x14ac:dyDescent="0.2">
      <c r="A102" s="9"/>
      <c r="B102" s="9"/>
      <c r="C10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77"/>
  <sheetViews>
    <sheetView zoomScale="80" zoomScaleNormal="80"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t="s">
        <v>30</v>
      </c>
      <c r="B1" t="s">
        <v>31</v>
      </c>
      <c r="C1" t="s">
        <v>64</v>
      </c>
    </row>
    <row r="2" spans="1:3" x14ac:dyDescent="0.2">
      <c r="A2">
        <v>45</v>
      </c>
      <c r="B2" s="24">
        <v>0.03</v>
      </c>
    </row>
    <row r="3" spans="1:3" x14ac:dyDescent="0.2">
      <c r="A3">
        <f>A2+1</f>
        <v>46</v>
      </c>
      <c r="B3" s="24">
        <v>0.03</v>
      </c>
    </row>
    <row r="4" spans="1:3" x14ac:dyDescent="0.2">
      <c r="A4">
        <f t="shared" ref="A4:A18" si="0">A3+1</f>
        <v>47</v>
      </c>
      <c r="B4" s="24">
        <v>0.03</v>
      </c>
    </row>
    <row r="5" spans="1:3" x14ac:dyDescent="0.2">
      <c r="A5">
        <f t="shared" si="0"/>
        <v>48</v>
      </c>
      <c r="B5" s="24">
        <v>0.03</v>
      </c>
    </row>
    <row r="6" spans="1:3" x14ac:dyDescent="0.2">
      <c r="A6">
        <f t="shared" si="0"/>
        <v>49</v>
      </c>
      <c r="B6" s="24">
        <v>0.03</v>
      </c>
    </row>
    <row r="7" spans="1:3" x14ac:dyDescent="0.2">
      <c r="A7">
        <f t="shared" si="0"/>
        <v>50</v>
      </c>
      <c r="B7" s="24">
        <v>0.03</v>
      </c>
    </row>
    <row r="8" spans="1:3" x14ac:dyDescent="0.2">
      <c r="A8">
        <f t="shared" si="0"/>
        <v>51</v>
      </c>
      <c r="B8" s="24">
        <v>0.03</v>
      </c>
    </row>
    <row r="9" spans="1:3" x14ac:dyDescent="0.2">
      <c r="A9">
        <f t="shared" si="0"/>
        <v>52</v>
      </c>
      <c r="B9" s="24">
        <v>0.03</v>
      </c>
    </row>
    <row r="10" spans="1:3" x14ac:dyDescent="0.2">
      <c r="A10">
        <f t="shared" si="0"/>
        <v>53</v>
      </c>
      <c r="B10" s="24">
        <v>0.03</v>
      </c>
    </row>
    <row r="11" spans="1:3" x14ac:dyDescent="0.2">
      <c r="A11">
        <f t="shared" si="0"/>
        <v>54</v>
      </c>
      <c r="B11" s="24">
        <v>0.03</v>
      </c>
    </row>
    <row r="12" spans="1:3" x14ac:dyDescent="0.2">
      <c r="A12">
        <f t="shared" si="0"/>
        <v>55</v>
      </c>
      <c r="B12" s="24">
        <v>0.03</v>
      </c>
    </row>
    <row r="13" spans="1:3" x14ac:dyDescent="0.2">
      <c r="A13">
        <f t="shared" si="0"/>
        <v>56</v>
      </c>
      <c r="B13" s="24">
        <v>0.03</v>
      </c>
    </row>
    <row r="14" spans="1:3" x14ac:dyDescent="0.2">
      <c r="A14">
        <f t="shared" si="0"/>
        <v>57</v>
      </c>
      <c r="B14" s="24">
        <v>0.03</v>
      </c>
    </row>
    <row r="15" spans="1:3" x14ac:dyDescent="0.2">
      <c r="A15">
        <f t="shared" si="0"/>
        <v>58</v>
      </c>
      <c r="B15" s="24">
        <v>0.03</v>
      </c>
    </row>
    <row r="16" spans="1:3" x14ac:dyDescent="0.2">
      <c r="A16">
        <f t="shared" si="0"/>
        <v>59</v>
      </c>
      <c r="B16" s="24">
        <v>0.03</v>
      </c>
    </row>
    <row r="17" spans="1:2" x14ac:dyDescent="0.2">
      <c r="A17">
        <f t="shared" si="0"/>
        <v>60</v>
      </c>
      <c r="B17" s="24">
        <v>0.04</v>
      </c>
    </row>
    <row r="18" spans="1:2" x14ac:dyDescent="0.2">
      <c r="A18">
        <f t="shared" si="0"/>
        <v>61</v>
      </c>
      <c r="B18" s="24">
        <f>B17</f>
        <v>0.04</v>
      </c>
    </row>
    <row r="19" spans="1:2" x14ac:dyDescent="0.2">
      <c r="A19">
        <f t="shared" ref="A19:A77" si="1">A18+1</f>
        <v>62</v>
      </c>
      <c r="B19" s="24">
        <f t="shared" ref="B19:B77" si="2">B18</f>
        <v>0.04</v>
      </c>
    </row>
    <row r="20" spans="1:2" x14ac:dyDescent="0.2">
      <c r="A20">
        <f t="shared" si="1"/>
        <v>63</v>
      </c>
      <c r="B20" s="24">
        <f t="shared" si="2"/>
        <v>0.04</v>
      </c>
    </row>
    <row r="21" spans="1:2" x14ac:dyDescent="0.2">
      <c r="A21">
        <f t="shared" si="1"/>
        <v>64</v>
      </c>
      <c r="B21" s="24">
        <f t="shared" si="2"/>
        <v>0.04</v>
      </c>
    </row>
    <row r="22" spans="1:2" x14ac:dyDescent="0.2">
      <c r="A22">
        <f t="shared" si="1"/>
        <v>65</v>
      </c>
      <c r="B22" s="24">
        <v>0.05</v>
      </c>
    </row>
    <row r="23" spans="1:2" x14ac:dyDescent="0.2">
      <c r="A23">
        <f t="shared" si="1"/>
        <v>66</v>
      </c>
      <c r="B23" s="24">
        <f t="shared" si="2"/>
        <v>0.05</v>
      </c>
    </row>
    <row r="24" spans="1:2" x14ac:dyDescent="0.2">
      <c r="A24">
        <f t="shared" si="1"/>
        <v>67</v>
      </c>
      <c r="B24" s="24">
        <f t="shared" si="2"/>
        <v>0.05</v>
      </c>
    </row>
    <row r="25" spans="1:2" x14ac:dyDescent="0.2">
      <c r="A25">
        <f t="shared" si="1"/>
        <v>68</v>
      </c>
      <c r="B25" s="24">
        <f t="shared" si="2"/>
        <v>0.05</v>
      </c>
    </row>
    <row r="26" spans="1:2" x14ac:dyDescent="0.2">
      <c r="A26">
        <f t="shared" si="1"/>
        <v>69</v>
      </c>
      <c r="B26" s="24">
        <f t="shared" si="2"/>
        <v>0.05</v>
      </c>
    </row>
    <row r="27" spans="1:2" x14ac:dyDescent="0.2">
      <c r="A27">
        <f t="shared" si="1"/>
        <v>70</v>
      </c>
      <c r="B27" s="24">
        <f t="shared" si="2"/>
        <v>0.05</v>
      </c>
    </row>
    <row r="28" spans="1:2" x14ac:dyDescent="0.2">
      <c r="A28">
        <f t="shared" si="1"/>
        <v>71</v>
      </c>
      <c r="B28" s="24">
        <f t="shared" si="2"/>
        <v>0.05</v>
      </c>
    </row>
    <row r="29" spans="1:2" x14ac:dyDescent="0.2">
      <c r="A29">
        <f t="shared" si="1"/>
        <v>72</v>
      </c>
      <c r="B29" s="24">
        <f t="shared" si="2"/>
        <v>0.05</v>
      </c>
    </row>
    <row r="30" spans="1:2" x14ac:dyDescent="0.2">
      <c r="A30">
        <f t="shared" si="1"/>
        <v>73</v>
      </c>
      <c r="B30" s="24">
        <f t="shared" si="2"/>
        <v>0.05</v>
      </c>
    </row>
    <row r="31" spans="1:2" x14ac:dyDescent="0.2">
      <c r="A31">
        <f t="shared" si="1"/>
        <v>74</v>
      </c>
      <c r="B31" s="24">
        <f t="shared" si="2"/>
        <v>0.05</v>
      </c>
    </row>
    <row r="32" spans="1:2" x14ac:dyDescent="0.2">
      <c r="A32">
        <f t="shared" si="1"/>
        <v>75</v>
      </c>
      <c r="B32" s="24">
        <v>5.5E-2</v>
      </c>
    </row>
    <row r="33" spans="1:2" x14ac:dyDescent="0.2">
      <c r="A33">
        <f t="shared" si="1"/>
        <v>76</v>
      </c>
      <c r="B33" s="24">
        <f t="shared" si="2"/>
        <v>5.5E-2</v>
      </c>
    </row>
    <row r="34" spans="1:2" x14ac:dyDescent="0.2">
      <c r="A34">
        <f t="shared" si="1"/>
        <v>77</v>
      </c>
      <c r="B34" s="24">
        <f t="shared" si="2"/>
        <v>5.5E-2</v>
      </c>
    </row>
    <row r="35" spans="1:2" x14ac:dyDescent="0.2">
      <c r="A35">
        <f t="shared" si="1"/>
        <v>78</v>
      </c>
      <c r="B35" s="24">
        <f t="shared" si="2"/>
        <v>5.5E-2</v>
      </c>
    </row>
    <row r="36" spans="1:2" x14ac:dyDescent="0.2">
      <c r="A36">
        <f t="shared" si="1"/>
        <v>79</v>
      </c>
      <c r="B36" s="24">
        <f t="shared" si="2"/>
        <v>5.5E-2</v>
      </c>
    </row>
    <row r="37" spans="1:2" x14ac:dyDescent="0.2">
      <c r="A37">
        <f t="shared" si="1"/>
        <v>80</v>
      </c>
      <c r="B37" s="24">
        <v>0.06</v>
      </c>
    </row>
    <row r="38" spans="1:2" x14ac:dyDescent="0.2">
      <c r="A38">
        <f t="shared" si="1"/>
        <v>81</v>
      </c>
      <c r="B38" s="24">
        <f t="shared" si="2"/>
        <v>0.06</v>
      </c>
    </row>
    <row r="39" spans="1:2" x14ac:dyDescent="0.2">
      <c r="A39">
        <f t="shared" si="1"/>
        <v>82</v>
      </c>
      <c r="B39" s="24">
        <f t="shared" si="2"/>
        <v>0.06</v>
      </c>
    </row>
    <row r="40" spans="1:2" x14ac:dyDescent="0.2">
      <c r="A40">
        <f t="shared" si="1"/>
        <v>83</v>
      </c>
      <c r="B40" s="24">
        <f t="shared" si="2"/>
        <v>0.06</v>
      </c>
    </row>
    <row r="41" spans="1:2" x14ac:dyDescent="0.2">
      <c r="A41">
        <f t="shared" si="1"/>
        <v>84</v>
      </c>
      <c r="B41" s="24">
        <f t="shared" si="2"/>
        <v>0.06</v>
      </c>
    </row>
    <row r="42" spans="1:2" x14ac:dyDescent="0.2">
      <c r="A42">
        <f t="shared" si="1"/>
        <v>85</v>
      </c>
      <c r="B42" s="24">
        <f t="shared" si="2"/>
        <v>0.06</v>
      </c>
    </row>
    <row r="43" spans="1:2" x14ac:dyDescent="0.2">
      <c r="A43">
        <f t="shared" si="1"/>
        <v>86</v>
      </c>
      <c r="B43" s="24">
        <f t="shared" si="2"/>
        <v>0.06</v>
      </c>
    </row>
    <row r="44" spans="1:2" x14ac:dyDescent="0.2">
      <c r="A44">
        <f t="shared" si="1"/>
        <v>87</v>
      </c>
      <c r="B44" s="24">
        <f t="shared" si="2"/>
        <v>0.06</v>
      </c>
    </row>
    <row r="45" spans="1:2" x14ac:dyDescent="0.2">
      <c r="A45">
        <f t="shared" si="1"/>
        <v>88</v>
      </c>
      <c r="B45" s="24">
        <f t="shared" si="2"/>
        <v>0.06</v>
      </c>
    </row>
    <row r="46" spans="1:2" x14ac:dyDescent="0.2">
      <c r="A46">
        <f t="shared" si="1"/>
        <v>89</v>
      </c>
      <c r="B46" s="24">
        <f t="shared" si="2"/>
        <v>0.06</v>
      </c>
    </row>
    <row r="47" spans="1:2" x14ac:dyDescent="0.2">
      <c r="A47">
        <f t="shared" si="1"/>
        <v>90</v>
      </c>
      <c r="B47" s="24">
        <f t="shared" si="2"/>
        <v>0.06</v>
      </c>
    </row>
    <row r="48" spans="1:2" x14ac:dyDescent="0.2">
      <c r="A48">
        <f t="shared" si="1"/>
        <v>91</v>
      </c>
      <c r="B48" s="24">
        <f t="shared" si="2"/>
        <v>0.06</v>
      </c>
    </row>
    <row r="49" spans="1:2" x14ac:dyDescent="0.2">
      <c r="A49">
        <f t="shared" si="1"/>
        <v>92</v>
      </c>
      <c r="B49" s="24">
        <f t="shared" si="2"/>
        <v>0.06</v>
      </c>
    </row>
    <row r="50" spans="1:2" x14ac:dyDescent="0.2">
      <c r="A50">
        <f t="shared" si="1"/>
        <v>93</v>
      </c>
      <c r="B50" s="24">
        <f t="shared" si="2"/>
        <v>0.06</v>
      </c>
    </row>
    <row r="51" spans="1:2" x14ac:dyDescent="0.2">
      <c r="A51">
        <f t="shared" si="1"/>
        <v>94</v>
      </c>
      <c r="B51" s="24">
        <f t="shared" si="2"/>
        <v>0.06</v>
      </c>
    </row>
    <row r="52" spans="1:2" x14ac:dyDescent="0.2">
      <c r="A52">
        <f t="shared" si="1"/>
        <v>95</v>
      </c>
      <c r="B52" s="24">
        <f t="shared" si="2"/>
        <v>0.06</v>
      </c>
    </row>
    <row r="53" spans="1:2" x14ac:dyDescent="0.2">
      <c r="A53">
        <f t="shared" si="1"/>
        <v>96</v>
      </c>
      <c r="B53" s="24">
        <f t="shared" si="2"/>
        <v>0.06</v>
      </c>
    </row>
    <row r="54" spans="1:2" x14ac:dyDescent="0.2">
      <c r="A54">
        <f t="shared" si="1"/>
        <v>97</v>
      </c>
      <c r="B54" s="24">
        <f t="shared" si="2"/>
        <v>0.06</v>
      </c>
    </row>
    <row r="55" spans="1:2" x14ac:dyDescent="0.2">
      <c r="A55">
        <f t="shared" si="1"/>
        <v>98</v>
      </c>
      <c r="B55" s="24">
        <f t="shared" si="2"/>
        <v>0.06</v>
      </c>
    </row>
    <row r="56" spans="1:2" x14ac:dyDescent="0.2">
      <c r="A56">
        <f t="shared" si="1"/>
        <v>99</v>
      </c>
      <c r="B56" s="24">
        <f t="shared" si="2"/>
        <v>0.06</v>
      </c>
    </row>
    <row r="57" spans="1:2" x14ac:dyDescent="0.2">
      <c r="A57">
        <f t="shared" si="1"/>
        <v>100</v>
      </c>
      <c r="B57" s="24">
        <f t="shared" si="2"/>
        <v>0.06</v>
      </c>
    </row>
    <row r="58" spans="1:2" x14ac:dyDescent="0.2">
      <c r="A58">
        <f t="shared" si="1"/>
        <v>101</v>
      </c>
      <c r="B58" s="24">
        <f t="shared" si="2"/>
        <v>0.06</v>
      </c>
    </row>
    <row r="59" spans="1:2" x14ac:dyDescent="0.2">
      <c r="A59">
        <f t="shared" si="1"/>
        <v>102</v>
      </c>
      <c r="B59" s="24">
        <f t="shared" si="2"/>
        <v>0.06</v>
      </c>
    </row>
    <row r="60" spans="1:2" x14ac:dyDescent="0.2">
      <c r="A60">
        <f t="shared" si="1"/>
        <v>103</v>
      </c>
      <c r="B60" s="24">
        <f t="shared" si="2"/>
        <v>0.06</v>
      </c>
    </row>
    <row r="61" spans="1:2" x14ac:dyDescent="0.2">
      <c r="A61">
        <f t="shared" si="1"/>
        <v>104</v>
      </c>
      <c r="B61" s="24">
        <f t="shared" si="2"/>
        <v>0.06</v>
      </c>
    </row>
    <row r="62" spans="1:2" x14ac:dyDescent="0.2">
      <c r="A62">
        <f t="shared" si="1"/>
        <v>105</v>
      </c>
      <c r="B62" s="24">
        <f t="shared" si="2"/>
        <v>0.06</v>
      </c>
    </row>
    <row r="63" spans="1:2" x14ac:dyDescent="0.2">
      <c r="A63">
        <f t="shared" si="1"/>
        <v>106</v>
      </c>
      <c r="B63" s="24">
        <f t="shared" si="2"/>
        <v>0.06</v>
      </c>
    </row>
    <row r="64" spans="1:2" x14ac:dyDescent="0.2">
      <c r="A64">
        <f t="shared" si="1"/>
        <v>107</v>
      </c>
      <c r="B64" s="24">
        <f t="shared" si="2"/>
        <v>0.06</v>
      </c>
    </row>
    <row r="65" spans="1:2" x14ac:dyDescent="0.2">
      <c r="A65">
        <f t="shared" si="1"/>
        <v>108</v>
      </c>
      <c r="B65" s="24">
        <f t="shared" si="2"/>
        <v>0.06</v>
      </c>
    </row>
    <row r="66" spans="1:2" x14ac:dyDescent="0.2">
      <c r="A66">
        <f t="shared" si="1"/>
        <v>109</v>
      </c>
      <c r="B66" s="24">
        <f t="shared" si="2"/>
        <v>0.06</v>
      </c>
    </row>
    <row r="67" spans="1:2" x14ac:dyDescent="0.2">
      <c r="A67">
        <f t="shared" si="1"/>
        <v>110</v>
      </c>
      <c r="B67" s="24">
        <f t="shared" si="2"/>
        <v>0.06</v>
      </c>
    </row>
    <row r="68" spans="1:2" x14ac:dyDescent="0.2">
      <c r="A68">
        <f t="shared" si="1"/>
        <v>111</v>
      </c>
      <c r="B68" s="24">
        <f t="shared" si="2"/>
        <v>0.06</v>
      </c>
    </row>
    <row r="69" spans="1:2" x14ac:dyDescent="0.2">
      <c r="A69">
        <f t="shared" si="1"/>
        <v>112</v>
      </c>
      <c r="B69" s="24">
        <f t="shared" si="2"/>
        <v>0.06</v>
      </c>
    </row>
    <row r="70" spans="1:2" x14ac:dyDescent="0.2">
      <c r="A70">
        <f t="shared" si="1"/>
        <v>113</v>
      </c>
      <c r="B70" s="24">
        <f t="shared" si="2"/>
        <v>0.06</v>
      </c>
    </row>
    <row r="71" spans="1:2" x14ac:dyDescent="0.2">
      <c r="A71">
        <f t="shared" si="1"/>
        <v>114</v>
      </c>
      <c r="B71" s="24">
        <f t="shared" si="2"/>
        <v>0.06</v>
      </c>
    </row>
    <row r="72" spans="1:2" x14ac:dyDescent="0.2">
      <c r="A72">
        <f t="shared" si="1"/>
        <v>115</v>
      </c>
      <c r="B72" s="24">
        <f t="shared" si="2"/>
        <v>0.06</v>
      </c>
    </row>
    <row r="73" spans="1:2" x14ac:dyDescent="0.2">
      <c r="A73">
        <f t="shared" si="1"/>
        <v>116</v>
      </c>
      <c r="B73" s="24">
        <f t="shared" si="2"/>
        <v>0.06</v>
      </c>
    </row>
    <row r="74" spans="1:2" x14ac:dyDescent="0.2">
      <c r="A74">
        <f t="shared" si="1"/>
        <v>117</v>
      </c>
      <c r="B74" s="24">
        <f t="shared" si="2"/>
        <v>0.06</v>
      </c>
    </row>
    <row r="75" spans="1:2" x14ac:dyDescent="0.2">
      <c r="A75">
        <f t="shared" si="1"/>
        <v>118</v>
      </c>
      <c r="B75" s="24">
        <f t="shared" si="2"/>
        <v>0.06</v>
      </c>
    </row>
    <row r="76" spans="1:2" x14ac:dyDescent="0.2">
      <c r="A76">
        <f t="shared" si="1"/>
        <v>119</v>
      </c>
      <c r="B76" s="24">
        <f t="shared" si="2"/>
        <v>0.06</v>
      </c>
    </row>
    <row r="77" spans="1:2" x14ac:dyDescent="0.2">
      <c r="A77">
        <f t="shared" si="1"/>
        <v>120</v>
      </c>
      <c r="B77" s="24">
        <f t="shared" si="2"/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86"/>
  <sheetViews>
    <sheetView topLeftCell="A38" zoomScale="80" zoomScaleNormal="80" workbookViewId="0">
      <selection activeCell="B2" sqref="B2"/>
    </sheetView>
  </sheetViews>
  <sheetFormatPr baseColWidth="10" defaultColWidth="8.83203125" defaultRowHeight="15" x14ac:dyDescent="0.2"/>
  <cols>
    <col min="2" max="2" width="12.33203125" bestFit="1" customWidth="1"/>
  </cols>
  <sheetData>
    <row r="1" spans="1:2" x14ac:dyDescent="0.2">
      <c r="A1" t="s">
        <v>29</v>
      </c>
      <c r="B1" t="s">
        <v>47</v>
      </c>
    </row>
    <row r="2" spans="1:2" x14ac:dyDescent="0.2">
      <c r="A2">
        <v>1</v>
      </c>
      <c r="B2">
        <v>4.7343919589570389E-3</v>
      </c>
    </row>
    <row r="3" spans="1:2" x14ac:dyDescent="0.2">
      <c r="A3">
        <v>2</v>
      </c>
      <c r="B3">
        <v>5.4546887903622844E-3</v>
      </c>
    </row>
    <row r="4" spans="1:2" x14ac:dyDescent="0.2">
      <c r="A4">
        <v>3</v>
      </c>
      <c r="B4">
        <v>9.461216427892943E-3</v>
      </c>
    </row>
    <row r="5" spans="1:2" x14ac:dyDescent="0.2">
      <c r="A5">
        <v>4</v>
      </c>
      <c r="B5">
        <v>1.7265778001730774E-2</v>
      </c>
    </row>
    <row r="6" spans="1:2" x14ac:dyDescent="0.2">
      <c r="A6">
        <v>5</v>
      </c>
      <c r="B6">
        <v>2.4589991542697552E-2</v>
      </c>
    </row>
    <row r="7" spans="1:2" x14ac:dyDescent="0.2">
      <c r="A7">
        <v>6</v>
      </c>
      <c r="B7">
        <v>2.9794655539974527E-2</v>
      </c>
    </row>
    <row r="8" spans="1:2" x14ac:dyDescent="0.2">
      <c r="A8">
        <v>7</v>
      </c>
      <c r="B8">
        <v>3.3184524504206808E-2</v>
      </c>
    </row>
    <row r="9" spans="1:2" x14ac:dyDescent="0.2">
      <c r="A9">
        <v>8</v>
      </c>
      <c r="B9">
        <v>3.4574775439436628E-2</v>
      </c>
    </row>
    <row r="10" spans="1:2" x14ac:dyDescent="0.2">
      <c r="A10">
        <v>9</v>
      </c>
      <c r="B10">
        <v>3.6009016118859399E-2</v>
      </c>
    </row>
    <row r="11" spans="1:2" x14ac:dyDescent="0.2">
      <c r="A11">
        <v>10</v>
      </c>
      <c r="B11">
        <v>3.7205581327755782E-2</v>
      </c>
    </row>
    <row r="12" spans="1:2" x14ac:dyDescent="0.2">
      <c r="A12">
        <v>11</v>
      </c>
      <c r="B12">
        <v>4.3753757231176693E-2</v>
      </c>
    </row>
    <row r="13" spans="1:2" x14ac:dyDescent="0.2">
      <c r="A13">
        <v>12</v>
      </c>
      <c r="B13">
        <v>3.3203186270185925E-2</v>
      </c>
    </row>
    <row r="14" spans="1:2" x14ac:dyDescent="0.2">
      <c r="A14">
        <v>13</v>
      </c>
      <c r="B14">
        <v>4.1434118691176747E-2</v>
      </c>
    </row>
    <row r="15" spans="1:2" x14ac:dyDescent="0.2">
      <c r="A15">
        <v>14</v>
      </c>
      <c r="B15">
        <v>4.6715069530945175E-2</v>
      </c>
    </row>
    <row r="16" spans="1:2" x14ac:dyDescent="0.2">
      <c r="A16">
        <v>15</v>
      </c>
      <c r="B16">
        <v>2.7711769488838633E-2</v>
      </c>
    </row>
    <row r="17" spans="1:2" x14ac:dyDescent="0.2">
      <c r="A17">
        <v>16</v>
      </c>
      <c r="B17">
        <v>3.8596305564921274E-2</v>
      </c>
    </row>
    <row r="18" spans="1:2" x14ac:dyDescent="0.2">
      <c r="A18">
        <v>17</v>
      </c>
      <c r="B18">
        <v>3.7446185804155319E-2</v>
      </c>
    </row>
    <row r="19" spans="1:2" x14ac:dyDescent="0.2">
      <c r="A19">
        <v>18</v>
      </c>
      <c r="B19">
        <v>3.698305728507556E-2</v>
      </c>
    </row>
    <row r="20" spans="1:2" x14ac:dyDescent="0.2">
      <c r="A20">
        <v>19</v>
      </c>
      <c r="B20">
        <v>3.6210187388581505E-2</v>
      </c>
    </row>
    <row r="21" spans="1:2" x14ac:dyDescent="0.2">
      <c r="A21">
        <v>20</v>
      </c>
      <c r="B21">
        <v>3.4549116103439581E-2</v>
      </c>
    </row>
    <row r="22" spans="1:2" x14ac:dyDescent="0.2">
      <c r="A22">
        <v>21</v>
      </c>
      <c r="B22">
        <v>3.3329296162197264E-2</v>
      </c>
    </row>
    <row r="23" spans="1:2" x14ac:dyDescent="0.2">
      <c r="A23">
        <v>22</v>
      </c>
      <c r="B23">
        <v>3.3775813050973769E-2</v>
      </c>
    </row>
    <row r="24" spans="1:2" x14ac:dyDescent="0.2">
      <c r="A24">
        <v>23</v>
      </c>
      <c r="B24">
        <v>3.423475230283779E-2</v>
      </c>
    </row>
    <row r="25" spans="1:2" x14ac:dyDescent="0.2">
      <c r="A25">
        <v>24</v>
      </c>
      <c r="B25">
        <v>3.4706898204318271E-2</v>
      </c>
    </row>
    <row r="26" spans="1:2" x14ac:dyDescent="0.2">
      <c r="A26">
        <v>25</v>
      </c>
      <c r="B26">
        <v>3.5193098143431634E-2</v>
      </c>
    </row>
    <row r="27" spans="1:2" x14ac:dyDescent="0.2">
      <c r="A27">
        <v>26</v>
      </c>
      <c r="B27">
        <v>3.5694269062806594E-2</v>
      </c>
    </row>
    <row r="28" spans="1:2" x14ac:dyDescent="0.2">
      <c r="A28">
        <v>27</v>
      </c>
      <c r="B28">
        <v>3.6211404718869744E-2</v>
      </c>
    </row>
    <row r="29" spans="1:2" x14ac:dyDescent="0.2">
      <c r="A29">
        <v>28</v>
      </c>
      <c r="B29">
        <v>3.6745583867716758E-2</v>
      </c>
    </row>
    <row r="30" spans="1:2" x14ac:dyDescent="0.2">
      <c r="A30">
        <v>29</v>
      </c>
      <c r="B30">
        <v>3.7297979517990631E-2</v>
      </c>
    </row>
    <row r="31" spans="1:2" x14ac:dyDescent="0.2">
      <c r="A31">
        <v>30</v>
      </c>
      <c r="B31">
        <v>3.7869869417505808E-2</v>
      </c>
    </row>
    <row r="32" spans="1:2" x14ac:dyDescent="0.2">
      <c r="A32">
        <f>A31+1</f>
        <v>31</v>
      </c>
      <c r="B32">
        <v>3.7869869417505808E-2</v>
      </c>
    </row>
    <row r="33" spans="1:2" x14ac:dyDescent="0.2">
      <c r="A33">
        <f t="shared" ref="A33:A61" si="0">A32+1</f>
        <v>32</v>
      </c>
      <c r="B33">
        <v>3.7869869417505808E-2</v>
      </c>
    </row>
    <row r="34" spans="1:2" x14ac:dyDescent="0.2">
      <c r="A34">
        <f t="shared" si="0"/>
        <v>33</v>
      </c>
      <c r="B34">
        <v>3.7869869417505808E-2</v>
      </c>
    </row>
    <row r="35" spans="1:2" x14ac:dyDescent="0.2">
      <c r="A35">
        <f t="shared" si="0"/>
        <v>34</v>
      </c>
      <c r="B35">
        <v>3.7869869417505808E-2</v>
      </c>
    </row>
    <row r="36" spans="1:2" x14ac:dyDescent="0.2">
      <c r="A36">
        <f t="shared" si="0"/>
        <v>35</v>
      </c>
      <c r="B36">
        <v>3.7869869417505808E-2</v>
      </c>
    </row>
    <row r="37" spans="1:2" x14ac:dyDescent="0.2">
      <c r="A37">
        <f t="shared" si="0"/>
        <v>36</v>
      </c>
      <c r="B37">
        <v>3.7869869417505808E-2</v>
      </c>
    </row>
    <row r="38" spans="1:2" x14ac:dyDescent="0.2">
      <c r="A38">
        <f t="shared" si="0"/>
        <v>37</v>
      </c>
      <c r="B38">
        <v>3.7869869417505808E-2</v>
      </c>
    </row>
    <row r="39" spans="1:2" x14ac:dyDescent="0.2">
      <c r="A39">
        <f t="shared" si="0"/>
        <v>38</v>
      </c>
      <c r="B39">
        <v>3.7869869417505808E-2</v>
      </c>
    </row>
    <row r="40" spans="1:2" x14ac:dyDescent="0.2">
      <c r="A40">
        <f t="shared" si="0"/>
        <v>39</v>
      </c>
      <c r="B40">
        <v>3.7869869417505808E-2</v>
      </c>
    </row>
    <row r="41" spans="1:2" x14ac:dyDescent="0.2">
      <c r="A41">
        <f t="shared" si="0"/>
        <v>40</v>
      </c>
      <c r="B41">
        <v>3.7869869417505808E-2</v>
      </c>
    </row>
    <row r="42" spans="1:2" x14ac:dyDescent="0.2">
      <c r="A42">
        <f t="shared" si="0"/>
        <v>41</v>
      </c>
      <c r="B42">
        <v>3.7869869417505808E-2</v>
      </c>
    </row>
    <row r="43" spans="1:2" x14ac:dyDescent="0.2">
      <c r="A43">
        <f t="shared" si="0"/>
        <v>42</v>
      </c>
      <c r="B43">
        <v>3.7869869417505808E-2</v>
      </c>
    </row>
    <row r="44" spans="1:2" x14ac:dyDescent="0.2">
      <c r="A44">
        <f t="shared" si="0"/>
        <v>43</v>
      </c>
      <c r="B44">
        <v>3.7869869417505808E-2</v>
      </c>
    </row>
    <row r="45" spans="1:2" x14ac:dyDescent="0.2">
      <c r="A45">
        <f t="shared" si="0"/>
        <v>44</v>
      </c>
      <c r="B45">
        <v>3.7869869417505808E-2</v>
      </c>
    </row>
    <row r="46" spans="1:2" x14ac:dyDescent="0.2">
      <c r="A46">
        <f t="shared" si="0"/>
        <v>45</v>
      </c>
      <c r="B46">
        <v>3.7869869417505808E-2</v>
      </c>
    </row>
    <row r="47" spans="1:2" x14ac:dyDescent="0.2">
      <c r="A47">
        <f t="shared" si="0"/>
        <v>46</v>
      </c>
      <c r="B47">
        <v>3.7869869417505808E-2</v>
      </c>
    </row>
    <row r="48" spans="1:2" x14ac:dyDescent="0.2">
      <c r="A48">
        <f t="shared" si="0"/>
        <v>47</v>
      </c>
      <c r="B48">
        <v>3.7869869417505808E-2</v>
      </c>
    </row>
    <row r="49" spans="1:2" x14ac:dyDescent="0.2">
      <c r="A49">
        <f t="shared" si="0"/>
        <v>48</v>
      </c>
      <c r="B49">
        <v>3.7869869417505808E-2</v>
      </c>
    </row>
    <row r="50" spans="1:2" x14ac:dyDescent="0.2">
      <c r="A50">
        <f t="shared" si="0"/>
        <v>49</v>
      </c>
      <c r="B50">
        <v>3.7869869417505808E-2</v>
      </c>
    </row>
    <row r="51" spans="1:2" x14ac:dyDescent="0.2">
      <c r="A51">
        <f t="shared" si="0"/>
        <v>50</v>
      </c>
      <c r="B51">
        <v>3.7869869417505808E-2</v>
      </c>
    </row>
    <row r="52" spans="1:2" x14ac:dyDescent="0.2">
      <c r="A52">
        <f t="shared" si="0"/>
        <v>51</v>
      </c>
      <c r="B52">
        <v>3.7869869417505808E-2</v>
      </c>
    </row>
    <row r="53" spans="1:2" x14ac:dyDescent="0.2">
      <c r="A53">
        <f t="shared" si="0"/>
        <v>52</v>
      </c>
      <c r="B53">
        <v>3.7869869417505808E-2</v>
      </c>
    </row>
    <row r="54" spans="1:2" x14ac:dyDescent="0.2">
      <c r="A54">
        <f t="shared" si="0"/>
        <v>53</v>
      </c>
      <c r="B54">
        <v>3.7869869417505808E-2</v>
      </c>
    </row>
    <row r="55" spans="1:2" x14ac:dyDescent="0.2">
      <c r="A55">
        <f t="shared" si="0"/>
        <v>54</v>
      </c>
      <c r="B55">
        <v>3.7869869417505808E-2</v>
      </c>
    </row>
    <row r="56" spans="1:2" x14ac:dyDescent="0.2">
      <c r="A56">
        <f t="shared" si="0"/>
        <v>55</v>
      </c>
      <c r="B56">
        <v>3.7869869417505808E-2</v>
      </c>
    </row>
    <row r="57" spans="1:2" x14ac:dyDescent="0.2">
      <c r="A57">
        <f t="shared" si="0"/>
        <v>56</v>
      </c>
      <c r="B57">
        <v>3.7869869417505808E-2</v>
      </c>
    </row>
    <row r="58" spans="1:2" x14ac:dyDescent="0.2">
      <c r="A58">
        <f t="shared" si="0"/>
        <v>57</v>
      </c>
      <c r="B58">
        <v>3.7869869417505808E-2</v>
      </c>
    </row>
    <row r="59" spans="1:2" x14ac:dyDescent="0.2">
      <c r="A59">
        <f t="shared" si="0"/>
        <v>58</v>
      </c>
      <c r="B59">
        <v>3.7869869417505808E-2</v>
      </c>
    </row>
    <row r="60" spans="1:2" x14ac:dyDescent="0.2">
      <c r="A60">
        <f t="shared" si="0"/>
        <v>59</v>
      </c>
      <c r="B60">
        <v>3.7869869417505808E-2</v>
      </c>
    </row>
    <row r="61" spans="1:2" x14ac:dyDescent="0.2">
      <c r="A61">
        <f t="shared" si="0"/>
        <v>60</v>
      </c>
      <c r="B61">
        <v>3.7869869417505808E-2</v>
      </c>
    </row>
    <row r="62" spans="1:2" x14ac:dyDescent="0.2">
      <c r="A62">
        <f t="shared" ref="A62:A85" si="1">A61+1</f>
        <v>61</v>
      </c>
      <c r="B62">
        <v>3.7869869417505808E-2</v>
      </c>
    </row>
    <row r="63" spans="1:2" x14ac:dyDescent="0.2">
      <c r="A63">
        <f t="shared" si="1"/>
        <v>62</v>
      </c>
      <c r="B63">
        <v>3.7869869417505808E-2</v>
      </c>
    </row>
    <row r="64" spans="1:2" x14ac:dyDescent="0.2">
      <c r="A64">
        <f t="shared" si="1"/>
        <v>63</v>
      </c>
      <c r="B64">
        <v>3.7869869417505808E-2</v>
      </c>
    </row>
    <row r="65" spans="1:2" x14ac:dyDescent="0.2">
      <c r="A65">
        <f t="shared" si="1"/>
        <v>64</v>
      </c>
      <c r="B65">
        <v>3.7869869417505808E-2</v>
      </c>
    </row>
    <row r="66" spans="1:2" x14ac:dyDescent="0.2">
      <c r="A66">
        <f t="shared" si="1"/>
        <v>65</v>
      </c>
      <c r="B66">
        <v>3.7869869417505808E-2</v>
      </c>
    </row>
    <row r="67" spans="1:2" x14ac:dyDescent="0.2">
      <c r="A67">
        <f t="shared" si="1"/>
        <v>66</v>
      </c>
      <c r="B67">
        <v>3.7869869417505808E-2</v>
      </c>
    </row>
    <row r="68" spans="1:2" x14ac:dyDescent="0.2">
      <c r="A68">
        <f t="shared" si="1"/>
        <v>67</v>
      </c>
      <c r="B68">
        <v>3.7869869417505808E-2</v>
      </c>
    </row>
    <row r="69" spans="1:2" x14ac:dyDescent="0.2">
      <c r="A69">
        <f t="shared" si="1"/>
        <v>68</v>
      </c>
      <c r="B69">
        <v>3.7869869417505808E-2</v>
      </c>
    </row>
    <row r="70" spans="1:2" x14ac:dyDescent="0.2">
      <c r="A70">
        <f t="shared" si="1"/>
        <v>69</v>
      </c>
      <c r="B70">
        <v>3.7869869417505808E-2</v>
      </c>
    </row>
    <row r="71" spans="1:2" x14ac:dyDescent="0.2">
      <c r="A71">
        <f t="shared" si="1"/>
        <v>70</v>
      </c>
      <c r="B71">
        <v>3.7869869417505808E-2</v>
      </c>
    </row>
    <row r="72" spans="1:2" x14ac:dyDescent="0.2">
      <c r="A72">
        <f t="shared" si="1"/>
        <v>71</v>
      </c>
      <c r="B72">
        <v>3.7869869417505808E-2</v>
      </c>
    </row>
    <row r="73" spans="1:2" x14ac:dyDescent="0.2">
      <c r="A73">
        <f t="shared" si="1"/>
        <v>72</v>
      </c>
      <c r="B73">
        <v>3.7869869417505808E-2</v>
      </c>
    </row>
    <row r="74" spans="1:2" x14ac:dyDescent="0.2">
      <c r="A74">
        <f t="shared" si="1"/>
        <v>73</v>
      </c>
      <c r="B74">
        <v>3.7869869417505808E-2</v>
      </c>
    </row>
    <row r="75" spans="1:2" x14ac:dyDescent="0.2">
      <c r="A75">
        <f t="shared" si="1"/>
        <v>74</v>
      </c>
      <c r="B75">
        <v>3.7869869417505808E-2</v>
      </c>
    </row>
    <row r="76" spans="1:2" x14ac:dyDescent="0.2">
      <c r="A76">
        <f t="shared" si="1"/>
        <v>75</v>
      </c>
      <c r="B76">
        <v>3.7869869417505808E-2</v>
      </c>
    </row>
    <row r="77" spans="1:2" x14ac:dyDescent="0.2">
      <c r="A77">
        <f t="shared" si="1"/>
        <v>76</v>
      </c>
      <c r="B77">
        <v>3.7869869417505808E-2</v>
      </c>
    </row>
    <row r="78" spans="1:2" x14ac:dyDescent="0.2">
      <c r="A78">
        <f t="shared" si="1"/>
        <v>77</v>
      </c>
      <c r="B78">
        <v>3.7869869417505808E-2</v>
      </c>
    </row>
    <row r="79" spans="1:2" x14ac:dyDescent="0.2">
      <c r="A79">
        <f t="shared" si="1"/>
        <v>78</v>
      </c>
      <c r="B79">
        <v>3.7869869417505808E-2</v>
      </c>
    </row>
    <row r="80" spans="1:2" x14ac:dyDescent="0.2">
      <c r="A80">
        <f t="shared" si="1"/>
        <v>79</v>
      </c>
      <c r="B80">
        <v>3.7869869417505808E-2</v>
      </c>
    </row>
    <row r="81" spans="1:2" x14ac:dyDescent="0.2">
      <c r="A81">
        <f t="shared" si="1"/>
        <v>80</v>
      </c>
      <c r="B81">
        <v>3.7869869417505808E-2</v>
      </c>
    </row>
    <row r="82" spans="1:2" x14ac:dyDescent="0.2">
      <c r="A82">
        <f t="shared" si="1"/>
        <v>81</v>
      </c>
      <c r="B82">
        <v>3.7869869417505808E-2</v>
      </c>
    </row>
    <row r="83" spans="1:2" x14ac:dyDescent="0.2">
      <c r="A83">
        <f t="shared" si="1"/>
        <v>82</v>
      </c>
      <c r="B83">
        <v>3.7869869417505808E-2</v>
      </c>
    </row>
    <row r="84" spans="1:2" x14ac:dyDescent="0.2">
      <c r="A84">
        <f t="shared" si="1"/>
        <v>83</v>
      </c>
      <c r="B84">
        <v>3.7869869417505808E-2</v>
      </c>
    </row>
    <row r="85" spans="1:2" x14ac:dyDescent="0.2">
      <c r="A85">
        <f t="shared" si="1"/>
        <v>84</v>
      </c>
      <c r="B85">
        <v>3.7869869417505808E-2</v>
      </c>
    </row>
    <row r="86" spans="1:2" x14ac:dyDescent="0.2">
      <c r="A86">
        <f t="shared" ref="A86" si="2">A85+1</f>
        <v>85</v>
      </c>
      <c r="B86">
        <v>3.7869869417505808E-2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5B34-36B3-4B2D-8A06-AC439680EBC8}">
  <sheetPr codeName="Sheet2"/>
  <dimension ref="A1:F721"/>
  <sheetViews>
    <sheetView zoomScale="80" zoomScaleNormal="80" workbookViewId="0">
      <selection activeCell="E10" sqref="E10"/>
    </sheetView>
  </sheetViews>
  <sheetFormatPr baseColWidth="10" defaultColWidth="8.83203125" defaultRowHeight="15" x14ac:dyDescent="0.2"/>
  <cols>
    <col min="2" max="2" width="8.83203125" style="31"/>
    <col min="3" max="3" width="12" customWidth="1"/>
    <col min="4" max="4" width="12.83203125" customWidth="1"/>
    <col min="6" max="6" width="15.6640625" bestFit="1" customWidth="1"/>
  </cols>
  <sheetData>
    <row r="1" spans="1:6" x14ac:dyDescent="0.2">
      <c r="A1" t="s">
        <v>15</v>
      </c>
      <c r="B1" s="31" t="s">
        <v>21</v>
      </c>
      <c r="C1" t="s">
        <v>22</v>
      </c>
      <c r="D1" t="s">
        <v>23</v>
      </c>
      <c r="F1" t="s">
        <v>55</v>
      </c>
    </row>
    <row r="2" spans="1:6" x14ac:dyDescent="0.2">
      <c r="A2">
        <v>1</v>
      </c>
      <c r="B2" s="32">
        <f>HLOOKUP($F$2,Scenarios!$B$1:$Z$721,'Fund Return'!A2+1,FALSE)</f>
        <v>-2.5845747860485487E-2</v>
      </c>
      <c r="C2" s="11">
        <f>Input!$B$18/12</f>
        <v>1.6666666666666668E-3</v>
      </c>
      <c r="D2" s="21">
        <f>B2*Input!$B$17+C2*Input!$C$17</f>
        <v>-1.7592023502339838E-2</v>
      </c>
      <c r="F2" s="3">
        <v>25</v>
      </c>
    </row>
    <row r="3" spans="1:6" x14ac:dyDescent="0.2">
      <c r="A3">
        <f>A2+1</f>
        <v>2</v>
      </c>
      <c r="B3" s="32">
        <f>HLOOKUP($F$2,Scenarios!$B$1:$Z$721,'Fund Return'!A3+1,FALSE)</f>
        <v>8.2573872278289082E-3</v>
      </c>
      <c r="C3" s="11">
        <f>Input!$B$18/12</f>
        <v>1.6666666666666668E-3</v>
      </c>
      <c r="D3" s="21">
        <f>B3*Input!$B$17+C3*Input!$C$17</f>
        <v>6.280171059480236E-3</v>
      </c>
    </row>
    <row r="4" spans="1:6" x14ac:dyDescent="0.2">
      <c r="A4">
        <f t="shared" ref="A4:A25" si="0">A3+1</f>
        <v>3</v>
      </c>
      <c r="B4" s="32">
        <f>HLOOKUP($F$2,Scenarios!$B$1:$Z$721,'Fund Return'!A4+1,FALSE)</f>
        <v>2.1468436847531847E-2</v>
      </c>
      <c r="C4" s="11">
        <f>Input!$B$18/12</f>
        <v>1.6666666666666668E-3</v>
      </c>
      <c r="D4" s="21">
        <f>B4*Input!$B$17+C4*Input!$C$17</f>
        <v>1.5527905793272293E-2</v>
      </c>
    </row>
    <row r="5" spans="1:6" x14ac:dyDescent="0.2">
      <c r="A5">
        <f t="shared" si="0"/>
        <v>4</v>
      </c>
      <c r="B5" s="32">
        <f>HLOOKUP($F$2,Scenarios!$B$1:$Z$721,'Fund Return'!A5+1,FALSE)</f>
        <v>-3.5197118748154857E-2</v>
      </c>
      <c r="C5" s="11">
        <f>Input!$B$18/12</f>
        <v>1.6666666666666668E-3</v>
      </c>
      <c r="D5" s="21">
        <f>B5*Input!$B$17+C5*Input!$C$17</f>
        <v>-2.4137983123708399E-2</v>
      </c>
    </row>
    <row r="6" spans="1:6" x14ac:dyDescent="0.2">
      <c r="A6">
        <f t="shared" si="0"/>
        <v>5</v>
      </c>
      <c r="B6" s="32">
        <f>HLOOKUP($F$2,Scenarios!$B$1:$Z$721,'Fund Return'!A6+1,FALSE)</f>
        <v>-1.494281240888143E-2</v>
      </c>
      <c r="C6" s="11">
        <f>Input!$B$18/12</f>
        <v>1.6666666666666668E-3</v>
      </c>
      <c r="D6" s="21">
        <f>B6*Input!$B$17+C6*Input!$C$17</f>
        <v>-9.9599686862169995E-3</v>
      </c>
    </row>
    <row r="7" spans="1:6" x14ac:dyDescent="0.2">
      <c r="A7">
        <f t="shared" si="0"/>
        <v>6</v>
      </c>
      <c r="B7" s="32">
        <f>HLOOKUP($F$2,Scenarios!$B$1:$Z$721,'Fund Return'!A7+1,FALSE)</f>
        <v>-9.5148098613452761E-2</v>
      </c>
      <c r="C7" s="11">
        <f>Input!$B$18/12</f>
        <v>1.6666666666666668E-3</v>
      </c>
      <c r="D7" s="21">
        <f>B7*Input!$B$17+C7*Input!$C$17</f>
        <v>-6.6103669029416931E-2</v>
      </c>
    </row>
    <row r="8" spans="1:6" x14ac:dyDescent="0.2">
      <c r="A8">
        <f t="shared" si="0"/>
        <v>7</v>
      </c>
      <c r="B8" s="32">
        <f>HLOOKUP($F$2,Scenarios!$B$1:$Z$721,'Fund Return'!A8+1,FALSE)</f>
        <v>-2.4008883976492566E-2</v>
      </c>
      <c r="C8" s="11">
        <f>Input!$B$18/12</f>
        <v>1.6666666666666668E-3</v>
      </c>
      <c r="D8" s="21">
        <f>B8*Input!$B$17+C8*Input!$C$17</f>
        <v>-1.6306218783544796E-2</v>
      </c>
    </row>
    <row r="9" spans="1:6" x14ac:dyDescent="0.2">
      <c r="A9">
        <f t="shared" si="0"/>
        <v>8</v>
      </c>
      <c r="B9" s="32">
        <f>HLOOKUP($F$2,Scenarios!$B$1:$Z$721,'Fund Return'!A9+1,FALSE)</f>
        <v>-1.5914048023887843E-2</v>
      </c>
      <c r="C9" s="11">
        <f>Input!$B$18/12</f>
        <v>1.6666666666666668E-3</v>
      </c>
      <c r="D9" s="21">
        <f>B9*Input!$B$17+C9*Input!$C$17</f>
        <v>-1.0639833616721489E-2</v>
      </c>
    </row>
    <row r="10" spans="1:6" x14ac:dyDescent="0.2">
      <c r="A10">
        <f t="shared" si="0"/>
        <v>9</v>
      </c>
      <c r="B10" s="32">
        <f>HLOOKUP($F$2,Scenarios!$B$1:$Z$721,'Fund Return'!A10+1,FALSE)</f>
        <v>-1.8840083063548549E-2</v>
      </c>
      <c r="C10" s="11">
        <f>Input!$B$18/12</f>
        <v>1.6666666666666668E-3</v>
      </c>
      <c r="D10" s="21">
        <f>B10*Input!$B$17+C10*Input!$C$17</f>
        <v>-1.2688058144483982E-2</v>
      </c>
    </row>
    <row r="11" spans="1:6" x14ac:dyDescent="0.2">
      <c r="A11">
        <f t="shared" si="0"/>
        <v>10</v>
      </c>
      <c r="B11" s="32">
        <f>HLOOKUP($F$2,Scenarios!$B$1:$Z$721,'Fund Return'!A11+1,FALSE)</f>
        <v>-1.0458706575808682E-3</v>
      </c>
      <c r="C11" s="11">
        <f>Input!$B$18/12</f>
        <v>1.6666666666666668E-3</v>
      </c>
      <c r="D11" s="21">
        <f>B11*Input!$B$17+C11*Input!$C$17</f>
        <v>-2.3210946030660759E-4</v>
      </c>
    </row>
    <row r="12" spans="1:6" x14ac:dyDescent="0.2">
      <c r="A12">
        <f t="shared" si="0"/>
        <v>11</v>
      </c>
      <c r="B12" s="32">
        <f>HLOOKUP($F$2,Scenarios!$B$1:$Z$721,'Fund Return'!A12+1,FALSE)</f>
        <v>4.7402976583760678E-2</v>
      </c>
      <c r="C12" s="11">
        <f>Input!$B$18/12</f>
        <v>1.6666666666666668E-3</v>
      </c>
      <c r="D12" s="21">
        <f>B12*Input!$B$17+C12*Input!$C$17</f>
        <v>3.3682083608632472E-2</v>
      </c>
    </row>
    <row r="13" spans="1:6" x14ac:dyDescent="0.2">
      <c r="A13">
        <f t="shared" si="0"/>
        <v>12</v>
      </c>
      <c r="B13" s="32">
        <f>HLOOKUP($F$2,Scenarios!$B$1:$Z$721,'Fund Return'!A13+1,FALSE)</f>
        <v>5.7197372109519938E-2</v>
      </c>
      <c r="C13" s="11">
        <f>Input!$B$18/12</f>
        <v>1.6666666666666668E-3</v>
      </c>
      <c r="D13" s="21">
        <f>B13*Input!$B$17+C13*Input!$C$17</f>
        <v>4.0538160476663955E-2</v>
      </c>
    </row>
    <row r="14" spans="1:6" x14ac:dyDescent="0.2">
      <c r="A14">
        <f t="shared" si="0"/>
        <v>13</v>
      </c>
      <c r="B14" s="32">
        <f>HLOOKUP($F$2,Scenarios!$B$1:$Z$721,'Fund Return'!A14+1,FALSE)</f>
        <v>3.2962573909055749E-2</v>
      </c>
      <c r="C14" s="11">
        <f>Input!$B$18/12</f>
        <v>1.6666666666666668E-3</v>
      </c>
      <c r="D14" s="21">
        <f>B14*Input!$B$17+C14*Input!$C$17</f>
        <v>2.3573801736339023E-2</v>
      </c>
    </row>
    <row r="15" spans="1:6" x14ac:dyDescent="0.2">
      <c r="A15">
        <f t="shared" si="0"/>
        <v>14</v>
      </c>
      <c r="B15" s="32">
        <f>HLOOKUP($F$2,Scenarios!$B$1:$Z$721,'Fund Return'!A15+1,FALSE)</f>
        <v>-2.2029526043674318E-2</v>
      </c>
      <c r="C15" s="11">
        <f>Input!$B$18/12</f>
        <v>1.6666666666666668E-3</v>
      </c>
      <c r="D15" s="21">
        <f>B15*Input!$B$17+C15*Input!$C$17</f>
        <v>-1.4920668230572021E-2</v>
      </c>
    </row>
    <row r="16" spans="1:6" x14ac:dyDescent="0.2">
      <c r="A16">
        <f t="shared" si="0"/>
        <v>15</v>
      </c>
      <c r="B16" s="32">
        <f>HLOOKUP($F$2,Scenarios!$B$1:$Z$721,'Fund Return'!A16+1,FALSE)</f>
        <v>7.2795645967239045E-2</v>
      </c>
      <c r="C16" s="11">
        <f>Input!$B$18/12</f>
        <v>1.6666666666666668E-3</v>
      </c>
      <c r="D16" s="21">
        <f>B16*Input!$B$17+C16*Input!$C$17</f>
        <v>5.1456952177067326E-2</v>
      </c>
    </row>
    <row r="17" spans="1:4" x14ac:dyDescent="0.2">
      <c r="A17">
        <f t="shared" si="0"/>
        <v>16</v>
      </c>
      <c r="B17" s="32">
        <f>HLOOKUP($F$2,Scenarios!$B$1:$Z$721,'Fund Return'!A17+1,FALSE)</f>
        <v>6.6022560215817941E-2</v>
      </c>
      <c r="C17" s="11">
        <f>Input!$B$18/12</f>
        <v>1.6666666666666668E-3</v>
      </c>
      <c r="D17" s="21">
        <f>B17*Input!$B$17+C17*Input!$C$17</f>
        <v>4.6715792151072556E-2</v>
      </c>
    </row>
    <row r="18" spans="1:4" x14ac:dyDescent="0.2">
      <c r="A18">
        <f t="shared" si="0"/>
        <v>17</v>
      </c>
      <c r="B18" s="32">
        <f>HLOOKUP($F$2,Scenarios!$B$1:$Z$721,'Fund Return'!A18+1,FALSE)</f>
        <v>-5.9131327244158274E-2</v>
      </c>
      <c r="C18" s="11">
        <f>Input!$B$18/12</f>
        <v>1.6666666666666668E-3</v>
      </c>
      <c r="D18" s="21">
        <f>B18*Input!$B$17+C18*Input!$C$17</f>
        <v>-4.0891929070910792E-2</v>
      </c>
    </row>
    <row r="19" spans="1:4" x14ac:dyDescent="0.2">
      <c r="A19">
        <f t="shared" si="0"/>
        <v>18</v>
      </c>
      <c r="B19" s="32">
        <f>HLOOKUP($F$2,Scenarios!$B$1:$Z$721,'Fund Return'!A19+1,FALSE)</f>
        <v>1.5144732025279337E-2</v>
      </c>
      <c r="C19" s="11">
        <f>Input!$B$18/12</f>
        <v>1.6666666666666668E-3</v>
      </c>
      <c r="D19" s="21">
        <f>B19*Input!$B$17+C19*Input!$C$17</f>
        <v>1.1101312417695536E-2</v>
      </c>
    </row>
    <row r="20" spans="1:4" x14ac:dyDescent="0.2">
      <c r="A20">
        <f t="shared" si="0"/>
        <v>19</v>
      </c>
      <c r="B20" s="32">
        <f>HLOOKUP($F$2,Scenarios!$B$1:$Z$721,'Fund Return'!A20+1,FALSE)</f>
        <v>-7.6059904636609013E-3</v>
      </c>
      <c r="C20" s="11">
        <f>Input!$B$18/12</f>
        <v>1.6666666666666668E-3</v>
      </c>
      <c r="D20" s="21">
        <f>B20*Input!$B$17+C20*Input!$C$17</f>
        <v>-4.8241933245626303E-3</v>
      </c>
    </row>
    <row r="21" spans="1:4" x14ac:dyDescent="0.2">
      <c r="A21">
        <f t="shared" si="0"/>
        <v>20</v>
      </c>
      <c r="B21" s="32">
        <f>HLOOKUP($F$2,Scenarios!$B$1:$Z$721,'Fund Return'!A21+1,FALSE)</f>
        <v>-2.6999740352629999E-2</v>
      </c>
      <c r="C21" s="11">
        <f>Input!$B$18/12</f>
        <v>1.6666666666666668E-3</v>
      </c>
      <c r="D21" s="21">
        <f>B21*Input!$B$17+C21*Input!$C$17</f>
        <v>-1.8399818246840997E-2</v>
      </c>
    </row>
    <row r="22" spans="1:4" x14ac:dyDescent="0.2">
      <c r="A22">
        <f t="shared" si="0"/>
        <v>21</v>
      </c>
      <c r="B22" s="32">
        <f>HLOOKUP($F$2,Scenarios!$B$1:$Z$721,'Fund Return'!A22+1,FALSE)</f>
        <v>3.8868245085367195E-2</v>
      </c>
      <c r="C22" s="11">
        <f>Input!$B$18/12</f>
        <v>1.6666666666666668E-3</v>
      </c>
      <c r="D22" s="21">
        <f>B22*Input!$B$17+C22*Input!$C$17</f>
        <v>2.7707771559757035E-2</v>
      </c>
    </row>
    <row r="23" spans="1:4" x14ac:dyDescent="0.2">
      <c r="A23">
        <f t="shared" si="0"/>
        <v>22</v>
      </c>
      <c r="B23" s="32">
        <f>HLOOKUP($F$2,Scenarios!$B$1:$Z$721,'Fund Return'!A23+1,FALSE)</f>
        <v>-5.7340701558887458E-2</v>
      </c>
      <c r="C23" s="11">
        <f>Input!$B$18/12</f>
        <v>1.6666666666666668E-3</v>
      </c>
      <c r="D23" s="21">
        <f>B23*Input!$B$17+C23*Input!$C$17</f>
        <v>-3.9638491091221216E-2</v>
      </c>
    </row>
    <row r="24" spans="1:4" x14ac:dyDescent="0.2">
      <c r="A24">
        <f t="shared" si="0"/>
        <v>23</v>
      </c>
      <c r="B24" s="32">
        <f>HLOOKUP($F$2,Scenarios!$B$1:$Z$721,'Fund Return'!A24+1,FALSE)</f>
        <v>-5.3428529509493755E-2</v>
      </c>
      <c r="C24" s="11">
        <f>Input!$B$18/12</f>
        <v>1.6666666666666668E-3</v>
      </c>
      <c r="D24" s="21">
        <f>B24*Input!$B$17+C24*Input!$C$17</f>
        <v>-3.6899970656645624E-2</v>
      </c>
    </row>
    <row r="25" spans="1:4" x14ac:dyDescent="0.2">
      <c r="A25">
        <f t="shared" si="0"/>
        <v>24</v>
      </c>
      <c r="B25" s="32">
        <f>HLOOKUP($F$2,Scenarios!$B$1:$Z$721,'Fund Return'!A25+1,FALSE)</f>
        <v>-1.5976522465833021E-3</v>
      </c>
      <c r="C25" s="11">
        <f>Input!$B$18/12</f>
        <v>1.6666666666666668E-3</v>
      </c>
      <c r="D25" s="21">
        <f>B25*Input!$B$17+C25*Input!$C$17</f>
        <v>-6.1835657260831138E-4</v>
      </c>
    </row>
    <row r="26" spans="1:4" x14ac:dyDescent="0.2">
      <c r="A26">
        <f t="shared" ref="A26:A89" si="1">A25+1</f>
        <v>25</v>
      </c>
      <c r="B26" s="32">
        <f>HLOOKUP($F$2,Scenarios!$B$1:$Z$721,'Fund Return'!A26+1,FALSE)</f>
        <v>5.2986219744317005E-2</v>
      </c>
      <c r="C26" s="11">
        <f>Input!$B$18/12</f>
        <v>1.6666666666666668E-3</v>
      </c>
      <c r="D26" s="21">
        <f>B26*Input!$B$17+C26*Input!$C$17</f>
        <v>3.7590353821021903E-2</v>
      </c>
    </row>
    <row r="27" spans="1:4" x14ac:dyDescent="0.2">
      <c r="A27">
        <f t="shared" si="1"/>
        <v>26</v>
      </c>
      <c r="B27" s="32">
        <f>HLOOKUP($F$2,Scenarios!$B$1:$Z$721,'Fund Return'!A27+1,FALSE)</f>
        <v>4.6137381029524145E-2</v>
      </c>
      <c r="C27" s="11">
        <f>Input!$B$18/12</f>
        <v>1.6666666666666668E-3</v>
      </c>
      <c r="D27" s="21">
        <f>B27*Input!$B$17+C27*Input!$C$17</f>
        <v>3.2796166720666903E-2</v>
      </c>
    </row>
    <row r="28" spans="1:4" x14ac:dyDescent="0.2">
      <c r="A28">
        <f t="shared" si="1"/>
        <v>27</v>
      </c>
      <c r="B28" s="32">
        <f>HLOOKUP($F$2,Scenarios!$B$1:$Z$721,'Fund Return'!A28+1,FALSE)</f>
        <v>8.9742669134790454E-2</v>
      </c>
      <c r="C28" s="11">
        <f>Input!$B$18/12</f>
        <v>1.6666666666666668E-3</v>
      </c>
      <c r="D28" s="21">
        <f>B28*Input!$B$17+C28*Input!$C$17</f>
        <v>6.3319868394353315E-2</v>
      </c>
    </row>
    <row r="29" spans="1:4" x14ac:dyDescent="0.2">
      <c r="A29">
        <f t="shared" si="1"/>
        <v>28</v>
      </c>
      <c r="B29" s="32">
        <f>HLOOKUP($F$2,Scenarios!$B$1:$Z$721,'Fund Return'!A29+1,FALSE)</f>
        <v>6.8620714639436156E-2</v>
      </c>
      <c r="C29" s="11">
        <f>Input!$B$18/12</f>
        <v>1.6666666666666668E-3</v>
      </c>
      <c r="D29" s="21">
        <f>B29*Input!$B$17+C29*Input!$C$17</f>
        <v>4.8534500247605306E-2</v>
      </c>
    </row>
    <row r="30" spans="1:4" x14ac:dyDescent="0.2">
      <c r="A30">
        <f t="shared" si="1"/>
        <v>29</v>
      </c>
      <c r="B30" s="32">
        <f>HLOOKUP($F$2,Scenarios!$B$1:$Z$721,'Fund Return'!A30+1,FALSE)</f>
        <v>-4.6037184173955296E-2</v>
      </c>
      <c r="C30" s="11">
        <f>Input!$B$18/12</f>
        <v>1.6666666666666668E-3</v>
      </c>
      <c r="D30" s="21">
        <f>B30*Input!$B$17+C30*Input!$C$17</f>
        <v>-3.1726028921768706E-2</v>
      </c>
    </row>
    <row r="31" spans="1:4" x14ac:dyDescent="0.2">
      <c r="A31">
        <f t="shared" si="1"/>
        <v>30</v>
      </c>
      <c r="B31" s="32">
        <f>HLOOKUP($F$2,Scenarios!$B$1:$Z$721,'Fund Return'!A31+1,FALSE)</f>
        <v>4.2299069529240806E-2</v>
      </c>
      <c r="C31" s="11">
        <f>Input!$B$18/12</f>
        <v>1.6666666666666668E-3</v>
      </c>
      <c r="D31" s="21">
        <f>B31*Input!$B$17+C31*Input!$C$17</f>
        <v>3.0109348670468564E-2</v>
      </c>
    </row>
    <row r="32" spans="1:4" x14ac:dyDescent="0.2">
      <c r="A32">
        <f t="shared" si="1"/>
        <v>31</v>
      </c>
      <c r="B32" s="32">
        <f>HLOOKUP($F$2,Scenarios!$B$1:$Z$721,'Fund Return'!A32+1,FALSE)</f>
        <v>5.018255646166489E-2</v>
      </c>
      <c r="C32" s="11">
        <f>Input!$B$18/12</f>
        <v>1.6666666666666668E-3</v>
      </c>
      <c r="D32" s="21">
        <f>B32*Input!$B$17+C32*Input!$C$17</f>
        <v>3.5627789523165421E-2</v>
      </c>
    </row>
    <row r="33" spans="1:4" x14ac:dyDescent="0.2">
      <c r="A33">
        <f t="shared" si="1"/>
        <v>32</v>
      </c>
      <c r="B33" s="32">
        <f>HLOOKUP($F$2,Scenarios!$B$1:$Z$721,'Fund Return'!A33+1,FALSE)</f>
        <v>5.4669005459157073E-2</v>
      </c>
      <c r="C33" s="11">
        <f>Input!$B$18/12</f>
        <v>1.6666666666666668E-3</v>
      </c>
      <c r="D33" s="21">
        <f>B33*Input!$B$17+C33*Input!$C$17</f>
        <v>3.8768303821409951E-2</v>
      </c>
    </row>
    <row r="34" spans="1:4" x14ac:dyDescent="0.2">
      <c r="A34">
        <f t="shared" si="1"/>
        <v>33</v>
      </c>
      <c r="B34" s="32">
        <f>HLOOKUP($F$2,Scenarios!$B$1:$Z$721,'Fund Return'!A34+1,FALSE)</f>
        <v>4.4581528216505809E-2</v>
      </c>
      <c r="C34" s="11">
        <f>Input!$B$18/12</f>
        <v>1.6666666666666668E-3</v>
      </c>
      <c r="D34" s="21">
        <f>B34*Input!$B$17+C34*Input!$C$17</f>
        <v>3.1707069751554059E-2</v>
      </c>
    </row>
    <row r="35" spans="1:4" x14ac:dyDescent="0.2">
      <c r="A35">
        <f t="shared" si="1"/>
        <v>34</v>
      </c>
      <c r="B35" s="32">
        <f>HLOOKUP($F$2,Scenarios!$B$1:$Z$721,'Fund Return'!A35+1,FALSE)</f>
        <v>5.5595246583586902E-2</v>
      </c>
      <c r="C35" s="11">
        <f>Input!$B$18/12</f>
        <v>1.6666666666666668E-3</v>
      </c>
      <c r="D35" s="21">
        <f>B35*Input!$B$17+C35*Input!$C$17</f>
        <v>3.9416672608510832E-2</v>
      </c>
    </row>
    <row r="36" spans="1:4" x14ac:dyDescent="0.2">
      <c r="A36">
        <f t="shared" si="1"/>
        <v>35</v>
      </c>
      <c r="B36" s="32">
        <f>HLOOKUP($F$2,Scenarios!$B$1:$Z$721,'Fund Return'!A36+1,FALSE)</f>
        <v>1.9777682579304359E-2</v>
      </c>
      <c r="C36" s="11">
        <f>Input!$B$18/12</f>
        <v>1.6666666666666668E-3</v>
      </c>
      <c r="D36" s="21">
        <f>B36*Input!$B$17+C36*Input!$C$17</f>
        <v>1.4344377805513051E-2</v>
      </c>
    </row>
    <row r="37" spans="1:4" x14ac:dyDescent="0.2">
      <c r="A37">
        <f t="shared" si="1"/>
        <v>36</v>
      </c>
      <c r="B37" s="32">
        <f>HLOOKUP($F$2,Scenarios!$B$1:$Z$721,'Fund Return'!A37+1,FALSE)</f>
        <v>-7.1677613207106056E-2</v>
      </c>
      <c r="C37" s="11">
        <f>Input!$B$18/12</f>
        <v>1.6666666666666668E-3</v>
      </c>
      <c r="D37" s="21">
        <f>B37*Input!$B$17+C37*Input!$C$17</f>
        <v>-4.9674329244974239E-2</v>
      </c>
    </row>
    <row r="38" spans="1:4" x14ac:dyDescent="0.2">
      <c r="A38">
        <f t="shared" si="1"/>
        <v>37</v>
      </c>
      <c r="B38" s="32">
        <f>HLOOKUP($F$2,Scenarios!$B$1:$Z$721,'Fund Return'!A38+1,FALSE)</f>
        <v>3.65070110135952E-2</v>
      </c>
      <c r="C38" s="11">
        <f>Input!$B$18/12</f>
        <v>1.6666666666666668E-3</v>
      </c>
      <c r="D38" s="21">
        <f>B38*Input!$B$17+C38*Input!$C$17</f>
        <v>2.6054907709516639E-2</v>
      </c>
    </row>
    <row r="39" spans="1:4" x14ac:dyDescent="0.2">
      <c r="A39">
        <f t="shared" si="1"/>
        <v>38</v>
      </c>
      <c r="B39" s="32">
        <f>HLOOKUP($F$2,Scenarios!$B$1:$Z$721,'Fund Return'!A39+1,FALSE)</f>
        <v>-5.7843592633213217E-2</v>
      </c>
      <c r="C39" s="11">
        <f>Input!$B$18/12</f>
        <v>1.6666666666666668E-3</v>
      </c>
      <c r="D39" s="21">
        <f>B39*Input!$B$17+C39*Input!$C$17</f>
        <v>-3.9990514843249246E-2</v>
      </c>
    </row>
    <row r="40" spans="1:4" x14ac:dyDescent="0.2">
      <c r="A40">
        <f t="shared" si="1"/>
        <v>39</v>
      </c>
      <c r="B40" s="32">
        <f>HLOOKUP($F$2,Scenarios!$B$1:$Z$721,'Fund Return'!A40+1,FALSE)</f>
        <v>1.6164578058535096E-2</v>
      </c>
      <c r="C40" s="11">
        <f>Input!$B$18/12</f>
        <v>1.6666666666666668E-3</v>
      </c>
      <c r="D40" s="21">
        <f>B40*Input!$B$17+C40*Input!$C$17</f>
        <v>1.1815204640974566E-2</v>
      </c>
    </row>
    <row r="41" spans="1:4" x14ac:dyDescent="0.2">
      <c r="A41">
        <f t="shared" si="1"/>
        <v>40</v>
      </c>
      <c r="B41" s="32">
        <f>HLOOKUP($F$2,Scenarios!$B$1:$Z$721,'Fund Return'!A41+1,FALSE)</f>
        <v>2.71820067778611E-2</v>
      </c>
      <c r="C41" s="11">
        <f>Input!$B$18/12</f>
        <v>1.6666666666666668E-3</v>
      </c>
      <c r="D41" s="21">
        <f>B41*Input!$B$17+C41*Input!$C$17</f>
        <v>1.952740474450277E-2</v>
      </c>
    </row>
    <row r="42" spans="1:4" x14ac:dyDescent="0.2">
      <c r="A42">
        <f t="shared" si="1"/>
        <v>41</v>
      </c>
      <c r="B42" s="32">
        <f>HLOOKUP($F$2,Scenarios!$B$1:$Z$721,'Fund Return'!A42+1,FALSE)</f>
        <v>1.4240458811865699E-2</v>
      </c>
      <c r="C42" s="11">
        <f>Input!$B$18/12</f>
        <v>1.6666666666666668E-3</v>
      </c>
      <c r="D42" s="21">
        <f>B42*Input!$B$17+C42*Input!$C$17</f>
        <v>1.046832116830599E-2</v>
      </c>
    </row>
    <row r="43" spans="1:4" x14ac:dyDescent="0.2">
      <c r="A43">
        <f t="shared" si="1"/>
        <v>42</v>
      </c>
      <c r="B43" s="32">
        <f>HLOOKUP($F$2,Scenarios!$B$1:$Z$721,'Fund Return'!A43+1,FALSE)</f>
        <v>-1.8820963258066553E-3</v>
      </c>
      <c r="C43" s="11">
        <f>Input!$B$18/12</f>
        <v>1.6666666666666668E-3</v>
      </c>
      <c r="D43" s="21">
        <f>B43*Input!$B$17+C43*Input!$C$17</f>
        <v>-8.1746742806465859E-4</v>
      </c>
    </row>
    <row r="44" spans="1:4" x14ac:dyDescent="0.2">
      <c r="A44">
        <f t="shared" si="1"/>
        <v>43</v>
      </c>
      <c r="B44" s="32">
        <f>HLOOKUP($F$2,Scenarios!$B$1:$Z$721,'Fund Return'!A44+1,FALSE)</f>
        <v>6.2938858669877834E-2</v>
      </c>
      <c r="C44" s="11">
        <f>Input!$B$18/12</f>
        <v>1.6666666666666668E-3</v>
      </c>
      <c r="D44" s="21">
        <f>B44*Input!$B$17+C44*Input!$C$17</f>
        <v>4.4557201068914483E-2</v>
      </c>
    </row>
    <row r="45" spans="1:4" x14ac:dyDescent="0.2">
      <c r="A45">
        <f t="shared" si="1"/>
        <v>44</v>
      </c>
      <c r="B45" s="32">
        <f>HLOOKUP($F$2,Scenarios!$B$1:$Z$721,'Fund Return'!A45+1,FALSE)</f>
        <v>9.0379076971997707E-2</v>
      </c>
      <c r="C45" s="11">
        <f>Input!$B$18/12</f>
        <v>1.6666666666666668E-3</v>
      </c>
      <c r="D45" s="21">
        <f>B45*Input!$B$17+C45*Input!$C$17</f>
        <v>6.376535388039839E-2</v>
      </c>
    </row>
    <row r="46" spans="1:4" x14ac:dyDescent="0.2">
      <c r="A46">
        <f t="shared" si="1"/>
        <v>45</v>
      </c>
      <c r="B46" s="32">
        <f>HLOOKUP($F$2,Scenarios!$B$1:$Z$721,'Fund Return'!A46+1,FALSE)</f>
        <v>3.3580587148767847E-2</v>
      </c>
      <c r="C46" s="11">
        <f>Input!$B$18/12</f>
        <v>1.6666666666666668E-3</v>
      </c>
      <c r="D46" s="21">
        <f>B46*Input!$B$17+C46*Input!$C$17</f>
        <v>2.4006411004137491E-2</v>
      </c>
    </row>
    <row r="47" spans="1:4" x14ac:dyDescent="0.2">
      <c r="A47">
        <f t="shared" si="1"/>
        <v>46</v>
      </c>
      <c r="B47" s="32">
        <f>HLOOKUP($F$2,Scenarios!$B$1:$Z$721,'Fund Return'!A47+1,FALSE)</f>
        <v>-5.429388429291325E-2</v>
      </c>
      <c r="C47" s="11">
        <f>Input!$B$18/12</f>
        <v>1.6666666666666668E-3</v>
      </c>
      <c r="D47" s="21">
        <f>B47*Input!$B$17+C47*Input!$C$17</f>
        <v>-3.7505719005039274E-2</v>
      </c>
    </row>
    <row r="48" spans="1:4" x14ac:dyDescent="0.2">
      <c r="A48">
        <f t="shared" si="1"/>
        <v>47</v>
      </c>
      <c r="B48" s="32">
        <f>HLOOKUP($F$2,Scenarios!$B$1:$Z$721,'Fund Return'!A48+1,FALSE)</f>
        <v>-1.2021858463920135E-2</v>
      </c>
      <c r="C48" s="11">
        <f>Input!$B$18/12</f>
        <v>1.6666666666666668E-3</v>
      </c>
      <c r="D48" s="21">
        <f>B48*Input!$B$17+C48*Input!$C$17</f>
        <v>-7.9153009247440939E-3</v>
      </c>
    </row>
    <row r="49" spans="1:4" x14ac:dyDescent="0.2">
      <c r="A49">
        <f t="shared" si="1"/>
        <v>48</v>
      </c>
      <c r="B49" s="32">
        <f>HLOOKUP($F$2,Scenarios!$B$1:$Z$721,'Fund Return'!A49+1,FALSE)</f>
        <v>-7.9756795247863013E-2</v>
      </c>
      <c r="C49" s="11">
        <f>Input!$B$18/12</f>
        <v>1.6666666666666668E-3</v>
      </c>
      <c r="D49" s="21">
        <f>B49*Input!$B$17+C49*Input!$C$17</f>
        <v>-5.5329756673504107E-2</v>
      </c>
    </row>
    <row r="50" spans="1:4" x14ac:dyDescent="0.2">
      <c r="A50">
        <f t="shared" si="1"/>
        <v>49</v>
      </c>
      <c r="B50" s="32">
        <f>HLOOKUP($F$2,Scenarios!$B$1:$Z$721,'Fund Return'!A50+1,FALSE)</f>
        <v>-2.4284754147836152E-2</v>
      </c>
      <c r="C50" s="11">
        <f>Input!$B$18/12</f>
        <v>1.6666666666666668E-3</v>
      </c>
      <c r="D50" s="21">
        <f>B50*Input!$B$17+C50*Input!$C$17</f>
        <v>-1.6499327903485305E-2</v>
      </c>
    </row>
    <row r="51" spans="1:4" x14ac:dyDescent="0.2">
      <c r="A51">
        <f t="shared" si="1"/>
        <v>50</v>
      </c>
      <c r="B51" s="32">
        <f>HLOOKUP($F$2,Scenarios!$B$1:$Z$721,'Fund Return'!A51+1,FALSE)</f>
        <v>2.4297276323412425E-2</v>
      </c>
      <c r="C51" s="11">
        <f>Input!$B$18/12</f>
        <v>1.6666666666666668E-3</v>
      </c>
      <c r="D51" s="21">
        <f>B51*Input!$B$17+C51*Input!$C$17</f>
        <v>1.7508093426388698E-2</v>
      </c>
    </row>
    <row r="52" spans="1:4" x14ac:dyDescent="0.2">
      <c r="A52">
        <f t="shared" si="1"/>
        <v>51</v>
      </c>
      <c r="B52" s="32">
        <f>HLOOKUP($F$2,Scenarios!$B$1:$Z$721,'Fund Return'!A52+1,FALSE)</f>
        <v>4.1089652916610715E-2</v>
      </c>
      <c r="C52" s="11">
        <f>Input!$B$18/12</f>
        <v>1.6666666666666668E-3</v>
      </c>
      <c r="D52" s="21">
        <f>B52*Input!$B$17+C52*Input!$C$17</f>
        <v>2.92627570416275E-2</v>
      </c>
    </row>
    <row r="53" spans="1:4" x14ac:dyDescent="0.2">
      <c r="A53">
        <f t="shared" si="1"/>
        <v>52</v>
      </c>
      <c r="B53" s="32">
        <f>HLOOKUP($F$2,Scenarios!$B$1:$Z$721,'Fund Return'!A53+1,FALSE)</f>
        <v>-8.5856354409693924E-3</v>
      </c>
      <c r="C53" s="11">
        <f>Input!$B$18/12</f>
        <v>1.6666666666666668E-3</v>
      </c>
      <c r="D53" s="21">
        <f>B53*Input!$B$17+C53*Input!$C$17</f>
        <v>-5.5099448086785739E-3</v>
      </c>
    </row>
    <row r="54" spans="1:4" x14ac:dyDescent="0.2">
      <c r="A54">
        <f t="shared" si="1"/>
        <v>53</v>
      </c>
      <c r="B54" s="32">
        <f>HLOOKUP($F$2,Scenarios!$B$1:$Z$721,'Fund Return'!A54+1,FALSE)</f>
        <v>-4.2047211386970571E-3</v>
      </c>
      <c r="C54" s="11">
        <f>Input!$B$18/12</f>
        <v>1.6666666666666668E-3</v>
      </c>
      <c r="D54" s="21">
        <f>B54*Input!$B$17+C54*Input!$C$17</f>
        <v>-2.4433047970879398E-3</v>
      </c>
    </row>
    <row r="55" spans="1:4" x14ac:dyDescent="0.2">
      <c r="A55">
        <f t="shared" si="1"/>
        <v>54</v>
      </c>
      <c r="B55" s="32">
        <f>HLOOKUP($F$2,Scenarios!$B$1:$Z$721,'Fund Return'!A55+1,FALSE)</f>
        <v>-0.1310915421666578</v>
      </c>
      <c r="C55" s="11">
        <f>Input!$B$18/12</f>
        <v>1.6666666666666668E-3</v>
      </c>
      <c r="D55" s="21">
        <f>B55*Input!$B$17+C55*Input!$C$17</f>
        <v>-9.1264079516660462E-2</v>
      </c>
    </row>
    <row r="56" spans="1:4" x14ac:dyDescent="0.2">
      <c r="A56">
        <f t="shared" si="1"/>
        <v>55</v>
      </c>
      <c r="B56" s="32">
        <f>HLOOKUP($F$2,Scenarios!$B$1:$Z$721,'Fund Return'!A56+1,FALSE)</f>
        <v>1.9460637813386736E-2</v>
      </c>
      <c r="C56" s="11">
        <f>Input!$B$18/12</f>
        <v>1.6666666666666668E-3</v>
      </c>
      <c r="D56" s="21">
        <f>B56*Input!$B$17+C56*Input!$C$17</f>
        <v>1.4122446469370714E-2</v>
      </c>
    </row>
    <row r="57" spans="1:4" x14ac:dyDescent="0.2">
      <c r="A57">
        <f t="shared" si="1"/>
        <v>56</v>
      </c>
      <c r="B57" s="32">
        <f>HLOOKUP($F$2,Scenarios!$B$1:$Z$721,'Fund Return'!A57+1,FALSE)</f>
        <v>2.9267848102925875E-2</v>
      </c>
      <c r="C57" s="11">
        <f>Input!$B$18/12</f>
        <v>1.6666666666666668E-3</v>
      </c>
      <c r="D57" s="21">
        <f>B57*Input!$B$17+C57*Input!$C$17</f>
        <v>2.0987493672048111E-2</v>
      </c>
    </row>
    <row r="58" spans="1:4" x14ac:dyDescent="0.2">
      <c r="A58">
        <f t="shared" si="1"/>
        <v>57</v>
      </c>
      <c r="B58" s="32">
        <f>HLOOKUP($F$2,Scenarios!$B$1:$Z$721,'Fund Return'!A58+1,FALSE)</f>
        <v>5.4067520624769046E-3</v>
      </c>
      <c r="C58" s="11">
        <f>Input!$B$18/12</f>
        <v>1.6666666666666668E-3</v>
      </c>
      <c r="D58" s="21">
        <f>B58*Input!$B$17+C58*Input!$C$17</f>
        <v>4.2847264437338335E-3</v>
      </c>
    </row>
    <row r="59" spans="1:4" x14ac:dyDescent="0.2">
      <c r="A59">
        <f t="shared" si="1"/>
        <v>58</v>
      </c>
      <c r="B59" s="32">
        <f>HLOOKUP($F$2,Scenarios!$B$1:$Z$721,'Fund Return'!A59+1,FALSE)</f>
        <v>-1.3071327461119095E-2</v>
      </c>
      <c r="C59" s="11">
        <f>Input!$B$18/12</f>
        <v>1.6666666666666668E-3</v>
      </c>
      <c r="D59" s="21">
        <f>B59*Input!$B$17+C59*Input!$C$17</f>
        <v>-8.6499292227833653E-3</v>
      </c>
    </row>
    <row r="60" spans="1:4" x14ac:dyDescent="0.2">
      <c r="A60">
        <f t="shared" si="1"/>
        <v>59</v>
      </c>
      <c r="B60" s="32">
        <f>HLOOKUP($F$2,Scenarios!$B$1:$Z$721,'Fund Return'!A60+1,FALSE)</f>
        <v>-2.7227767683069393E-2</v>
      </c>
      <c r="C60" s="11">
        <f>Input!$B$18/12</f>
        <v>1.6666666666666668E-3</v>
      </c>
      <c r="D60" s="21">
        <f>B60*Input!$B$17+C60*Input!$C$17</f>
        <v>-1.8559437378148573E-2</v>
      </c>
    </row>
    <row r="61" spans="1:4" x14ac:dyDescent="0.2">
      <c r="A61">
        <f t="shared" si="1"/>
        <v>60</v>
      </c>
      <c r="B61" s="32">
        <f>HLOOKUP($F$2,Scenarios!$B$1:$Z$721,'Fund Return'!A61+1,FALSE)</f>
        <v>9.9696017734559744E-2</v>
      </c>
      <c r="C61" s="11">
        <f>Input!$B$18/12</f>
        <v>1.6666666666666668E-3</v>
      </c>
      <c r="D61" s="21">
        <f>B61*Input!$B$17+C61*Input!$C$17</f>
        <v>7.0287212414191821E-2</v>
      </c>
    </row>
    <row r="62" spans="1:4" x14ac:dyDescent="0.2">
      <c r="A62">
        <f t="shared" si="1"/>
        <v>61</v>
      </c>
      <c r="B62" s="32">
        <f>HLOOKUP($F$2,Scenarios!$B$1:$Z$721,'Fund Return'!A62+1,FALSE)</f>
        <v>-3.3398399626010537E-2</v>
      </c>
      <c r="C62" s="11">
        <f>Input!$B$18/12</f>
        <v>1.6666666666666668E-3</v>
      </c>
      <c r="D62" s="21">
        <f>B62*Input!$B$17+C62*Input!$C$17</f>
        <v>-2.2878879738207375E-2</v>
      </c>
    </row>
    <row r="63" spans="1:4" x14ac:dyDescent="0.2">
      <c r="A63">
        <f t="shared" si="1"/>
        <v>62</v>
      </c>
      <c r="B63" s="32">
        <f>HLOOKUP($F$2,Scenarios!$B$1:$Z$721,'Fund Return'!A63+1,FALSE)</f>
        <v>-1.944357455015517E-2</v>
      </c>
      <c r="C63" s="11">
        <f>Input!$B$18/12</f>
        <v>1.6666666666666668E-3</v>
      </c>
      <c r="D63" s="21">
        <f>B63*Input!$B$17+C63*Input!$C$17</f>
        <v>-1.3110502185108617E-2</v>
      </c>
    </row>
    <row r="64" spans="1:4" x14ac:dyDescent="0.2">
      <c r="A64">
        <f t="shared" si="1"/>
        <v>63</v>
      </c>
      <c r="B64" s="32">
        <f>HLOOKUP($F$2,Scenarios!$B$1:$Z$721,'Fund Return'!A64+1,FALSE)</f>
        <v>5.3640416468143895E-2</v>
      </c>
      <c r="C64" s="11">
        <f>Input!$B$18/12</f>
        <v>1.6666666666666668E-3</v>
      </c>
      <c r="D64" s="21">
        <f>B64*Input!$B$17+C64*Input!$C$17</f>
        <v>3.8048291527700721E-2</v>
      </c>
    </row>
    <row r="65" spans="1:4" x14ac:dyDescent="0.2">
      <c r="A65">
        <f t="shared" si="1"/>
        <v>64</v>
      </c>
      <c r="B65" s="32">
        <f>HLOOKUP($F$2,Scenarios!$B$1:$Z$721,'Fund Return'!A65+1,FALSE)</f>
        <v>-2.0762567648514147E-4</v>
      </c>
      <c r="C65" s="11">
        <f>Input!$B$18/12</f>
        <v>1.6666666666666668E-3</v>
      </c>
      <c r="D65" s="21">
        <f>B65*Input!$B$17+C65*Input!$C$17</f>
        <v>3.5466202646040109E-4</v>
      </c>
    </row>
    <row r="66" spans="1:4" x14ac:dyDescent="0.2">
      <c r="A66">
        <f t="shared" si="1"/>
        <v>65</v>
      </c>
      <c r="B66" s="32">
        <f>HLOOKUP($F$2,Scenarios!$B$1:$Z$721,'Fund Return'!A66+1,FALSE)</f>
        <v>-1.8672265173499628E-2</v>
      </c>
      <c r="C66" s="11">
        <f>Input!$B$18/12</f>
        <v>1.6666666666666668E-3</v>
      </c>
      <c r="D66" s="21">
        <f>B66*Input!$B$17+C66*Input!$C$17</f>
        <v>-1.2570585621449739E-2</v>
      </c>
    </row>
    <row r="67" spans="1:4" x14ac:dyDescent="0.2">
      <c r="A67">
        <f t="shared" si="1"/>
        <v>66</v>
      </c>
      <c r="B67" s="32">
        <f>HLOOKUP($F$2,Scenarios!$B$1:$Z$721,'Fund Return'!A67+1,FALSE)</f>
        <v>-2.020561298876258E-2</v>
      </c>
      <c r="C67" s="11">
        <f>Input!$B$18/12</f>
        <v>1.6666666666666668E-3</v>
      </c>
      <c r="D67" s="21">
        <f>B67*Input!$B$17+C67*Input!$C$17</f>
        <v>-1.3643929092133805E-2</v>
      </c>
    </row>
    <row r="68" spans="1:4" x14ac:dyDescent="0.2">
      <c r="A68">
        <f t="shared" si="1"/>
        <v>67</v>
      </c>
      <c r="B68" s="32">
        <f>HLOOKUP($F$2,Scenarios!$B$1:$Z$721,'Fund Return'!A68+1,FALSE)</f>
        <v>1.6487038992194414E-3</v>
      </c>
      <c r="C68" s="11">
        <f>Input!$B$18/12</f>
        <v>1.6666666666666668E-3</v>
      </c>
      <c r="D68" s="21">
        <f>B68*Input!$B$17+C68*Input!$C$17</f>
        <v>1.6540927294536089E-3</v>
      </c>
    </row>
    <row r="69" spans="1:4" x14ac:dyDescent="0.2">
      <c r="A69">
        <f t="shared" si="1"/>
        <v>68</v>
      </c>
      <c r="B69" s="32">
        <f>HLOOKUP($F$2,Scenarios!$B$1:$Z$721,'Fund Return'!A69+1,FALSE)</f>
        <v>-6.3374929429678886E-2</v>
      </c>
      <c r="C69" s="11">
        <f>Input!$B$18/12</f>
        <v>1.6666666666666668E-3</v>
      </c>
      <c r="D69" s="21">
        <f>B69*Input!$B$17+C69*Input!$C$17</f>
        <v>-4.3862450600775219E-2</v>
      </c>
    </row>
    <row r="70" spans="1:4" x14ac:dyDescent="0.2">
      <c r="A70">
        <f t="shared" si="1"/>
        <v>69</v>
      </c>
      <c r="B70" s="32">
        <f>HLOOKUP($F$2,Scenarios!$B$1:$Z$721,'Fund Return'!A70+1,FALSE)</f>
        <v>9.3388447047498963E-2</v>
      </c>
      <c r="C70" s="11">
        <f>Input!$B$18/12</f>
        <v>1.6666666666666668E-3</v>
      </c>
      <c r="D70" s="21">
        <f>B70*Input!$B$17+C70*Input!$C$17</f>
        <v>6.5871912933249274E-2</v>
      </c>
    </row>
    <row r="71" spans="1:4" x14ac:dyDescent="0.2">
      <c r="A71">
        <f t="shared" si="1"/>
        <v>70</v>
      </c>
      <c r="B71" s="32">
        <f>HLOOKUP($F$2,Scenarios!$B$1:$Z$721,'Fund Return'!A71+1,FALSE)</f>
        <v>-3.4452448546908022E-2</v>
      </c>
      <c r="C71" s="11">
        <f>Input!$B$18/12</f>
        <v>1.6666666666666668E-3</v>
      </c>
      <c r="D71" s="21">
        <f>B71*Input!$B$17+C71*Input!$C$17</f>
        <v>-2.3616713982835612E-2</v>
      </c>
    </row>
    <row r="72" spans="1:4" x14ac:dyDescent="0.2">
      <c r="A72">
        <f t="shared" si="1"/>
        <v>71</v>
      </c>
      <c r="B72" s="32">
        <f>HLOOKUP($F$2,Scenarios!$B$1:$Z$721,'Fund Return'!A72+1,FALSE)</f>
        <v>-1.145304726595817E-2</v>
      </c>
      <c r="C72" s="11">
        <f>Input!$B$18/12</f>
        <v>1.6666666666666668E-3</v>
      </c>
      <c r="D72" s="21">
        <f>B72*Input!$B$17+C72*Input!$C$17</f>
        <v>-7.5171330861707186E-3</v>
      </c>
    </row>
    <row r="73" spans="1:4" x14ac:dyDescent="0.2">
      <c r="A73">
        <f t="shared" si="1"/>
        <v>72</v>
      </c>
      <c r="B73" s="32">
        <f>HLOOKUP($F$2,Scenarios!$B$1:$Z$721,'Fund Return'!A73+1,FALSE)</f>
        <v>-6.2574076303094361E-2</v>
      </c>
      <c r="C73" s="11">
        <f>Input!$B$18/12</f>
        <v>1.6666666666666668E-3</v>
      </c>
      <c r="D73" s="21">
        <f>B73*Input!$B$17+C73*Input!$C$17</f>
        <v>-4.3301853412166053E-2</v>
      </c>
    </row>
    <row r="74" spans="1:4" x14ac:dyDescent="0.2">
      <c r="A74">
        <f t="shared" si="1"/>
        <v>73</v>
      </c>
      <c r="B74" s="32">
        <f>HLOOKUP($F$2,Scenarios!$B$1:$Z$721,'Fund Return'!A74+1,FALSE)</f>
        <v>7.6605830812844097E-2</v>
      </c>
      <c r="C74" s="11">
        <f>Input!$B$18/12</f>
        <v>1.6666666666666668E-3</v>
      </c>
      <c r="D74" s="21">
        <f>B74*Input!$B$17+C74*Input!$C$17</f>
        <v>5.4124081568990866E-2</v>
      </c>
    </row>
    <row r="75" spans="1:4" x14ac:dyDescent="0.2">
      <c r="A75">
        <f t="shared" si="1"/>
        <v>74</v>
      </c>
      <c r="B75" s="32">
        <f>HLOOKUP($F$2,Scenarios!$B$1:$Z$721,'Fund Return'!A75+1,FALSE)</f>
        <v>-6.2333548815630253E-2</v>
      </c>
      <c r="C75" s="11">
        <f>Input!$B$18/12</f>
        <v>1.6666666666666668E-3</v>
      </c>
      <c r="D75" s="21">
        <f>B75*Input!$B$17+C75*Input!$C$17</f>
        <v>-4.3133484170941178E-2</v>
      </c>
    </row>
    <row r="76" spans="1:4" x14ac:dyDescent="0.2">
      <c r="A76">
        <f t="shared" si="1"/>
        <v>75</v>
      </c>
      <c r="B76" s="32">
        <f>HLOOKUP($F$2,Scenarios!$B$1:$Z$721,'Fund Return'!A76+1,FALSE)</f>
        <v>3.1964339075006044E-2</v>
      </c>
      <c r="C76" s="11">
        <f>Input!$B$18/12</f>
        <v>1.6666666666666668E-3</v>
      </c>
      <c r="D76" s="21">
        <f>B76*Input!$B$17+C76*Input!$C$17</f>
        <v>2.2875037352504232E-2</v>
      </c>
    </row>
    <row r="77" spans="1:4" x14ac:dyDescent="0.2">
      <c r="A77">
        <f t="shared" si="1"/>
        <v>76</v>
      </c>
      <c r="B77" s="32">
        <f>HLOOKUP($F$2,Scenarios!$B$1:$Z$721,'Fund Return'!A77+1,FALSE)</f>
        <v>1.987667076813451E-2</v>
      </c>
      <c r="C77" s="11">
        <f>Input!$B$18/12</f>
        <v>1.6666666666666668E-3</v>
      </c>
      <c r="D77" s="21">
        <f>B77*Input!$B$17+C77*Input!$C$17</f>
        <v>1.4413669537694157E-2</v>
      </c>
    </row>
    <row r="78" spans="1:4" x14ac:dyDescent="0.2">
      <c r="A78">
        <f t="shared" si="1"/>
        <v>77</v>
      </c>
      <c r="B78" s="32">
        <f>HLOOKUP($F$2,Scenarios!$B$1:$Z$721,'Fund Return'!A78+1,FALSE)</f>
        <v>-3.8045404122008686E-2</v>
      </c>
      <c r="C78" s="11">
        <f>Input!$B$18/12</f>
        <v>1.6666666666666668E-3</v>
      </c>
      <c r="D78" s="21">
        <f>B78*Input!$B$17+C78*Input!$C$17</f>
        <v>-2.6131782885406078E-2</v>
      </c>
    </row>
    <row r="79" spans="1:4" x14ac:dyDescent="0.2">
      <c r="A79">
        <f t="shared" si="1"/>
        <v>78</v>
      </c>
      <c r="B79" s="32">
        <f>HLOOKUP($F$2,Scenarios!$B$1:$Z$721,'Fund Return'!A79+1,FALSE)</f>
        <v>-2.718276012591565E-2</v>
      </c>
      <c r="C79" s="11">
        <f>Input!$B$18/12</f>
        <v>1.6666666666666668E-3</v>
      </c>
      <c r="D79" s="21">
        <f>B79*Input!$B$17+C79*Input!$C$17</f>
        <v>-1.8527932088140953E-2</v>
      </c>
    </row>
    <row r="80" spans="1:4" x14ac:dyDescent="0.2">
      <c r="A80">
        <f t="shared" si="1"/>
        <v>79</v>
      </c>
      <c r="B80" s="32">
        <f>HLOOKUP($F$2,Scenarios!$B$1:$Z$721,'Fund Return'!A80+1,FALSE)</f>
        <v>-1.7282759133825817E-2</v>
      </c>
      <c r="C80" s="11">
        <f>Input!$B$18/12</f>
        <v>1.6666666666666668E-3</v>
      </c>
      <c r="D80" s="21">
        <f>B80*Input!$B$17+C80*Input!$C$17</f>
        <v>-1.159793139367807E-2</v>
      </c>
    </row>
    <row r="81" spans="1:4" x14ac:dyDescent="0.2">
      <c r="A81">
        <f t="shared" si="1"/>
        <v>80</v>
      </c>
      <c r="B81" s="32">
        <f>HLOOKUP($F$2,Scenarios!$B$1:$Z$721,'Fund Return'!A81+1,FALSE)</f>
        <v>-4.8177714600141995E-2</v>
      </c>
      <c r="C81" s="11">
        <f>Input!$B$18/12</f>
        <v>1.6666666666666668E-3</v>
      </c>
      <c r="D81" s="21">
        <f>B81*Input!$B$17+C81*Input!$C$17</f>
        <v>-3.3224400220099391E-2</v>
      </c>
    </row>
    <row r="82" spans="1:4" x14ac:dyDescent="0.2">
      <c r="A82">
        <f t="shared" si="1"/>
        <v>81</v>
      </c>
      <c r="B82" s="32">
        <f>HLOOKUP($F$2,Scenarios!$B$1:$Z$721,'Fund Return'!A82+1,FALSE)</f>
        <v>8.482807857126963E-2</v>
      </c>
      <c r="C82" s="11">
        <f>Input!$B$18/12</f>
        <v>1.6666666666666668E-3</v>
      </c>
      <c r="D82" s="21">
        <f>B82*Input!$B$17+C82*Input!$C$17</f>
        <v>5.9879654999888739E-2</v>
      </c>
    </row>
    <row r="83" spans="1:4" x14ac:dyDescent="0.2">
      <c r="A83">
        <f t="shared" si="1"/>
        <v>82</v>
      </c>
      <c r="B83" s="32">
        <f>HLOOKUP($F$2,Scenarios!$B$1:$Z$721,'Fund Return'!A83+1,FALSE)</f>
        <v>-7.3995952988297697E-2</v>
      </c>
      <c r="C83" s="11">
        <f>Input!$B$18/12</f>
        <v>1.6666666666666668E-3</v>
      </c>
      <c r="D83" s="21">
        <f>B83*Input!$B$17+C83*Input!$C$17</f>
        <v>-5.1297167091808385E-2</v>
      </c>
    </row>
    <row r="84" spans="1:4" x14ac:dyDescent="0.2">
      <c r="A84">
        <f t="shared" si="1"/>
        <v>83</v>
      </c>
      <c r="B84" s="32">
        <f>HLOOKUP($F$2,Scenarios!$B$1:$Z$721,'Fund Return'!A84+1,FALSE)</f>
        <v>0.10910833537625228</v>
      </c>
      <c r="C84" s="11">
        <f>Input!$B$18/12</f>
        <v>1.6666666666666668E-3</v>
      </c>
      <c r="D84" s="21">
        <f>B84*Input!$B$17+C84*Input!$C$17</f>
        <v>7.6875834763376588E-2</v>
      </c>
    </row>
    <row r="85" spans="1:4" x14ac:dyDescent="0.2">
      <c r="A85">
        <f t="shared" si="1"/>
        <v>84</v>
      </c>
      <c r="B85" s="32">
        <f>HLOOKUP($F$2,Scenarios!$B$1:$Z$721,'Fund Return'!A85+1,FALSE)</f>
        <v>9.4874716641999243E-2</v>
      </c>
      <c r="C85" s="11">
        <f>Input!$B$18/12</f>
        <v>1.6666666666666668E-3</v>
      </c>
      <c r="D85" s="21">
        <f>B85*Input!$B$17+C85*Input!$C$17</f>
        <v>6.6912301649399472E-2</v>
      </c>
    </row>
    <row r="86" spans="1:4" x14ac:dyDescent="0.2">
      <c r="A86">
        <f t="shared" si="1"/>
        <v>85</v>
      </c>
      <c r="B86" s="32">
        <f>HLOOKUP($F$2,Scenarios!$B$1:$Z$721,'Fund Return'!A86+1,FALSE)</f>
        <v>-3.9040697710223005E-2</v>
      </c>
      <c r="C86" s="11">
        <f>Input!$B$18/12</f>
        <v>1.6666666666666668E-3</v>
      </c>
      <c r="D86" s="21">
        <f>B86*Input!$B$17+C86*Input!$C$17</f>
        <v>-2.6828488397156101E-2</v>
      </c>
    </row>
    <row r="87" spans="1:4" x14ac:dyDescent="0.2">
      <c r="A87">
        <f t="shared" si="1"/>
        <v>86</v>
      </c>
      <c r="B87" s="32">
        <f>HLOOKUP($F$2,Scenarios!$B$1:$Z$721,'Fund Return'!A87+1,FALSE)</f>
        <v>-2.3108050397031499E-2</v>
      </c>
      <c r="C87" s="11">
        <f>Input!$B$18/12</f>
        <v>1.6666666666666668E-3</v>
      </c>
      <c r="D87" s="21">
        <f>B87*Input!$B$17+C87*Input!$C$17</f>
        <v>-1.5675635277922047E-2</v>
      </c>
    </row>
    <row r="88" spans="1:4" x14ac:dyDescent="0.2">
      <c r="A88">
        <f t="shared" si="1"/>
        <v>87</v>
      </c>
      <c r="B88" s="32">
        <f>HLOOKUP($F$2,Scenarios!$B$1:$Z$721,'Fund Return'!A88+1,FALSE)</f>
        <v>1.0631824925468769E-2</v>
      </c>
      <c r="C88" s="11">
        <f>Input!$B$18/12</f>
        <v>1.6666666666666668E-3</v>
      </c>
      <c r="D88" s="21">
        <f>B88*Input!$B$17+C88*Input!$C$17</f>
        <v>7.9422774478281385E-3</v>
      </c>
    </row>
    <row r="89" spans="1:4" x14ac:dyDescent="0.2">
      <c r="A89">
        <f t="shared" si="1"/>
        <v>88</v>
      </c>
      <c r="B89" s="32">
        <f>HLOOKUP($F$2,Scenarios!$B$1:$Z$721,'Fund Return'!A89+1,FALSE)</f>
        <v>-0.11759238491539802</v>
      </c>
      <c r="C89" s="11">
        <f>Input!$B$18/12</f>
        <v>1.6666666666666668E-3</v>
      </c>
      <c r="D89" s="21">
        <f>B89*Input!$B$17+C89*Input!$C$17</f>
        <v>-8.1814669440778601E-2</v>
      </c>
    </row>
    <row r="90" spans="1:4" x14ac:dyDescent="0.2">
      <c r="A90">
        <f t="shared" ref="A90:A153" si="2">A89+1</f>
        <v>89</v>
      </c>
      <c r="B90" s="32">
        <f>HLOOKUP($F$2,Scenarios!$B$1:$Z$721,'Fund Return'!A90+1,FALSE)</f>
        <v>1.502076412184185E-3</v>
      </c>
      <c r="C90" s="11">
        <f>Input!$B$18/12</f>
        <v>1.6666666666666668E-3</v>
      </c>
      <c r="D90" s="21">
        <f>B90*Input!$B$17+C90*Input!$C$17</f>
        <v>1.5514534885289295E-3</v>
      </c>
    </row>
    <row r="91" spans="1:4" x14ac:dyDescent="0.2">
      <c r="A91">
        <f t="shared" si="2"/>
        <v>90</v>
      </c>
      <c r="B91" s="32">
        <f>HLOOKUP($F$2,Scenarios!$B$1:$Z$721,'Fund Return'!A91+1,FALSE)</f>
        <v>3.1218116180265491E-2</v>
      </c>
      <c r="C91" s="11">
        <f>Input!$B$18/12</f>
        <v>1.6666666666666668E-3</v>
      </c>
      <c r="D91" s="21">
        <f>B91*Input!$B$17+C91*Input!$C$17</f>
        <v>2.2352681326185841E-2</v>
      </c>
    </row>
    <row r="92" spans="1:4" x14ac:dyDescent="0.2">
      <c r="A92">
        <f t="shared" si="2"/>
        <v>91</v>
      </c>
      <c r="B92" s="32">
        <f>HLOOKUP($F$2,Scenarios!$B$1:$Z$721,'Fund Return'!A92+1,FALSE)</f>
        <v>-3.9340585583764347E-2</v>
      </c>
      <c r="C92" s="11">
        <f>Input!$B$18/12</f>
        <v>1.6666666666666668E-3</v>
      </c>
      <c r="D92" s="21">
        <f>B92*Input!$B$17+C92*Input!$C$17</f>
        <v>-2.7038409908635042E-2</v>
      </c>
    </row>
    <row r="93" spans="1:4" x14ac:dyDescent="0.2">
      <c r="A93">
        <f t="shared" si="2"/>
        <v>92</v>
      </c>
      <c r="B93" s="32">
        <f>HLOOKUP($F$2,Scenarios!$B$1:$Z$721,'Fund Return'!A93+1,FALSE)</f>
        <v>-5.617285360401186E-5</v>
      </c>
      <c r="C93" s="11">
        <f>Input!$B$18/12</f>
        <v>1.6666666666666668E-3</v>
      </c>
      <c r="D93" s="21">
        <f>B93*Input!$B$17+C93*Input!$C$17</f>
        <v>4.6067900247719182E-4</v>
      </c>
    </row>
    <row r="94" spans="1:4" x14ac:dyDescent="0.2">
      <c r="A94">
        <f t="shared" si="2"/>
        <v>93</v>
      </c>
      <c r="B94" s="32">
        <f>HLOOKUP($F$2,Scenarios!$B$1:$Z$721,'Fund Return'!A94+1,FALSE)</f>
        <v>-7.6546082563287623E-5</v>
      </c>
      <c r="C94" s="11">
        <f>Input!$B$18/12</f>
        <v>1.6666666666666668E-3</v>
      </c>
      <c r="D94" s="21">
        <f>B94*Input!$B$17+C94*Input!$C$17</f>
        <v>4.4641774220569876E-4</v>
      </c>
    </row>
    <row r="95" spans="1:4" x14ac:dyDescent="0.2">
      <c r="A95">
        <f t="shared" si="2"/>
        <v>94</v>
      </c>
      <c r="B95" s="32">
        <f>HLOOKUP($F$2,Scenarios!$B$1:$Z$721,'Fund Return'!A95+1,FALSE)</f>
        <v>4.3792109427482913E-2</v>
      </c>
      <c r="C95" s="11">
        <f>Input!$B$18/12</f>
        <v>1.6666666666666668E-3</v>
      </c>
      <c r="D95" s="21">
        <f>B95*Input!$B$17+C95*Input!$C$17</f>
        <v>3.1154476599238038E-2</v>
      </c>
    </row>
    <row r="96" spans="1:4" x14ac:dyDescent="0.2">
      <c r="A96">
        <f t="shared" si="2"/>
        <v>95</v>
      </c>
      <c r="B96" s="32">
        <f>HLOOKUP($F$2,Scenarios!$B$1:$Z$721,'Fund Return'!A96+1,FALSE)</f>
        <v>8.6423644493503329E-2</v>
      </c>
      <c r="C96" s="11">
        <f>Input!$B$18/12</f>
        <v>1.6666666666666668E-3</v>
      </c>
      <c r="D96" s="21">
        <f>B96*Input!$B$17+C96*Input!$C$17</f>
        <v>6.0996551145452327E-2</v>
      </c>
    </row>
    <row r="97" spans="1:4" x14ac:dyDescent="0.2">
      <c r="A97">
        <f t="shared" si="2"/>
        <v>96</v>
      </c>
      <c r="B97" s="32">
        <f>HLOOKUP($F$2,Scenarios!$B$1:$Z$721,'Fund Return'!A97+1,FALSE)</f>
        <v>6.3490799339904785E-2</v>
      </c>
      <c r="C97" s="11">
        <f>Input!$B$18/12</f>
        <v>1.6666666666666668E-3</v>
      </c>
      <c r="D97" s="21">
        <f>B97*Input!$B$17+C97*Input!$C$17</f>
        <v>4.4943559537933345E-2</v>
      </c>
    </row>
    <row r="98" spans="1:4" x14ac:dyDescent="0.2">
      <c r="A98">
        <f t="shared" si="2"/>
        <v>97</v>
      </c>
      <c r="B98" s="32">
        <f>HLOOKUP($F$2,Scenarios!$B$1:$Z$721,'Fund Return'!A98+1,FALSE)</f>
        <v>-2.7839967506612634E-2</v>
      </c>
      <c r="C98" s="11">
        <f>Input!$B$18/12</f>
        <v>1.6666666666666668E-3</v>
      </c>
      <c r="D98" s="21">
        <f>B98*Input!$B$17+C98*Input!$C$17</f>
        <v>-1.8987977254628842E-2</v>
      </c>
    </row>
    <row r="99" spans="1:4" x14ac:dyDescent="0.2">
      <c r="A99">
        <f t="shared" si="2"/>
        <v>98</v>
      </c>
      <c r="B99" s="32">
        <f>HLOOKUP($F$2,Scenarios!$B$1:$Z$721,'Fund Return'!A99+1,FALSE)</f>
        <v>3.2066599107172078E-2</v>
      </c>
      <c r="C99" s="11">
        <f>Input!$B$18/12</f>
        <v>1.6666666666666668E-3</v>
      </c>
      <c r="D99" s="21">
        <f>B99*Input!$B$17+C99*Input!$C$17</f>
        <v>2.2946619375020454E-2</v>
      </c>
    </row>
    <row r="100" spans="1:4" x14ac:dyDescent="0.2">
      <c r="A100">
        <f t="shared" si="2"/>
        <v>99</v>
      </c>
      <c r="B100" s="32">
        <f>HLOOKUP($F$2,Scenarios!$B$1:$Z$721,'Fund Return'!A100+1,FALSE)</f>
        <v>-1.2088342098319035E-2</v>
      </c>
      <c r="C100" s="11">
        <f>Input!$B$18/12</f>
        <v>1.6666666666666668E-3</v>
      </c>
      <c r="D100" s="21">
        <f>B100*Input!$B$17+C100*Input!$C$17</f>
        <v>-7.961839468823324E-3</v>
      </c>
    </row>
    <row r="101" spans="1:4" x14ac:dyDescent="0.2">
      <c r="A101">
        <f t="shared" si="2"/>
        <v>100</v>
      </c>
      <c r="B101" s="32">
        <f>HLOOKUP($F$2,Scenarios!$B$1:$Z$721,'Fund Return'!A101+1,FALSE)</f>
        <v>-3.3701020071892705E-2</v>
      </c>
      <c r="C101" s="11">
        <f>Input!$B$18/12</f>
        <v>1.6666666666666668E-3</v>
      </c>
      <c r="D101" s="21">
        <f>B101*Input!$B$17+C101*Input!$C$17</f>
        <v>-2.3090714050324892E-2</v>
      </c>
    </row>
    <row r="102" spans="1:4" x14ac:dyDescent="0.2">
      <c r="A102">
        <f t="shared" si="2"/>
        <v>101</v>
      </c>
      <c r="B102" s="32">
        <f>HLOOKUP($F$2,Scenarios!$B$1:$Z$721,'Fund Return'!A102+1,FALSE)</f>
        <v>-5.4265717327514583E-3</v>
      </c>
      <c r="C102" s="11">
        <f>Input!$B$18/12</f>
        <v>1.6666666666666668E-3</v>
      </c>
      <c r="D102" s="21">
        <f>B102*Input!$B$17+C102*Input!$C$17</f>
        <v>-3.2986002129260206E-3</v>
      </c>
    </row>
    <row r="103" spans="1:4" x14ac:dyDescent="0.2">
      <c r="A103">
        <f t="shared" si="2"/>
        <v>102</v>
      </c>
      <c r="B103" s="32">
        <f>HLOOKUP($F$2,Scenarios!$B$1:$Z$721,'Fund Return'!A103+1,FALSE)</f>
        <v>-5.6805975688644685E-2</v>
      </c>
      <c r="C103" s="11">
        <f>Input!$B$18/12</f>
        <v>1.6666666666666668E-3</v>
      </c>
      <c r="D103" s="21">
        <f>B103*Input!$B$17+C103*Input!$C$17</f>
        <v>-3.9264182982051275E-2</v>
      </c>
    </row>
    <row r="104" spans="1:4" x14ac:dyDescent="0.2">
      <c r="A104">
        <f t="shared" si="2"/>
        <v>103</v>
      </c>
      <c r="B104" s="32">
        <f>HLOOKUP($F$2,Scenarios!$B$1:$Z$721,'Fund Return'!A104+1,FALSE)</f>
        <v>1.3962173515745227E-2</v>
      </c>
      <c r="C104" s="11">
        <f>Input!$B$18/12</f>
        <v>1.6666666666666668E-3</v>
      </c>
      <c r="D104" s="21">
        <f>B104*Input!$B$17+C104*Input!$C$17</f>
        <v>1.0273521461021659E-2</v>
      </c>
    </row>
    <row r="105" spans="1:4" x14ac:dyDescent="0.2">
      <c r="A105">
        <f t="shared" si="2"/>
        <v>104</v>
      </c>
      <c r="B105" s="32">
        <f>HLOOKUP($F$2,Scenarios!$B$1:$Z$721,'Fund Return'!A105+1,FALSE)</f>
        <v>0.10087718117992361</v>
      </c>
      <c r="C105" s="11">
        <f>Input!$B$18/12</f>
        <v>1.6666666666666668E-3</v>
      </c>
      <c r="D105" s="21">
        <f>B105*Input!$B$17+C105*Input!$C$17</f>
        <v>7.111402682594653E-2</v>
      </c>
    </row>
    <row r="106" spans="1:4" x14ac:dyDescent="0.2">
      <c r="A106">
        <f t="shared" si="2"/>
        <v>105</v>
      </c>
      <c r="B106" s="32">
        <f>HLOOKUP($F$2,Scenarios!$B$1:$Z$721,'Fund Return'!A106+1,FALSE)</f>
        <v>2.9374275564572404E-2</v>
      </c>
      <c r="C106" s="11">
        <f>Input!$B$18/12</f>
        <v>1.6666666666666668E-3</v>
      </c>
      <c r="D106" s="21">
        <f>B106*Input!$B$17+C106*Input!$C$17</f>
        <v>2.1061992895200683E-2</v>
      </c>
    </row>
    <row r="107" spans="1:4" x14ac:dyDescent="0.2">
      <c r="A107">
        <f t="shared" si="2"/>
        <v>106</v>
      </c>
      <c r="B107" s="32">
        <f>HLOOKUP($F$2,Scenarios!$B$1:$Z$721,'Fund Return'!A107+1,FALSE)</f>
        <v>3.4939973448725251E-2</v>
      </c>
      <c r="C107" s="11">
        <f>Input!$B$18/12</f>
        <v>1.6666666666666668E-3</v>
      </c>
      <c r="D107" s="21">
        <f>B107*Input!$B$17+C107*Input!$C$17</f>
        <v>2.4957981414107676E-2</v>
      </c>
    </row>
    <row r="108" spans="1:4" x14ac:dyDescent="0.2">
      <c r="A108">
        <f t="shared" si="2"/>
        <v>107</v>
      </c>
      <c r="B108" s="32">
        <f>HLOOKUP($F$2,Scenarios!$B$1:$Z$721,'Fund Return'!A108+1,FALSE)</f>
        <v>7.6882107044125278E-2</v>
      </c>
      <c r="C108" s="11">
        <f>Input!$B$18/12</f>
        <v>1.6666666666666668E-3</v>
      </c>
      <c r="D108" s="21">
        <f>B108*Input!$B$17+C108*Input!$C$17</f>
        <v>5.4317474930887691E-2</v>
      </c>
    </row>
    <row r="109" spans="1:4" x14ac:dyDescent="0.2">
      <c r="A109">
        <f t="shared" si="2"/>
        <v>108</v>
      </c>
      <c r="B109" s="32">
        <f>HLOOKUP($F$2,Scenarios!$B$1:$Z$721,'Fund Return'!A109+1,FALSE)</f>
        <v>3.1143632087085968E-2</v>
      </c>
      <c r="C109" s="11">
        <f>Input!$B$18/12</f>
        <v>1.6666666666666668E-3</v>
      </c>
      <c r="D109" s="21">
        <f>B109*Input!$B$17+C109*Input!$C$17</f>
        <v>2.2300542460960176E-2</v>
      </c>
    </row>
    <row r="110" spans="1:4" x14ac:dyDescent="0.2">
      <c r="A110">
        <f t="shared" si="2"/>
        <v>109</v>
      </c>
      <c r="B110" s="32">
        <f>HLOOKUP($F$2,Scenarios!$B$1:$Z$721,'Fund Return'!A110+1,FALSE)</f>
        <v>6.9675124456412309E-3</v>
      </c>
      <c r="C110" s="11">
        <f>Input!$B$18/12</f>
        <v>1.6666666666666668E-3</v>
      </c>
      <c r="D110" s="21">
        <f>B110*Input!$B$17+C110*Input!$C$17</f>
        <v>5.3772587119488621E-3</v>
      </c>
    </row>
    <row r="111" spans="1:4" x14ac:dyDescent="0.2">
      <c r="A111">
        <f t="shared" si="2"/>
        <v>110</v>
      </c>
      <c r="B111" s="32">
        <f>HLOOKUP($F$2,Scenarios!$B$1:$Z$721,'Fund Return'!A111+1,FALSE)</f>
        <v>-5.8843040784765585E-3</v>
      </c>
      <c r="C111" s="11">
        <f>Input!$B$18/12</f>
        <v>1.6666666666666668E-3</v>
      </c>
      <c r="D111" s="21">
        <f>B111*Input!$B$17+C111*Input!$C$17</f>
        <v>-3.6190128549335909E-3</v>
      </c>
    </row>
    <row r="112" spans="1:4" x14ac:dyDescent="0.2">
      <c r="A112">
        <f t="shared" si="2"/>
        <v>111</v>
      </c>
      <c r="B112" s="32">
        <f>HLOOKUP($F$2,Scenarios!$B$1:$Z$721,'Fund Return'!A112+1,FALSE)</f>
        <v>-1.1339585890556843E-2</v>
      </c>
      <c r="C112" s="11">
        <f>Input!$B$18/12</f>
        <v>1.6666666666666668E-3</v>
      </c>
      <c r="D112" s="21">
        <f>B112*Input!$B$17+C112*Input!$C$17</f>
        <v>-7.4377101233897899E-3</v>
      </c>
    </row>
    <row r="113" spans="1:4" x14ac:dyDescent="0.2">
      <c r="A113">
        <f t="shared" si="2"/>
        <v>112</v>
      </c>
      <c r="B113" s="32">
        <f>HLOOKUP($F$2,Scenarios!$B$1:$Z$721,'Fund Return'!A113+1,FALSE)</f>
        <v>5.4127367465776205E-2</v>
      </c>
      <c r="C113" s="11">
        <f>Input!$B$18/12</f>
        <v>1.6666666666666668E-3</v>
      </c>
      <c r="D113" s="21">
        <f>B113*Input!$B$17+C113*Input!$C$17</f>
        <v>3.8389157226043344E-2</v>
      </c>
    </row>
    <row r="114" spans="1:4" x14ac:dyDescent="0.2">
      <c r="A114">
        <f t="shared" si="2"/>
        <v>113</v>
      </c>
      <c r="B114" s="32">
        <f>HLOOKUP($F$2,Scenarios!$B$1:$Z$721,'Fund Return'!A114+1,FALSE)</f>
        <v>-5.3547121713975486E-2</v>
      </c>
      <c r="C114" s="11">
        <f>Input!$B$18/12</f>
        <v>1.6666666666666668E-3</v>
      </c>
      <c r="D114" s="21">
        <f>B114*Input!$B$17+C114*Input!$C$17</f>
        <v>-3.6982985199782839E-2</v>
      </c>
    </row>
    <row r="115" spans="1:4" x14ac:dyDescent="0.2">
      <c r="A115">
        <f t="shared" si="2"/>
        <v>114</v>
      </c>
      <c r="B115" s="32">
        <f>HLOOKUP($F$2,Scenarios!$B$1:$Z$721,'Fund Return'!A115+1,FALSE)</f>
        <v>-6.5091527408794203E-2</v>
      </c>
      <c r="C115" s="11">
        <f>Input!$B$18/12</f>
        <v>1.6666666666666668E-3</v>
      </c>
      <c r="D115" s="21">
        <f>B115*Input!$B$17+C115*Input!$C$17</f>
        <v>-4.5064069186155936E-2</v>
      </c>
    </row>
    <row r="116" spans="1:4" x14ac:dyDescent="0.2">
      <c r="A116">
        <f t="shared" si="2"/>
        <v>115</v>
      </c>
      <c r="B116" s="32">
        <f>HLOOKUP($F$2,Scenarios!$B$1:$Z$721,'Fund Return'!A116+1,FALSE)</f>
        <v>9.422121315044359E-3</v>
      </c>
      <c r="C116" s="11">
        <f>Input!$B$18/12</f>
        <v>1.6666666666666668E-3</v>
      </c>
      <c r="D116" s="21">
        <f>B116*Input!$B$17+C116*Input!$C$17</f>
        <v>7.0954849205310516E-3</v>
      </c>
    </row>
    <row r="117" spans="1:4" x14ac:dyDescent="0.2">
      <c r="A117">
        <f t="shared" si="2"/>
        <v>116</v>
      </c>
      <c r="B117" s="32">
        <f>HLOOKUP($F$2,Scenarios!$B$1:$Z$721,'Fund Return'!A117+1,FALSE)</f>
        <v>2.6746733339767202E-2</v>
      </c>
      <c r="C117" s="11">
        <f>Input!$B$18/12</f>
        <v>1.6666666666666668E-3</v>
      </c>
      <c r="D117" s="21">
        <f>B117*Input!$B$17+C117*Input!$C$17</f>
        <v>1.9222713337837042E-2</v>
      </c>
    </row>
    <row r="118" spans="1:4" x14ac:dyDescent="0.2">
      <c r="A118">
        <f t="shared" si="2"/>
        <v>117</v>
      </c>
      <c r="B118" s="32">
        <f>HLOOKUP($F$2,Scenarios!$B$1:$Z$721,'Fund Return'!A118+1,FALSE)</f>
        <v>-2.2412678393221405E-2</v>
      </c>
      <c r="C118" s="11">
        <f>Input!$B$18/12</f>
        <v>1.6666666666666668E-3</v>
      </c>
      <c r="D118" s="21">
        <f>B118*Input!$B$17+C118*Input!$C$17</f>
        <v>-1.5188874875254981E-2</v>
      </c>
    </row>
    <row r="119" spans="1:4" x14ac:dyDescent="0.2">
      <c r="A119">
        <f t="shared" si="2"/>
        <v>118</v>
      </c>
      <c r="B119" s="32">
        <f>HLOOKUP($F$2,Scenarios!$B$1:$Z$721,'Fund Return'!A119+1,FALSE)</f>
        <v>-4.44609233449147E-2</v>
      </c>
      <c r="C119" s="11">
        <f>Input!$B$18/12</f>
        <v>1.6666666666666668E-3</v>
      </c>
      <c r="D119" s="21">
        <f>B119*Input!$B$17+C119*Input!$C$17</f>
        <v>-3.0622646341440289E-2</v>
      </c>
    </row>
    <row r="120" spans="1:4" x14ac:dyDescent="0.2">
      <c r="A120">
        <f t="shared" si="2"/>
        <v>119</v>
      </c>
      <c r="B120" s="32">
        <f>HLOOKUP($F$2,Scenarios!$B$1:$Z$721,'Fund Return'!A120+1,FALSE)</f>
        <v>2.1013140885670342E-2</v>
      </c>
      <c r="C120" s="11">
        <f>Input!$B$18/12</f>
        <v>1.6666666666666668E-3</v>
      </c>
      <c r="D120" s="21">
        <f>B120*Input!$B$17+C120*Input!$C$17</f>
        <v>1.5209198619969239E-2</v>
      </c>
    </row>
    <row r="121" spans="1:4" x14ac:dyDescent="0.2">
      <c r="A121">
        <f t="shared" si="2"/>
        <v>120</v>
      </c>
      <c r="B121" s="32">
        <f>HLOOKUP($F$2,Scenarios!$B$1:$Z$721,'Fund Return'!A121+1,FALSE)</f>
        <v>1.8744714998166719E-2</v>
      </c>
      <c r="C121" s="11">
        <f>Input!$B$18/12</f>
        <v>1.6666666666666668E-3</v>
      </c>
      <c r="D121" s="21">
        <f>B121*Input!$B$17+C121*Input!$C$17</f>
        <v>1.3621300498716703E-2</v>
      </c>
    </row>
    <row r="122" spans="1:4" x14ac:dyDescent="0.2">
      <c r="A122">
        <f t="shared" si="2"/>
        <v>121</v>
      </c>
      <c r="B122" s="32">
        <f>HLOOKUP($F$2,Scenarios!$B$1:$Z$721,'Fund Return'!A122+1,FALSE)</f>
        <v>7.6444744507086534E-2</v>
      </c>
      <c r="C122" s="11">
        <f>Input!$B$18/12</f>
        <v>1.6666666666666668E-3</v>
      </c>
      <c r="D122" s="21">
        <f>B122*Input!$B$17+C122*Input!$C$17</f>
        <v>5.4011321154960573E-2</v>
      </c>
    </row>
    <row r="123" spans="1:4" x14ac:dyDescent="0.2">
      <c r="A123">
        <f t="shared" si="2"/>
        <v>122</v>
      </c>
      <c r="B123" s="32">
        <f>HLOOKUP($F$2,Scenarios!$B$1:$Z$721,'Fund Return'!A123+1,FALSE)</f>
        <v>7.2263203505711138E-2</v>
      </c>
      <c r="C123" s="11">
        <f>Input!$B$18/12</f>
        <v>1.6666666666666668E-3</v>
      </c>
      <c r="D123" s="21">
        <f>B123*Input!$B$17+C123*Input!$C$17</f>
        <v>5.1084242453997793E-2</v>
      </c>
    </row>
    <row r="124" spans="1:4" x14ac:dyDescent="0.2">
      <c r="A124">
        <f t="shared" si="2"/>
        <v>123</v>
      </c>
      <c r="B124" s="32">
        <f>HLOOKUP($F$2,Scenarios!$B$1:$Z$721,'Fund Return'!A124+1,FALSE)</f>
        <v>0.107772102494926</v>
      </c>
      <c r="C124" s="11">
        <f>Input!$B$18/12</f>
        <v>1.6666666666666668E-3</v>
      </c>
      <c r="D124" s="21">
        <f>B124*Input!$B$17+C124*Input!$C$17</f>
        <v>7.594047174644819E-2</v>
      </c>
    </row>
    <row r="125" spans="1:4" x14ac:dyDescent="0.2">
      <c r="A125">
        <f t="shared" si="2"/>
        <v>124</v>
      </c>
      <c r="B125" s="32">
        <f>HLOOKUP($F$2,Scenarios!$B$1:$Z$721,'Fund Return'!A125+1,FALSE)</f>
        <v>1.7118630225214163E-2</v>
      </c>
      <c r="C125" s="11">
        <f>Input!$B$18/12</f>
        <v>1.6666666666666668E-3</v>
      </c>
      <c r="D125" s="21">
        <f>B125*Input!$B$17+C125*Input!$C$17</f>
        <v>1.2483041157649914E-2</v>
      </c>
    </row>
    <row r="126" spans="1:4" x14ac:dyDescent="0.2">
      <c r="A126">
        <f t="shared" si="2"/>
        <v>125</v>
      </c>
      <c r="B126" s="32">
        <f>HLOOKUP($F$2,Scenarios!$B$1:$Z$721,'Fund Return'!A126+1,FALSE)</f>
        <v>6.9677335088588643E-2</v>
      </c>
      <c r="C126" s="11">
        <f>Input!$B$18/12</f>
        <v>1.6666666666666668E-3</v>
      </c>
      <c r="D126" s="21">
        <f>B126*Input!$B$17+C126*Input!$C$17</f>
        <v>4.9274134562012045E-2</v>
      </c>
    </row>
    <row r="127" spans="1:4" x14ac:dyDescent="0.2">
      <c r="A127">
        <f t="shared" si="2"/>
        <v>126</v>
      </c>
      <c r="B127" s="32">
        <f>HLOOKUP($F$2,Scenarios!$B$1:$Z$721,'Fund Return'!A127+1,FALSE)</f>
        <v>-3.1578945520899293E-2</v>
      </c>
      <c r="C127" s="11">
        <f>Input!$B$18/12</f>
        <v>1.6666666666666668E-3</v>
      </c>
      <c r="D127" s="21">
        <f>B127*Input!$B$17+C127*Input!$C$17</f>
        <v>-2.1605261864629504E-2</v>
      </c>
    </row>
    <row r="128" spans="1:4" x14ac:dyDescent="0.2">
      <c r="A128">
        <f t="shared" si="2"/>
        <v>127</v>
      </c>
      <c r="B128" s="32">
        <f>HLOOKUP($F$2,Scenarios!$B$1:$Z$721,'Fund Return'!A128+1,FALSE)</f>
        <v>-5.3457263215326054E-2</v>
      </c>
      <c r="C128" s="11">
        <f>Input!$B$18/12</f>
        <v>1.6666666666666668E-3</v>
      </c>
      <c r="D128" s="21">
        <f>B128*Input!$B$17+C128*Input!$C$17</f>
        <v>-3.6920084250728236E-2</v>
      </c>
    </row>
    <row r="129" spans="1:4" x14ac:dyDescent="0.2">
      <c r="A129">
        <f t="shared" si="2"/>
        <v>128</v>
      </c>
      <c r="B129" s="32">
        <f>HLOOKUP($F$2,Scenarios!$B$1:$Z$721,'Fund Return'!A129+1,FALSE)</f>
        <v>-6.3296098960892722E-2</v>
      </c>
      <c r="C129" s="11">
        <f>Input!$B$18/12</f>
        <v>1.6666666666666668E-3</v>
      </c>
      <c r="D129" s="21">
        <f>B129*Input!$B$17+C129*Input!$C$17</f>
        <v>-4.3807269272624905E-2</v>
      </c>
    </row>
    <row r="130" spans="1:4" x14ac:dyDescent="0.2">
      <c r="A130">
        <f t="shared" si="2"/>
        <v>129</v>
      </c>
      <c r="B130" s="32">
        <f>HLOOKUP($F$2,Scenarios!$B$1:$Z$721,'Fund Return'!A130+1,FALSE)</f>
        <v>-0.12803509078054706</v>
      </c>
      <c r="C130" s="11">
        <f>Input!$B$18/12</f>
        <v>1.6666666666666668E-3</v>
      </c>
      <c r="D130" s="21">
        <f>B130*Input!$B$17+C130*Input!$C$17</f>
        <v>-8.9124563546382943E-2</v>
      </c>
    </row>
    <row r="131" spans="1:4" x14ac:dyDescent="0.2">
      <c r="A131">
        <f t="shared" si="2"/>
        <v>130</v>
      </c>
      <c r="B131" s="32">
        <f>HLOOKUP($F$2,Scenarios!$B$1:$Z$721,'Fund Return'!A131+1,FALSE)</f>
        <v>0.1087064191574965</v>
      </c>
      <c r="C131" s="11">
        <f>Input!$B$18/12</f>
        <v>1.6666666666666668E-3</v>
      </c>
      <c r="D131" s="21">
        <f>B131*Input!$B$17+C131*Input!$C$17</f>
        <v>7.6594493410247544E-2</v>
      </c>
    </row>
    <row r="132" spans="1:4" x14ac:dyDescent="0.2">
      <c r="A132">
        <f t="shared" si="2"/>
        <v>131</v>
      </c>
      <c r="B132" s="32">
        <f>HLOOKUP($F$2,Scenarios!$B$1:$Z$721,'Fund Return'!A132+1,FALSE)</f>
        <v>-1.2286956388478319E-2</v>
      </c>
      <c r="C132" s="11">
        <f>Input!$B$18/12</f>
        <v>1.6666666666666668E-3</v>
      </c>
      <c r="D132" s="21">
        <f>B132*Input!$B$17+C132*Input!$C$17</f>
        <v>-8.1008694719348229E-3</v>
      </c>
    </row>
    <row r="133" spans="1:4" x14ac:dyDescent="0.2">
      <c r="A133">
        <f t="shared" si="2"/>
        <v>132</v>
      </c>
      <c r="B133" s="32">
        <f>HLOOKUP($F$2,Scenarios!$B$1:$Z$721,'Fund Return'!A133+1,FALSE)</f>
        <v>-5.3669508728753836E-3</v>
      </c>
      <c r="C133" s="11">
        <f>Input!$B$18/12</f>
        <v>1.6666666666666668E-3</v>
      </c>
      <c r="D133" s="21">
        <f>B133*Input!$B$17+C133*Input!$C$17</f>
        <v>-3.2568656110127684E-3</v>
      </c>
    </row>
    <row r="134" spans="1:4" x14ac:dyDescent="0.2">
      <c r="A134">
        <f t="shared" si="2"/>
        <v>133</v>
      </c>
      <c r="B134" s="32">
        <f>HLOOKUP($F$2,Scenarios!$B$1:$Z$721,'Fund Return'!A134+1,FALSE)</f>
        <v>5.9130483003630822E-3</v>
      </c>
      <c r="C134" s="11">
        <f>Input!$B$18/12</f>
        <v>1.6666666666666668E-3</v>
      </c>
      <c r="D134" s="21">
        <f>B134*Input!$B$17+C134*Input!$C$17</f>
        <v>4.6391338102541573E-3</v>
      </c>
    </row>
    <row r="135" spans="1:4" x14ac:dyDescent="0.2">
      <c r="A135">
        <f t="shared" si="2"/>
        <v>134</v>
      </c>
      <c r="B135" s="32">
        <f>HLOOKUP($F$2,Scenarios!$B$1:$Z$721,'Fund Return'!A135+1,FALSE)</f>
        <v>-8.8743761935684937E-2</v>
      </c>
      <c r="C135" s="11">
        <f>Input!$B$18/12</f>
        <v>1.6666666666666668E-3</v>
      </c>
      <c r="D135" s="21">
        <f>B135*Input!$B$17+C135*Input!$C$17</f>
        <v>-6.162063335497945E-2</v>
      </c>
    </row>
    <row r="136" spans="1:4" x14ac:dyDescent="0.2">
      <c r="A136">
        <f t="shared" si="2"/>
        <v>135</v>
      </c>
      <c r="B136" s="32">
        <f>HLOOKUP($F$2,Scenarios!$B$1:$Z$721,'Fund Return'!A136+1,FALSE)</f>
        <v>-3.6219328730832785E-2</v>
      </c>
      <c r="C136" s="11">
        <f>Input!$B$18/12</f>
        <v>1.6666666666666668E-3</v>
      </c>
      <c r="D136" s="21">
        <f>B136*Input!$B$17+C136*Input!$C$17</f>
        <v>-2.4853530111582946E-2</v>
      </c>
    </row>
    <row r="137" spans="1:4" x14ac:dyDescent="0.2">
      <c r="A137">
        <f t="shared" si="2"/>
        <v>136</v>
      </c>
      <c r="B137" s="32">
        <f>HLOOKUP($F$2,Scenarios!$B$1:$Z$721,'Fund Return'!A137+1,FALSE)</f>
        <v>-0.10218523073258377</v>
      </c>
      <c r="C137" s="11">
        <f>Input!$B$18/12</f>
        <v>1.6666666666666668E-3</v>
      </c>
      <c r="D137" s="21">
        <f>B137*Input!$B$17+C137*Input!$C$17</f>
        <v>-7.1029661512808637E-2</v>
      </c>
    </row>
    <row r="138" spans="1:4" x14ac:dyDescent="0.2">
      <c r="A138">
        <f t="shared" si="2"/>
        <v>137</v>
      </c>
      <c r="B138" s="32">
        <f>HLOOKUP($F$2,Scenarios!$B$1:$Z$721,'Fund Return'!A138+1,FALSE)</f>
        <v>-2.2612138528568013E-2</v>
      </c>
      <c r="C138" s="11">
        <f>Input!$B$18/12</f>
        <v>1.6666666666666668E-3</v>
      </c>
      <c r="D138" s="21">
        <f>B138*Input!$B$17+C138*Input!$C$17</f>
        <v>-1.5328496969997607E-2</v>
      </c>
    </row>
    <row r="139" spans="1:4" x14ac:dyDescent="0.2">
      <c r="A139">
        <f t="shared" si="2"/>
        <v>138</v>
      </c>
      <c r="B139" s="32">
        <f>HLOOKUP($F$2,Scenarios!$B$1:$Z$721,'Fund Return'!A139+1,FALSE)</f>
        <v>7.8958897713382256E-2</v>
      </c>
      <c r="C139" s="11">
        <f>Input!$B$18/12</f>
        <v>1.6666666666666668E-3</v>
      </c>
      <c r="D139" s="21">
        <f>B139*Input!$B$17+C139*Input!$C$17</f>
        <v>5.5771228399367573E-2</v>
      </c>
    </row>
    <row r="140" spans="1:4" x14ac:dyDescent="0.2">
      <c r="A140">
        <f t="shared" si="2"/>
        <v>139</v>
      </c>
      <c r="B140" s="32">
        <f>HLOOKUP($F$2,Scenarios!$B$1:$Z$721,'Fund Return'!A140+1,FALSE)</f>
        <v>2.1020396707805075E-2</v>
      </c>
      <c r="C140" s="11">
        <f>Input!$B$18/12</f>
        <v>1.6666666666666668E-3</v>
      </c>
      <c r="D140" s="21">
        <f>B140*Input!$B$17+C140*Input!$C$17</f>
        <v>1.5214277695463551E-2</v>
      </c>
    </row>
    <row r="141" spans="1:4" x14ac:dyDescent="0.2">
      <c r="A141">
        <f t="shared" si="2"/>
        <v>140</v>
      </c>
      <c r="B141" s="32">
        <f>HLOOKUP($F$2,Scenarios!$B$1:$Z$721,'Fund Return'!A141+1,FALSE)</f>
        <v>1.4360181763590623E-2</v>
      </c>
      <c r="C141" s="11">
        <f>Input!$B$18/12</f>
        <v>1.6666666666666668E-3</v>
      </c>
      <c r="D141" s="21">
        <f>B141*Input!$B$17+C141*Input!$C$17</f>
        <v>1.0552127234513436E-2</v>
      </c>
    </row>
    <row r="142" spans="1:4" x14ac:dyDescent="0.2">
      <c r="A142">
        <f t="shared" si="2"/>
        <v>141</v>
      </c>
      <c r="B142" s="32">
        <f>HLOOKUP($F$2,Scenarios!$B$1:$Z$721,'Fund Return'!A142+1,FALSE)</f>
        <v>-3.4525128169550635E-3</v>
      </c>
      <c r="C142" s="11">
        <f>Input!$B$18/12</f>
        <v>1.6666666666666668E-3</v>
      </c>
      <c r="D142" s="21">
        <f>B142*Input!$B$17+C142*Input!$C$17</f>
        <v>-1.9167589718685442E-3</v>
      </c>
    </row>
    <row r="143" spans="1:4" x14ac:dyDescent="0.2">
      <c r="A143">
        <f t="shared" si="2"/>
        <v>142</v>
      </c>
      <c r="B143" s="32">
        <f>HLOOKUP($F$2,Scenarios!$B$1:$Z$721,'Fund Return'!A143+1,FALSE)</f>
        <v>8.0148735913071187E-2</v>
      </c>
      <c r="C143" s="11">
        <f>Input!$B$18/12</f>
        <v>1.6666666666666668E-3</v>
      </c>
      <c r="D143" s="21">
        <f>B143*Input!$B$17+C143*Input!$C$17</f>
        <v>5.6604115139149827E-2</v>
      </c>
    </row>
    <row r="144" spans="1:4" x14ac:dyDescent="0.2">
      <c r="A144">
        <f t="shared" si="2"/>
        <v>143</v>
      </c>
      <c r="B144" s="32">
        <f>HLOOKUP($F$2,Scenarios!$B$1:$Z$721,'Fund Return'!A144+1,FALSE)</f>
        <v>8.2805932683376604E-2</v>
      </c>
      <c r="C144" s="11">
        <f>Input!$B$18/12</f>
        <v>1.6666666666666668E-3</v>
      </c>
      <c r="D144" s="21">
        <f>B144*Input!$B$17+C144*Input!$C$17</f>
        <v>5.8464152878363616E-2</v>
      </c>
    </row>
    <row r="145" spans="1:4" x14ac:dyDescent="0.2">
      <c r="A145">
        <f t="shared" si="2"/>
        <v>144</v>
      </c>
      <c r="B145" s="32">
        <f>HLOOKUP($F$2,Scenarios!$B$1:$Z$721,'Fund Return'!A145+1,FALSE)</f>
        <v>5.9661845677248762E-2</v>
      </c>
      <c r="C145" s="11">
        <f>Input!$B$18/12</f>
        <v>1.6666666666666668E-3</v>
      </c>
      <c r="D145" s="21">
        <f>B145*Input!$B$17+C145*Input!$C$17</f>
        <v>4.2263291974074128E-2</v>
      </c>
    </row>
    <row r="146" spans="1:4" x14ac:dyDescent="0.2">
      <c r="A146">
        <f t="shared" si="2"/>
        <v>145</v>
      </c>
      <c r="B146" s="32">
        <f>HLOOKUP($F$2,Scenarios!$B$1:$Z$721,'Fund Return'!A146+1,FALSE)</f>
        <v>9.9923771099325265E-2</v>
      </c>
      <c r="C146" s="11">
        <f>Input!$B$18/12</f>
        <v>1.6666666666666668E-3</v>
      </c>
      <c r="D146" s="21">
        <f>B146*Input!$B$17+C146*Input!$C$17</f>
        <v>7.0446639769527683E-2</v>
      </c>
    </row>
    <row r="147" spans="1:4" x14ac:dyDescent="0.2">
      <c r="A147">
        <f t="shared" si="2"/>
        <v>146</v>
      </c>
      <c r="B147" s="32">
        <f>HLOOKUP($F$2,Scenarios!$B$1:$Z$721,'Fund Return'!A147+1,FALSE)</f>
        <v>1.1058168585314027E-2</v>
      </c>
      <c r="C147" s="11">
        <f>Input!$B$18/12</f>
        <v>1.6666666666666668E-3</v>
      </c>
      <c r="D147" s="21">
        <f>B147*Input!$B$17+C147*Input!$C$17</f>
        <v>8.240718009719818E-3</v>
      </c>
    </row>
    <row r="148" spans="1:4" x14ac:dyDescent="0.2">
      <c r="A148">
        <f t="shared" si="2"/>
        <v>147</v>
      </c>
      <c r="B148" s="32">
        <f>HLOOKUP($F$2,Scenarios!$B$1:$Z$721,'Fund Return'!A148+1,FALSE)</f>
        <v>-7.019132921697821E-2</v>
      </c>
      <c r="C148" s="11">
        <f>Input!$B$18/12</f>
        <v>1.6666666666666668E-3</v>
      </c>
      <c r="D148" s="21">
        <f>B148*Input!$B$17+C148*Input!$C$17</f>
        <v>-4.8633930451884744E-2</v>
      </c>
    </row>
    <row r="149" spans="1:4" x14ac:dyDescent="0.2">
      <c r="A149">
        <f t="shared" si="2"/>
        <v>148</v>
      </c>
      <c r="B149" s="32">
        <f>HLOOKUP($F$2,Scenarios!$B$1:$Z$721,'Fund Return'!A149+1,FALSE)</f>
        <v>-9.0266609992896048E-3</v>
      </c>
      <c r="C149" s="11">
        <f>Input!$B$18/12</f>
        <v>1.6666666666666668E-3</v>
      </c>
      <c r="D149" s="21">
        <f>B149*Input!$B$17+C149*Input!$C$17</f>
        <v>-5.8186626995027227E-3</v>
      </c>
    </row>
    <row r="150" spans="1:4" x14ac:dyDescent="0.2">
      <c r="A150">
        <f t="shared" si="2"/>
        <v>149</v>
      </c>
      <c r="B150" s="32">
        <f>HLOOKUP($F$2,Scenarios!$B$1:$Z$721,'Fund Return'!A150+1,FALSE)</f>
        <v>-1.9163942457238708E-2</v>
      </c>
      <c r="C150" s="11">
        <f>Input!$B$18/12</f>
        <v>1.6666666666666668E-3</v>
      </c>
      <c r="D150" s="21">
        <f>B150*Input!$B$17+C150*Input!$C$17</f>
        <v>-1.2914759720067094E-2</v>
      </c>
    </row>
    <row r="151" spans="1:4" x14ac:dyDescent="0.2">
      <c r="A151">
        <f t="shared" si="2"/>
        <v>150</v>
      </c>
      <c r="B151" s="32">
        <f>HLOOKUP($F$2,Scenarios!$B$1:$Z$721,'Fund Return'!A151+1,FALSE)</f>
        <v>-2.7259774514453761E-2</v>
      </c>
      <c r="C151" s="11">
        <f>Input!$B$18/12</f>
        <v>1.6666666666666668E-3</v>
      </c>
      <c r="D151" s="21">
        <f>B151*Input!$B$17+C151*Input!$C$17</f>
        <v>-1.8581842160117632E-2</v>
      </c>
    </row>
    <row r="152" spans="1:4" x14ac:dyDescent="0.2">
      <c r="A152">
        <f t="shared" si="2"/>
        <v>151</v>
      </c>
      <c r="B152" s="32">
        <f>HLOOKUP($F$2,Scenarios!$B$1:$Z$721,'Fund Return'!A152+1,FALSE)</f>
        <v>3.1151339165480133E-2</v>
      </c>
      <c r="C152" s="11">
        <f>Input!$B$18/12</f>
        <v>1.6666666666666668E-3</v>
      </c>
      <c r="D152" s="21">
        <f>B152*Input!$B$17+C152*Input!$C$17</f>
        <v>2.2305937415836093E-2</v>
      </c>
    </row>
    <row r="153" spans="1:4" x14ac:dyDescent="0.2">
      <c r="A153">
        <f t="shared" si="2"/>
        <v>152</v>
      </c>
      <c r="B153" s="32">
        <f>HLOOKUP($F$2,Scenarios!$B$1:$Z$721,'Fund Return'!A153+1,FALSE)</f>
        <v>4.9341110585863712E-2</v>
      </c>
      <c r="C153" s="11">
        <f>Input!$B$18/12</f>
        <v>1.6666666666666668E-3</v>
      </c>
      <c r="D153" s="21">
        <f>B153*Input!$B$17+C153*Input!$C$17</f>
        <v>3.5038777410104596E-2</v>
      </c>
    </row>
    <row r="154" spans="1:4" x14ac:dyDescent="0.2">
      <c r="A154">
        <f t="shared" ref="A154:A217" si="3">A153+1</f>
        <v>153</v>
      </c>
      <c r="B154" s="32">
        <f>HLOOKUP($F$2,Scenarios!$B$1:$Z$721,'Fund Return'!A154+1,FALSE)</f>
        <v>-3.5895687871288676E-2</v>
      </c>
      <c r="C154" s="11">
        <f>Input!$B$18/12</f>
        <v>1.6666666666666668E-3</v>
      </c>
      <c r="D154" s="21">
        <f>B154*Input!$B$17+C154*Input!$C$17</f>
        <v>-2.4626981509902071E-2</v>
      </c>
    </row>
    <row r="155" spans="1:4" x14ac:dyDescent="0.2">
      <c r="A155">
        <f t="shared" si="3"/>
        <v>154</v>
      </c>
      <c r="B155" s="32">
        <f>HLOOKUP($F$2,Scenarios!$B$1:$Z$721,'Fund Return'!A155+1,FALSE)</f>
        <v>2.8491721270357626E-2</v>
      </c>
      <c r="C155" s="11">
        <f>Input!$B$18/12</f>
        <v>1.6666666666666668E-3</v>
      </c>
      <c r="D155" s="21">
        <f>B155*Input!$B$17+C155*Input!$C$17</f>
        <v>2.0444204889250337E-2</v>
      </c>
    </row>
    <row r="156" spans="1:4" x14ac:dyDescent="0.2">
      <c r="A156">
        <f t="shared" si="3"/>
        <v>155</v>
      </c>
      <c r="B156" s="32">
        <f>HLOOKUP($F$2,Scenarios!$B$1:$Z$721,'Fund Return'!A156+1,FALSE)</f>
        <v>-4.6123842999616742E-2</v>
      </c>
      <c r="C156" s="11">
        <f>Input!$B$18/12</f>
        <v>1.6666666666666668E-3</v>
      </c>
      <c r="D156" s="21">
        <f>B156*Input!$B$17+C156*Input!$C$17</f>
        <v>-3.1786690099731715E-2</v>
      </c>
    </row>
    <row r="157" spans="1:4" x14ac:dyDescent="0.2">
      <c r="A157">
        <f t="shared" si="3"/>
        <v>156</v>
      </c>
      <c r="B157" s="32">
        <f>HLOOKUP($F$2,Scenarios!$B$1:$Z$721,'Fund Return'!A157+1,FALSE)</f>
        <v>4.665833961038815E-2</v>
      </c>
      <c r="C157" s="11">
        <f>Input!$B$18/12</f>
        <v>1.6666666666666668E-3</v>
      </c>
      <c r="D157" s="21">
        <f>B157*Input!$B$17+C157*Input!$C$17</f>
        <v>3.3160837727271707E-2</v>
      </c>
    </row>
    <row r="158" spans="1:4" x14ac:dyDescent="0.2">
      <c r="A158">
        <f t="shared" si="3"/>
        <v>157</v>
      </c>
      <c r="B158" s="32">
        <f>HLOOKUP($F$2,Scenarios!$B$1:$Z$721,'Fund Return'!A158+1,FALSE)</f>
        <v>-0.15016886215607833</v>
      </c>
      <c r="C158" s="11">
        <f>Input!$B$18/12</f>
        <v>1.6666666666666668E-3</v>
      </c>
      <c r="D158" s="21">
        <f>B158*Input!$B$17+C158*Input!$C$17</f>
        <v>-0.10461820350925483</v>
      </c>
    </row>
    <row r="159" spans="1:4" x14ac:dyDescent="0.2">
      <c r="A159">
        <f t="shared" si="3"/>
        <v>158</v>
      </c>
      <c r="B159" s="32">
        <f>HLOOKUP($F$2,Scenarios!$B$1:$Z$721,'Fund Return'!A159+1,FALSE)</f>
        <v>-2.3882591095136147E-2</v>
      </c>
      <c r="C159" s="11">
        <f>Input!$B$18/12</f>
        <v>1.6666666666666668E-3</v>
      </c>
      <c r="D159" s="21">
        <f>B159*Input!$B$17+C159*Input!$C$17</f>
        <v>-1.6217813766595302E-2</v>
      </c>
    </row>
    <row r="160" spans="1:4" x14ac:dyDescent="0.2">
      <c r="A160">
        <f t="shared" si="3"/>
        <v>159</v>
      </c>
      <c r="B160" s="32">
        <f>HLOOKUP($F$2,Scenarios!$B$1:$Z$721,'Fund Return'!A160+1,FALSE)</f>
        <v>2.4371465388483882E-2</v>
      </c>
      <c r="C160" s="11">
        <f>Input!$B$18/12</f>
        <v>1.6666666666666668E-3</v>
      </c>
      <c r="D160" s="21">
        <f>B160*Input!$B$17+C160*Input!$C$17</f>
        <v>1.7560025771938718E-2</v>
      </c>
    </row>
    <row r="161" spans="1:4" x14ac:dyDescent="0.2">
      <c r="A161">
        <f t="shared" si="3"/>
        <v>160</v>
      </c>
      <c r="B161" s="32">
        <f>HLOOKUP($F$2,Scenarios!$B$1:$Z$721,'Fund Return'!A161+1,FALSE)</f>
        <v>-8.8638241952935549E-3</v>
      </c>
      <c r="C161" s="11">
        <f>Input!$B$18/12</f>
        <v>1.6666666666666668E-3</v>
      </c>
      <c r="D161" s="21">
        <f>B161*Input!$B$17+C161*Input!$C$17</f>
        <v>-5.704676936705488E-3</v>
      </c>
    </row>
    <row r="162" spans="1:4" x14ac:dyDescent="0.2">
      <c r="A162">
        <f t="shared" si="3"/>
        <v>161</v>
      </c>
      <c r="B162" s="32">
        <f>HLOOKUP($F$2,Scenarios!$B$1:$Z$721,'Fund Return'!A162+1,FALSE)</f>
        <v>-6.1500123046291898E-2</v>
      </c>
      <c r="C162" s="11">
        <f>Input!$B$18/12</f>
        <v>1.6666666666666668E-3</v>
      </c>
      <c r="D162" s="21">
        <f>B162*Input!$B$17+C162*Input!$C$17</f>
        <v>-4.2550086132404324E-2</v>
      </c>
    </row>
    <row r="163" spans="1:4" x14ac:dyDescent="0.2">
      <c r="A163">
        <f t="shared" si="3"/>
        <v>162</v>
      </c>
      <c r="B163" s="32">
        <f>HLOOKUP($F$2,Scenarios!$B$1:$Z$721,'Fund Return'!A163+1,FALSE)</f>
        <v>-4.7150357184251319E-2</v>
      </c>
      <c r="C163" s="11">
        <f>Input!$B$18/12</f>
        <v>1.6666666666666668E-3</v>
      </c>
      <c r="D163" s="21">
        <f>B163*Input!$B$17+C163*Input!$C$17</f>
        <v>-3.2505250028975918E-2</v>
      </c>
    </row>
    <row r="164" spans="1:4" x14ac:dyDescent="0.2">
      <c r="A164">
        <f t="shared" si="3"/>
        <v>163</v>
      </c>
      <c r="B164" s="32">
        <f>HLOOKUP($F$2,Scenarios!$B$1:$Z$721,'Fund Return'!A164+1,FALSE)</f>
        <v>-1.1947109194889522E-2</v>
      </c>
      <c r="C164" s="11">
        <f>Input!$B$18/12</f>
        <v>1.6666666666666668E-3</v>
      </c>
      <c r="D164" s="21">
        <f>B164*Input!$B$17+C164*Input!$C$17</f>
        <v>-7.8629764364226643E-3</v>
      </c>
    </row>
    <row r="165" spans="1:4" x14ac:dyDescent="0.2">
      <c r="A165">
        <f t="shared" si="3"/>
        <v>164</v>
      </c>
      <c r="B165" s="32">
        <f>HLOOKUP($F$2,Scenarios!$B$1:$Z$721,'Fund Return'!A165+1,FALSE)</f>
        <v>-1.8505555245078797E-2</v>
      </c>
      <c r="C165" s="11">
        <f>Input!$B$18/12</f>
        <v>1.6666666666666668E-3</v>
      </c>
      <c r="D165" s="21">
        <f>B165*Input!$B$17+C165*Input!$C$17</f>
        <v>-1.2453888671555157E-2</v>
      </c>
    </row>
    <row r="166" spans="1:4" x14ac:dyDescent="0.2">
      <c r="A166">
        <f t="shared" si="3"/>
        <v>165</v>
      </c>
      <c r="B166" s="32">
        <f>HLOOKUP($F$2,Scenarios!$B$1:$Z$721,'Fund Return'!A166+1,FALSE)</f>
        <v>1.5713758769923026E-2</v>
      </c>
      <c r="C166" s="11">
        <f>Input!$B$18/12</f>
        <v>1.6666666666666668E-3</v>
      </c>
      <c r="D166" s="21">
        <f>B166*Input!$B$17+C166*Input!$C$17</f>
        <v>1.1499631138946118E-2</v>
      </c>
    </row>
    <row r="167" spans="1:4" x14ac:dyDescent="0.2">
      <c r="A167">
        <f t="shared" si="3"/>
        <v>166</v>
      </c>
      <c r="B167" s="32">
        <f>HLOOKUP($F$2,Scenarios!$B$1:$Z$721,'Fund Return'!A167+1,FALSE)</f>
        <v>-4.3305661679431846E-2</v>
      </c>
      <c r="C167" s="11">
        <f>Input!$B$18/12</f>
        <v>1.6666666666666668E-3</v>
      </c>
      <c r="D167" s="21">
        <f>B167*Input!$B$17+C167*Input!$C$17</f>
        <v>-2.9813963175602289E-2</v>
      </c>
    </row>
    <row r="168" spans="1:4" x14ac:dyDescent="0.2">
      <c r="A168">
        <f t="shared" si="3"/>
        <v>167</v>
      </c>
      <c r="B168" s="32">
        <f>HLOOKUP($F$2,Scenarios!$B$1:$Z$721,'Fund Return'!A168+1,FALSE)</f>
        <v>3.8071299934111194E-2</v>
      </c>
      <c r="C168" s="11">
        <f>Input!$B$18/12</f>
        <v>1.6666666666666668E-3</v>
      </c>
      <c r="D168" s="21">
        <f>B168*Input!$B$17+C168*Input!$C$17</f>
        <v>2.7149909953877834E-2</v>
      </c>
    </row>
    <row r="169" spans="1:4" x14ac:dyDescent="0.2">
      <c r="A169">
        <f t="shared" si="3"/>
        <v>168</v>
      </c>
      <c r="B169" s="32">
        <f>HLOOKUP($F$2,Scenarios!$B$1:$Z$721,'Fund Return'!A169+1,FALSE)</f>
        <v>1.6392822989688575E-2</v>
      </c>
      <c r="C169" s="11">
        <f>Input!$B$18/12</f>
        <v>1.6666666666666668E-3</v>
      </c>
      <c r="D169" s="21">
        <f>B169*Input!$B$17+C169*Input!$C$17</f>
        <v>1.1974976092782003E-2</v>
      </c>
    </row>
    <row r="170" spans="1:4" x14ac:dyDescent="0.2">
      <c r="A170">
        <f t="shared" si="3"/>
        <v>169</v>
      </c>
      <c r="B170" s="32">
        <f>HLOOKUP($F$2,Scenarios!$B$1:$Z$721,'Fund Return'!A170+1,FALSE)</f>
        <v>-3.4611099250569363E-2</v>
      </c>
      <c r="C170" s="11">
        <f>Input!$B$18/12</f>
        <v>1.6666666666666668E-3</v>
      </c>
      <c r="D170" s="21">
        <f>B170*Input!$B$17+C170*Input!$C$17</f>
        <v>-2.3727769475398553E-2</v>
      </c>
    </row>
    <row r="171" spans="1:4" x14ac:dyDescent="0.2">
      <c r="A171">
        <f t="shared" si="3"/>
        <v>170</v>
      </c>
      <c r="B171" s="32">
        <f>HLOOKUP($F$2,Scenarios!$B$1:$Z$721,'Fund Return'!A171+1,FALSE)</f>
        <v>7.5755091500539131E-3</v>
      </c>
      <c r="C171" s="11">
        <f>Input!$B$18/12</f>
        <v>1.6666666666666668E-3</v>
      </c>
      <c r="D171" s="21">
        <f>B171*Input!$B$17+C171*Input!$C$17</f>
        <v>5.8028564050377389E-3</v>
      </c>
    </row>
    <row r="172" spans="1:4" x14ac:dyDescent="0.2">
      <c r="A172">
        <f t="shared" si="3"/>
        <v>171</v>
      </c>
      <c r="B172" s="32">
        <f>HLOOKUP($F$2,Scenarios!$B$1:$Z$721,'Fund Return'!A172+1,FALSE)</f>
        <v>-1.7216163515178018E-2</v>
      </c>
      <c r="C172" s="11">
        <f>Input!$B$18/12</f>
        <v>1.6666666666666668E-3</v>
      </c>
      <c r="D172" s="21">
        <f>B172*Input!$B$17+C172*Input!$C$17</f>
        <v>-1.1551314460624611E-2</v>
      </c>
    </row>
    <row r="173" spans="1:4" x14ac:dyDescent="0.2">
      <c r="A173">
        <f t="shared" si="3"/>
        <v>172</v>
      </c>
      <c r="B173" s="32">
        <f>HLOOKUP($F$2,Scenarios!$B$1:$Z$721,'Fund Return'!A173+1,FALSE)</f>
        <v>-7.9588895859816905E-2</v>
      </c>
      <c r="C173" s="11">
        <f>Input!$B$18/12</f>
        <v>1.6666666666666668E-3</v>
      </c>
      <c r="D173" s="21">
        <f>B173*Input!$B$17+C173*Input!$C$17</f>
        <v>-5.5212227101871826E-2</v>
      </c>
    </row>
    <row r="174" spans="1:4" x14ac:dyDescent="0.2">
      <c r="A174">
        <f t="shared" si="3"/>
        <v>173</v>
      </c>
      <c r="B174" s="32">
        <f>HLOOKUP($F$2,Scenarios!$B$1:$Z$721,'Fund Return'!A174+1,FALSE)</f>
        <v>9.8871691274046557E-3</v>
      </c>
      <c r="C174" s="11">
        <f>Input!$B$18/12</f>
        <v>1.6666666666666668E-3</v>
      </c>
      <c r="D174" s="21">
        <f>B174*Input!$B$17+C174*Input!$C$17</f>
        <v>7.4210183891832591E-3</v>
      </c>
    </row>
    <row r="175" spans="1:4" x14ac:dyDescent="0.2">
      <c r="A175">
        <f t="shared" si="3"/>
        <v>174</v>
      </c>
      <c r="B175" s="32">
        <f>HLOOKUP($F$2,Scenarios!$B$1:$Z$721,'Fund Return'!A175+1,FALSE)</f>
        <v>-4.4835286781995894E-2</v>
      </c>
      <c r="C175" s="11">
        <f>Input!$B$18/12</f>
        <v>1.6666666666666668E-3</v>
      </c>
      <c r="D175" s="21">
        <f>B175*Input!$B$17+C175*Input!$C$17</f>
        <v>-3.0884700747397124E-2</v>
      </c>
    </row>
    <row r="176" spans="1:4" x14ac:dyDescent="0.2">
      <c r="A176">
        <f t="shared" si="3"/>
        <v>175</v>
      </c>
      <c r="B176" s="32">
        <f>HLOOKUP($F$2,Scenarios!$B$1:$Z$721,'Fund Return'!A176+1,FALSE)</f>
        <v>1.2115952614754627E-2</v>
      </c>
      <c r="C176" s="11">
        <f>Input!$B$18/12</f>
        <v>1.6666666666666668E-3</v>
      </c>
      <c r="D176" s="21">
        <f>B176*Input!$B$17+C176*Input!$C$17</f>
        <v>8.981166830328239E-3</v>
      </c>
    </row>
    <row r="177" spans="1:4" x14ac:dyDescent="0.2">
      <c r="A177">
        <f t="shared" si="3"/>
        <v>176</v>
      </c>
      <c r="B177" s="32">
        <f>HLOOKUP($F$2,Scenarios!$B$1:$Z$721,'Fund Return'!A177+1,FALSE)</f>
        <v>-1.1975675530224703E-2</v>
      </c>
      <c r="C177" s="11">
        <f>Input!$B$18/12</f>
        <v>1.6666666666666668E-3</v>
      </c>
      <c r="D177" s="21">
        <f>B177*Input!$B$17+C177*Input!$C$17</f>
        <v>-7.8829728711572906E-3</v>
      </c>
    </row>
    <row r="178" spans="1:4" x14ac:dyDescent="0.2">
      <c r="A178">
        <f t="shared" si="3"/>
        <v>177</v>
      </c>
      <c r="B178" s="32">
        <f>HLOOKUP($F$2,Scenarios!$B$1:$Z$721,'Fund Return'!A178+1,FALSE)</f>
        <v>-9.4551803322726873E-3</v>
      </c>
      <c r="C178" s="11">
        <f>Input!$B$18/12</f>
        <v>1.6666666666666668E-3</v>
      </c>
      <c r="D178" s="21">
        <f>B178*Input!$B$17+C178*Input!$C$17</f>
        <v>-6.11862623259088E-3</v>
      </c>
    </row>
    <row r="179" spans="1:4" x14ac:dyDescent="0.2">
      <c r="A179">
        <f t="shared" si="3"/>
        <v>178</v>
      </c>
      <c r="B179" s="32">
        <f>HLOOKUP($F$2,Scenarios!$B$1:$Z$721,'Fund Return'!A179+1,FALSE)</f>
        <v>7.3742211770632018E-2</v>
      </c>
      <c r="C179" s="11">
        <f>Input!$B$18/12</f>
        <v>1.6666666666666668E-3</v>
      </c>
      <c r="D179" s="21">
        <f>B179*Input!$B$17+C179*Input!$C$17</f>
        <v>5.2119548239442412E-2</v>
      </c>
    </row>
    <row r="180" spans="1:4" x14ac:dyDescent="0.2">
      <c r="A180">
        <f t="shared" si="3"/>
        <v>179</v>
      </c>
      <c r="B180" s="32">
        <f>HLOOKUP($F$2,Scenarios!$B$1:$Z$721,'Fund Return'!A180+1,FALSE)</f>
        <v>-4.6034527251440999E-2</v>
      </c>
      <c r="C180" s="11">
        <f>Input!$B$18/12</f>
        <v>1.6666666666666668E-3</v>
      </c>
      <c r="D180" s="21">
        <f>B180*Input!$B$17+C180*Input!$C$17</f>
        <v>-3.1724169076008696E-2</v>
      </c>
    </row>
    <row r="181" spans="1:4" x14ac:dyDescent="0.2">
      <c r="A181">
        <f t="shared" si="3"/>
        <v>180</v>
      </c>
      <c r="B181" s="32">
        <f>HLOOKUP($F$2,Scenarios!$B$1:$Z$721,'Fund Return'!A181+1,FALSE)</f>
        <v>7.6605836853535394E-4</v>
      </c>
      <c r="C181" s="11">
        <f>Input!$B$18/12</f>
        <v>1.6666666666666668E-3</v>
      </c>
      <c r="D181" s="21">
        <f>B181*Input!$B$17+C181*Input!$C$17</f>
        <v>1.0362408579747478E-3</v>
      </c>
    </row>
    <row r="182" spans="1:4" x14ac:dyDescent="0.2">
      <c r="A182">
        <f t="shared" si="3"/>
        <v>181</v>
      </c>
      <c r="B182" s="32">
        <f>HLOOKUP($F$2,Scenarios!$B$1:$Z$721,'Fund Return'!A182+1,FALSE)</f>
        <v>-5.3237344450773848E-2</v>
      </c>
      <c r="C182" s="11">
        <f>Input!$B$18/12</f>
        <v>1.6666666666666668E-3</v>
      </c>
      <c r="D182" s="21">
        <f>B182*Input!$B$17+C182*Input!$C$17</f>
        <v>-3.676614111554169E-2</v>
      </c>
    </row>
    <row r="183" spans="1:4" x14ac:dyDescent="0.2">
      <c r="A183">
        <f t="shared" si="3"/>
        <v>182</v>
      </c>
      <c r="B183" s="32">
        <f>HLOOKUP($F$2,Scenarios!$B$1:$Z$721,'Fund Return'!A183+1,FALSE)</f>
        <v>2.011014198979497E-2</v>
      </c>
      <c r="C183" s="11">
        <f>Input!$B$18/12</f>
        <v>1.6666666666666668E-3</v>
      </c>
      <c r="D183" s="21">
        <f>B183*Input!$B$17+C183*Input!$C$17</f>
        <v>1.4577099392856478E-2</v>
      </c>
    </row>
    <row r="184" spans="1:4" x14ac:dyDescent="0.2">
      <c r="A184">
        <f t="shared" si="3"/>
        <v>183</v>
      </c>
      <c r="B184" s="32">
        <f>HLOOKUP($F$2,Scenarios!$B$1:$Z$721,'Fund Return'!A184+1,FALSE)</f>
        <v>5.2617949780567976E-2</v>
      </c>
      <c r="C184" s="11">
        <f>Input!$B$18/12</f>
        <v>1.6666666666666668E-3</v>
      </c>
      <c r="D184" s="21">
        <f>B184*Input!$B$17+C184*Input!$C$17</f>
        <v>3.7332564846397583E-2</v>
      </c>
    </row>
    <row r="185" spans="1:4" x14ac:dyDescent="0.2">
      <c r="A185">
        <f t="shared" si="3"/>
        <v>184</v>
      </c>
      <c r="B185" s="32">
        <f>HLOOKUP($F$2,Scenarios!$B$1:$Z$721,'Fund Return'!A185+1,FALSE)</f>
        <v>3.3632141740913529E-2</v>
      </c>
      <c r="C185" s="11">
        <f>Input!$B$18/12</f>
        <v>1.6666666666666668E-3</v>
      </c>
      <c r="D185" s="21">
        <f>B185*Input!$B$17+C185*Input!$C$17</f>
        <v>2.404249921863947E-2</v>
      </c>
    </row>
    <row r="186" spans="1:4" x14ac:dyDescent="0.2">
      <c r="A186">
        <f t="shared" si="3"/>
        <v>185</v>
      </c>
      <c r="B186" s="32">
        <f>HLOOKUP($F$2,Scenarios!$B$1:$Z$721,'Fund Return'!A186+1,FALSE)</f>
        <v>-4.4337199009827681E-2</v>
      </c>
      <c r="C186" s="11">
        <f>Input!$B$18/12</f>
        <v>1.6666666666666668E-3</v>
      </c>
      <c r="D186" s="21">
        <f>B186*Input!$B$17+C186*Input!$C$17</f>
        <v>-3.0536039306879374E-2</v>
      </c>
    </row>
    <row r="187" spans="1:4" x14ac:dyDescent="0.2">
      <c r="A187">
        <f t="shared" si="3"/>
        <v>186</v>
      </c>
      <c r="B187" s="32">
        <f>HLOOKUP($F$2,Scenarios!$B$1:$Z$721,'Fund Return'!A187+1,FALSE)</f>
        <v>-1.7934200286377135E-2</v>
      </c>
      <c r="C187" s="11">
        <f>Input!$B$18/12</f>
        <v>1.6666666666666668E-3</v>
      </c>
      <c r="D187" s="21">
        <f>B187*Input!$B$17+C187*Input!$C$17</f>
        <v>-1.2053940200463993E-2</v>
      </c>
    </row>
    <row r="188" spans="1:4" x14ac:dyDescent="0.2">
      <c r="A188">
        <f t="shared" si="3"/>
        <v>187</v>
      </c>
      <c r="B188" s="32">
        <f>HLOOKUP($F$2,Scenarios!$B$1:$Z$721,'Fund Return'!A188+1,FALSE)</f>
        <v>-5.6687844527238247E-2</v>
      </c>
      <c r="C188" s="11">
        <f>Input!$B$18/12</f>
        <v>1.6666666666666668E-3</v>
      </c>
      <c r="D188" s="21">
        <f>B188*Input!$B$17+C188*Input!$C$17</f>
        <v>-3.9181491169066773E-2</v>
      </c>
    </row>
    <row r="189" spans="1:4" x14ac:dyDescent="0.2">
      <c r="A189">
        <f t="shared" si="3"/>
        <v>188</v>
      </c>
      <c r="B189" s="32">
        <f>HLOOKUP($F$2,Scenarios!$B$1:$Z$721,'Fund Return'!A189+1,FALSE)</f>
        <v>-3.1813138810173544E-2</v>
      </c>
      <c r="C189" s="11">
        <f>Input!$B$18/12</f>
        <v>1.6666666666666668E-3</v>
      </c>
      <c r="D189" s="21">
        <f>B189*Input!$B$17+C189*Input!$C$17</f>
        <v>-2.176919716712148E-2</v>
      </c>
    </row>
    <row r="190" spans="1:4" x14ac:dyDescent="0.2">
      <c r="A190">
        <f t="shared" si="3"/>
        <v>189</v>
      </c>
      <c r="B190" s="32">
        <f>HLOOKUP($F$2,Scenarios!$B$1:$Z$721,'Fund Return'!A190+1,FALSE)</f>
        <v>-8.1442424612341319E-3</v>
      </c>
      <c r="C190" s="11">
        <f>Input!$B$18/12</f>
        <v>1.6666666666666668E-3</v>
      </c>
      <c r="D190" s="21">
        <f>B190*Input!$B$17+C190*Input!$C$17</f>
        <v>-5.2009697228638917E-3</v>
      </c>
    </row>
    <row r="191" spans="1:4" x14ac:dyDescent="0.2">
      <c r="A191">
        <f t="shared" si="3"/>
        <v>190</v>
      </c>
      <c r="B191" s="32">
        <f>HLOOKUP($F$2,Scenarios!$B$1:$Z$721,'Fund Return'!A191+1,FALSE)</f>
        <v>-9.019433093931524E-2</v>
      </c>
      <c r="C191" s="11">
        <f>Input!$B$18/12</f>
        <v>1.6666666666666668E-3</v>
      </c>
      <c r="D191" s="21">
        <f>B191*Input!$B$17+C191*Input!$C$17</f>
        <v>-6.2636031657520658E-2</v>
      </c>
    </row>
    <row r="192" spans="1:4" x14ac:dyDescent="0.2">
      <c r="A192">
        <f t="shared" si="3"/>
        <v>191</v>
      </c>
      <c r="B192" s="32">
        <f>HLOOKUP($F$2,Scenarios!$B$1:$Z$721,'Fund Return'!A192+1,FALSE)</f>
        <v>4.4139148657379973E-2</v>
      </c>
      <c r="C192" s="11">
        <f>Input!$B$18/12</f>
        <v>1.6666666666666668E-3</v>
      </c>
      <c r="D192" s="21">
        <f>B192*Input!$B$17+C192*Input!$C$17</f>
        <v>3.139740406016598E-2</v>
      </c>
    </row>
    <row r="193" spans="1:4" x14ac:dyDescent="0.2">
      <c r="A193">
        <f t="shared" si="3"/>
        <v>192</v>
      </c>
      <c r="B193" s="32">
        <f>HLOOKUP($F$2,Scenarios!$B$1:$Z$721,'Fund Return'!A193+1,FALSE)</f>
        <v>6.909377449135766E-2</v>
      </c>
      <c r="C193" s="11">
        <f>Input!$B$18/12</f>
        <v>1.6666666666666668E-3</v>
      </c>
      <c r="D193" s="21">
        <f>B193*Input!$B$17+C193*Input!$C$17</f>
        <v>4.8865642143950359E-2</v>
      </c>
    </row>
    <row r="194" spans="1:4" x14ac:dyDescent="0.2">
      <c r="A194">
        <f t="shared" si="3"/>
        <v>193</v>
      </c>
      <c r="B194" s="32">
        <f>HLOOKUP($F$2,Scenarios!$B$1:$Z$721,'Fund Return'!A194+1,FALSE)</f>
        <v>-4.2634887624188475E-2</v>
      </c>
      <c r="C194" s="11">
        <f>Input!$B$18/12</f>
        <v>1.6666666666666668E-3</v>
      </c>
      <c r="D194" s="21">
        <f>B194*Input!$B$17+C194*Input!$C$17</f>
        <v>-2.9344421336931929E-2</v>
      </c>
    </row>
    <row r="195" spans="1:4" x14ac:dyDescent="0.2">
      <c r="A195">
        <f t="shared" si="3"/>
        <v>194</v>
      </c>
      <c r="B195" s="32">
        <f>HLOOKUP($F$2,Scenarios!$B$1:$Z$721,'Fund Return'!A195+1,FALSE)</f>
        <v>-6.5793757070471658E-3</v>
      </c>
      <c r="C195" s="11">
        <f>Input!$B$18/12</f>
        <v>1.6666666666666668E-3</v>
      </c>
      <c r="D195" s="21">
        <f>B195*Input!$B$17+C195*Input!$C$17</f>
        <v>-4.1055629949330154E-3</v>
      </c>
    </row>
    <row r="196" spans="1:4" x14ac:dyDescent="0.2">
      <c r="A196">
        <f t="shared" si="3"/>
        <v>195</v>
      </c>
      <c r="B196" s="32">
        <f>HLOOKUP($F$2,Scenarios!$B$1:$Z$721,'Fund Return'!A196+1,FALSE)</f>
        <v>7.6767657248281398E-2</v>
      </c>
      <c r="C196" s="11">
        <f>Input!$B$18/12</f>
        <v>1.6666666666666668E-3</v>
      </c>
      <c r="D196" s="21">
        <f>B196*Input!$B$17+C196*Input!$C$17</f>
        <v>5.4237360073796974E-2</v>
      </c>
    </row>
    <row r="197" spans="1:4" x14ac:dyDescent="0.2">
      <c r="A197">
        <f t="shared" si="3"/>
        <v>196</v>
      </c>
      <c r="B197" s="32">
        <f>HLOOKUP($F$2,Scenarios!$B$1:$Z$721,'Fund Return'!A197+1,FALSE)</f>
        <v>-4.1072708901202251E-2</v>
      </c>
      <c r="C197" s="11">
        <f>Input!$B$18/12</f>
        <v>1.6666666666666668E-3</v>
      </c>
      <c r="D197" s="21">
        <f>B197*Input!$B$17+C197*Input!$C$17</f>
        <v>-2.8250896230841573E-2</v>
      </c>
    </row>
    <row r="198" spans="1:4" x14ac:dyDescent="0.2">
      <c r="A198">
        <f t="shared" si="3"/>
        <v>197</v>
      </c>
      <c r="B198" s="32">
        <f>HLOOKUP($F$2,Scenarios!$B$1:$Z$721,'Fund Return'!A198+1,FALSE)</f>
        <v>1.5037820816579129E-2</v>
      </c>
      <c r="C198" s="11">
        <f>Input!$B$18/12</f>
        <v>1.6666666666666668E-3</v>
      </c>
      <c r="D198" s="21">
        <f>B198*Input!$B$17+C198*Input!$C$17</f>
        <v>1.1026474571605391E-2</v>
      </c>
    </row>
    <row r="199" spans="1:4" x14ac:dyDescent="0.2">
      <c r="A199">
        <f t="shared" si="3"/>
        <v>198</v>
      </c>
      <c r="B199" s="32">
        <f>HLOOKUP($F$2,Scenarios!$B$1:$Z$721,'Fund Return'!A199+1,FALSE)</f>
        <v>-0.10182582761071257</v>
      </c>
      <c r="C199" s="11">
        <f>Input!$B$18/12</f>
        <v>1.6666666666666668E-3</v>
      </c>
      <c r="D199" s="21">
        <f>B199*Input!$B$17+C199*Input!$C$17</f>
        <v>-7.07780793274988E-2</v>
      </c>
    </row>
    <row r="200" spans="1:4" x14ac:dyDescent="0.2">
      <c r="A200">
        <f t="shared" si="3"/>
        <v>199</v>
      </c>
      <c r="B200" s="32">
        <f>HLOOKUP($F$2,Scenarios!$B$1:$Z$721,'Fund Return'!A200+1,FALSE)</f>
        <v>7.0960737850312691E-2</v>
      </c>
      <c r="C200" s="11">
        <f>Input!$B$18/12</f>
        <v>1.6666666666666668E-3</v>
      </c>
      <c r="D200" s="21">
        <f>B200*Input!$B$17+C200*Input!$C$17</f>
        <v>5.017251649521888E-2</v>
      </c>
    </row>
    <row r="201" spans="1:4" x14ac:dyDescent="0.2">
      <c r="A201">
        <f t="shared" si="3"/>
        <v>200</v>
      </c>
      <c r="B201" s="32">
        <f>HLOOKUP($F$2,Scenarios!$B$1:$Z$721,'Fund Return'!A201+1,FALSE)</f>
        <v>-5.2398602813043836E-2</v>
      </c>
      <c r="C201" s="11">
        <f>Input!$B$18/12</f>
        <v>1.6666666666666668E-3</v>
      </c>
      <c r="D201" s="21">
        <f>B201*Input!$B$17+C201*Input!$C$17</f>
        <v>-3.6179021969130684E-2</v>
      </c>
    </row>
    <row r="202" spans="1:4" x14ac:dyDescent="0.2">
      <c r="A202">
        <f t="shared" si="3"/>
        <v>201</v>
      </c>
      <c r="B202" s="32">
        <f>HLOOKUP($F$2,Scenarios!$B$1:$Z$721,'Fund Return'!A202+1,FALSE)</f>
        <v>-4.128573851122086E-2</v>
      </c>
      <c r="C202" s="11">
        <f>Input!$B$18/12</f>
        <v>1.6666666666666668E-3</v>
      </c>
      <c r="D202" s="21">
        <f>B202*Input!$B$17+C202*Input!$C$17</f>
        <v>-2.8400016957854598E-2</v>
      </c>
    </row>
    <row r="203" spans="1:4" x14ac:dyDescent="0.2">
      <c r="A203">
        <f t="shared" si="3"/>
        <v>202</v>
      </c>
      <c r="B203" s="32">
        <f>HLOOKUP($F$2,Scenarios!$B$1:$Z$721,'Fund Return'!A203+1,FALSE)</f>
        <v>-2.9061749569357673E-2</v>
      </c>
      <c r="C203" s="11">
        <f>Input!$B$18/12</f>
        <v>1.6666666666666668E-3</v>
      </c>
      <c r="D203" s="21">
        <f>B203*Input!$B$17+C203*Input!$C$17</f>
        <v>-1.984322469855037E-2</v>
      </c>
    </row>
    <row r="204" spans="1:4" x14ac:dyDescent="0.2">
      <c r="A204">
        <f t="shared" si="3"/>
        <v>203</v>
      </c>
      <c r="B204" s="32">
        <f>HLOOKUP($F$2,Scenarios!$B$1:$Z$721,'Fund Return'!A204+1,FALSE)</f>
        <v>1.4562546233370704E-2</v>
      </c>
      <c r="C204" s="11">
        <f>Input!$B$18/12</f>
        <v>1.6666666666666668E-3</v>
      </c>
      <c r="D204" s="21">
        <f>B204*Input!$B$17+C204*Input!$C$17</f>
        <v>1.0693782363359492E-2</v>
      </c>
    </row>
    <row r="205" spans="1:4" x14ac:dyDescent="0.2">
      <c r="A205">
        <f t="shared" si="3"/>
        <v>204</v>
      </c>
      <c r="B205" s="32">
        <f>HLOOKUP($F$2,Scenarios!$B$1:$Z$721,'Fund Return'!A205+1,FALSE)</f>
        <v>-1.5153882276641264E-2</v>
      </c>
      <c r="C205" s="11">
        <f>Input!$B$18/12</f>
        <v>1.6666666666666668E-3</v>
      </c>
      <c r="D205" s="21">
        <f>B205*Input!$B$17+C205*Input!$C$17</f>
        <v>-1.0107717593648884E-2</v>
      </c>
    </row>
    <row r="206" spans="1:4" x14ac:dyDescent="0.2">
      <c r="A206">
        <f t="shared" si="3"/>
        <v>205</v>
      </c>
      <c r="B206" s="32">
        <f>HLOOKUP($F$2,Scenarios!$B$1:$Z$721,'Fund Return'!A206+1,FALSE)</f>
        <v>-2.8158118042481379E-2</v>
      </c>
      <c r="C206" s="11">
        <f>Input!$B$18/12</f>
        <v>1.6666666666666668E-3</v>
      </c>
      <c r="D206" s="21">
        <f>B206*Input!$B$17+C206*Input!$C$17</f>
        <v>-1.9210682629736964E-2</v>
      </c>
    </row>
    <row r="207" spans="1:4" x14ac:dyDescent="0.2">
      <c r="A207">
        <f t="shared" si="3"/>
        <v>206</v>
      </c>
      <c r="B207" s="32">
        <f>HLOOKUP($F$2,Scenarios!$B$1:$Z$721,'Fund Return'!A207+1,FALSE)</f>
        <v>-1.0532868656396962E-2</v>
      </c>
      <c r="C207" s="11">
        <f>Input!$B$18/12</f>
        <v>1.6666666666666668E-3</v>
      </c>
      <c r="D207" s="21">
        <f>B207*Input!$B$17+C207*Input!$C$17</f>
        <v>-6.8730080594778722E-3</v>
      </c>
    </row>
    <row r="208" spans="1:4" x14ac:dyDescent="0.2">
      <c r="A208">
        <f t="shared" si="3"/>
        <v>207</v>
      </c>
      <c r="B208" s="32">
        <f>HLOOKUP($F$2,Scenarios!$B$1:$Z$721,'Fund Return'!A208+1,FALSE)</f>
        <v>-2.9215997787449113E-2</v>
      </c>
      <c r="C208" s="11">
        <f>Input!$B$18/12</f>
        <v>1.6666666666666668E-3</v>
      </c>
      <c r="D208" s="21">
        <f>B208*Input!$B$17+C208*Input!$C$17</f>
        <v>-1.9951198451214378E-2</v>
      </c>
    </row>
    <row r="209" spans="1:4" x14ac:dyDescent="0.2">
      <c r="A209">
        <f t="shared" si="3"/>
        <v>208</v>
      </c>
      <c r="B209" s="32">
        <f>HLOOKUP($F$2,Scenarios!$B$1:$Z$721,'Fund Return'!A209+1,FALSE)</f>
        <v>-3.8313201171744866E-2</v>
      </c>
      <c r="C209" s="11">
        <f>Input!$B$18/12</f>
        <v>1.6666666666666668E-3</v>
      </c>
      <c r="D209" s="21">
        <f>B209*Input!$B$17+C209*Input!$C$17</f>
        <v>-2.6319240820221405E-2</v>
      </c>
    </row>
    <row r="210" spans="1:4" x14ac:dyDescent="0.2">
      <c r="A210">
        <f t="shared" si="3"/>
        <v>209</v>
      </c>
      <c r="B210" s="32">
        <f>HLOOKUP($F$2,Scenarios!$B$1:$Z$721,'Fund Return'!A210+1,FALSE)</f>
        <v>-6.7523488949291124E-2</v>
      </c>
      <c r="C210" s="11">
        <f>Input!$B$18/12</f>
        <v>1.6666666666666668E-3</v>
      </c>
      <c r="D210" s="21">
        <f>B210*Input!$B$17+C210*Input!$C$17</f>
        <v>-4.6766442264503785E-2</v>
      </c>
    </row>
    <row r="211" spans="1:4" x14ac:dyDescent="0.2">
      <c r="A211">
        <f t="shared" si="3"/>
        <v>210</v>
      </c>
      <c r="B211" s="32">
        <f>HLOOKUP($F$2,Scenarios!$B$1:$Z$721,'Fund Return'!A211+1,FALSE)</f>
        <v>3.3021891812701029E-2</v>
      </c>
      <c r="C211" s="11">
        <f>Input!$B$18/12</f>
        <v>1.6666666666666668E-3</v>
      </c>
      <c r="D211" s="21">
        <f>B211*Input!$B$17+C211*Input!$C$17</f>
        <v>2.3615324268890719E-2</v>
      </c>
    </row>
    <row r="212" spans="1:4" x14ac:dyDescent="0.2">
      <c r="A212">
        <f t="shared" si="3"/>
        <v>211</v>
      </c>
      <c r="B212" s="32">
        <f>HLOOKUP($F$2,Scenarios!$B$1:$Z$721,'Fund Return'!A212+1,FALSE)</f>
        <v>6.2444042705922034E-3</v>
      </c>
      <c r="C212" s="11">
        <f>Input!$B$18/12</f>
        <v>1.6666666666666668E-3</v>
      </c>
      <c r="D212" s="21">
        <f>B212*Input!$B$17+C212*Input!$C$17</f>
        <v>4.8710829894145422E-3</v>
      </c>
    </row>
    <row r="213" spans="1:4" x14ac:dyDescent="0.2">
      <c r="A213">
        <f t="shared" si="3"/>
        <v>212</v>
      </c>
      <c r="B213" s="32">
        <f>HLOOKUP($F$2,Scenarios!$B$1:$Z$721,'Fund Return'!A213+1,FALSE)</f>
        <v>1.8961845605627536E-2</v>
      </c>
      <c r="C213" s="11">
        <f>Input!$B$18/12</f>
        <v>1.6666666666666668E-3</v>
      </c>
      <c r="D213" s="21">
        <f>B213*Input!$B$17+C213*Input!$C$17</f>
        <v>1.3773291923939274E-2</v>
      </c>
    </row>
    <row r="214" spans="1:4" x14ac:dyDescent="0.2">
      <c r="A214">
        <f t="shared" si="3"/>
        <v>213</v>
      </c>
      <c r="B214" s="32">
        <f>HLOOKUP($F$2,Scenarios!$B$1:$Z$721,'Fund Return'!A214+1,FALSE)</f>
        <v>-1.1554785529523548E-2</v>
      </c>
      <c r="C214" s="11">
        <f>Input!$B$18/12</f>
        <v>1.6666666666666668E-3</v>
      </c>
      <c r="D214" s="21">
        <f>B214*Input!$B$17+C214*Input!$C$17</f>
        <v>-7.5883498706664828E-3</v>
      </c>
    </row>
    <row r="215" spans="1:4" x14ac:dyDescent="0.2">
      <c r="A215">
        <f t="shared" si="3"/>
        <v>214</v>
      </c>
      <c r="B215" s="32">
        <f>HLOOKUP($F$2,Scenarios!$B$1:$Z$721,'Fund Return'!A215+1,FALSE)</f>
        <v>-1.1694892812132984E-3</v>
      </c>
      <c r="C215" s="11">
        <f>Input!$B$18/12</f>
        <v>1.6666666666666668E-3</v>
      </c>
      <c r="D215" s="21">
        <f>B215*Input!$B$17+C215*Input!$C$17</f>
        <v>-3.1864249684930871E-4</v>
      </c>
    </row>
    <row r="216" spans="1:4" x14ac:dyDescent="0.2">
      <c r="A216">
        <f t="shared" si="3"/>
        <v>215</v>
      </c>
      <c r="B216" s="32">
        <f>HLOOKUP($F$2,Scenarios!$B$1:$Z$721,'Fund Return'!A216+1,FALSE)</f>
        <v>1.8662603693676397E-2</v>
      </c>
      <c r="C216" s="11">
        <f>Input!$B$18/12</f>
        <v>1.6666666666666668E-3</v>
      </c>
      <c r="D216" s="21">
        <f>B216*Input!$B$17+C216*Input!$C$17</f>
        <v>1.3563822585573478E-2</v>
      </c>
    </row>
    <row r="217" spans="1:4" x14ac:dyDescent="0.2">
      <c r="A217">
        <f t="shared" si="3"/>
        <v>216</v>
      </c>
      <c r="B217" s="32">
        <f>HLOOKUP($F$2,Scenarios!$B$1:$Z$721,'Fund Return'!A217+1,FALSE)</f>
        <v>-1.9560198674191207E-2</v>
      </c>
      <c r="C217" s="11">
        <f>Input!$B$18/12</f>
        <v>1.6666666666666668E-3</v>
      </c>
      <c r="D217" s="21">
        <f>B217*Input!$B$17+C217*Input!$C$17</f>
        <v>-1.3192139071933843E-2</v>
      </c>
    </row>
    <row r="218" spans="1:4" x14ac:dyDescent="0.2">
      <c r="A218">
        <f t="shared" ref="A218:A281" si="4">A217+1</f>
        <v>217</v>
      </c>
      <c r="B218" s="32">
        <f>HLOOKUP($F$2,Scenarios!$B$1:$Z$721,'Fund Return'!A218+1,FALSE)</f>
        <v>4.5676297454859734E-3</v>
      </c>
      <c r="C218" s="11">
        <f>Input!$B$18/12</f>
        <v>1.6666666666666668E-3</v>
      </c>
      <c r="D218" s="21">
        <f>B218*Input!$B$17+C218*Input!$C$17</f>
        <v>3.6973408218401813E-3</v>
      </c>
    </row>
    <row r="219" spans="1:4" x14ac:dyDescent="0.2">
      <c r="A219">
        <f t="shared" si="4"/>
        <v>218</v>
      </c>
      <c r="B219" s="32">
        <f>HLOOKUP($F$2,Scenarios!$B$1:$Z$721,'Fund Return'!A219+1,FALSE)</f>
        <v>2.6406259774249024E-2</v>
      </c>
      <c r="C219" s="11">
        <f>Input!$B$18/12</f>
        <v>1.6666666666666668E-3</v>
      </c>
      <c r="D219" s="21">
        <f>B219*Input!$B$17+C219*Input!$C$17</f>
        <v>1.8984381841974315E-2</v>
      </c>
    </row>
    <row r="220" spans="1:4" x14ac:dyDescent="0.2">
      <c r="A220">
        <f t="shared" si="4"/>
        <v>219</v>
      </c>
      <c r="B220" s="32">
        <f>HLOOKUP($F$2,Scenarios!$B$1:$Z$721,'Fund Return'!A220+1,FALSE)</f>
        <v>-2.7567300043104034E-2</v>
      </c>
      <c r="C220" s="11">
        <f>Input!$B$18/12</f>
        <v>1.6666666666666668E-3</v>
      </c>
      <c r="D220" s="21">
        <f>B220*Input!$B$17+C220*Input!$C$17</f>
        <v>-1.8797110030172821E-2</v>
      </c>
    </row>
    <row r="221" spans="1:4" x14ac:dyDescent="0.2">
      <c r="A221">
        <f t="shared" si="4"/>
        <v>220</v>
      </c>
      <c r="B221" s="32">
        <f>HLOOKUP($F$2,Scenarios!$B$1:$Z$721,'Fund Return'!A221+1,FALSE)</f>
        <v>4.0609779587441011E-2</v>
      </c>
      <c r="C221" s="11">
        <f>Input!$B$18/12</f>
        <v>1.6666666666666668E-3</v>
      </c>
      <c r="D221" s="21">
        <f>B221*Input!$B$17+C221*Input!$C$17</f>
        <v>2.8926845711208706E-2</v>
      </c>
    </row>
    <row r="222" spans="1:4" x14ac:dyDescent="0.2">
      <c r="A222">
        <f t="shared" si="4"/>
        <v>221</v>
      </c>
      <c r="B222" s="32">
        <f>HLOOKUP($F$2,Scenarios!$B$1:$Z$721,'Fund Return'!A222+1,FALSE)</f>
        <v>2.7824171507385715E-2</v>
      </c>
      <c r="C222" s="11">
        <f>Input!$B$18/12</f>
        <v>1.6666666666666668E-3</v>
      </c>
      <c r="D222" s="21">
        <f>B222*Input!$B$17+C222*Input!$C$17</f>
        <v>1.9976920055169999E-2</v>
      </c>
    </row>
    <row r="223" spans="1:4" x14ac:dyDescent="0.2">
      <c r="A223">
        <f t="shared" si="4"/>
        <v>222</v>
      </c>
      <c r="B223" s="32">
        <f>HLOOKUP($F$2,Scenarios!$B$1:$Z$721,'Fund Return'!A223+1,FALSE)</f>
        <v>-9.9971739451758287E-2</v>
      </c>
      <c r="C223" s="11">
        <f>Input!$B$18/12</f>
        <v>1.6666666666666668E-3</v>
      </c>
      <c r="D223" s="21">
        <f>B223*Input!$B$17+C223*Input!$C$17</f>
        <v>-6.9480217616230799E-2</v>
      </c>
    </row>
    <row r="224" spans="1:4" x14ac:dyDescent="0.2">
      <c r="A224">
        <f t="shared" si="4"/>
        <v>223</v>
      </c>
      <c r="B224" s="32">
        <f>HLOOKUP($F$2,Scenarios!$B$1:$Z$721,'Fund Return'!A224+1,FALSE)</f>
        <v>-7.2910131424516175E-2</v>
      </c>
      <c r="C224" s="11">
        <f>Input!$B$18/12</f>
        <v>1.6666666666666668E-3</v>
      </c>
      <c r="D224" s="21">
        <f>B224*Input!$B$17+C224*Input!$C$17</f>
        <v>-5.0537091997161318E-2</v>
      </c>
    </row>
    <row r="225" spans="1:4" x14ac:dyDescent="0.2">
      <c r="A225">
        <f t="shared" si="4"/>
        <v>224</v>
      </c>
      <c r="B225" s="32">
        <f>HLOOKUP($F$2,Scenarios!$B$1:$Z$721,'Fund Return'!A225+1,FALSE)</f>
        <v>1.102232223845126E-2</v>
      </c>
      <c r="C225" s="11">
        <f>Input!$B$18/12</f>
        <v>1.6666666666666668E-3</v>
      </c>
      <c r="D225" s="21">
        <f>B225*Input!$B$17+C225*Input!$C$17</f>
        <v>8.2156255669158813E-3</v>
      </c>
    </row>
    <row r="226" spans="1:4" x14ac:dyDescent="0.2">
      <c r="A226">
        <f t="shared" si="4"/>
        <v>225</v>
      </c>
      <c r="B226" s="32">
        <f>HLOOKUP($F$2,Scenarios!$B$1:$Z$721,'Fund Return'!A226+1,FALSE)</f>
        <v>-4.8482452645613384E-2</v>
      </c>
      <c r="C226" s="11">
        <f>Input!$B$18/12</f>
        <v>1.6666666666666668E-3</v>
      </c>
      <c r="D226" s="21">
        <f>B226*Input!$B$17+C226*Input!$C$17</f>
        <v>-3.3437716851929367E-2</v>
      </c>
    </row>
    <row r="227" spans="1:4" x14ac:dyDescent="0.2">
      <c r="A227">
        <f t="shared" si="4"/>
        <v>226</v>
      </c>
      <c r="B227" s="32">
        <f>HLOOKUP($F$2,Scenarios!$B$1:$Z$721,'Fund Return'!A227+1,FALSE)</f>
        <v>-5.5957400209383723E-2</v>
      </c>
      <c r="C227" s="11">
        <f>Input!$B$18/12</f>
        <v>1.6666666666666668E-3</v>
      </c>
      <c r="D227" s="21">
        <f>B227*Input!$B$17+C227*Input!$C$17</f>
        <v>-3.8670180146568603E-2</v>
      </c>
    </row>
    <row r="228" spans="1:4" x14ac:dyDescent="0.2">
      <c r="A228">
        <f t="shared" si="4"/>
        <v>227</v>
      </c>
      <c r="B228" s="32">
        <f>HLOOKUP($F$2,Scenarios!$B$1:$Z$721,'Fund Return'!A228+1,FALSE)</f>
        <v>5.6854594696242725E-2</v>
      </c>
      <c r="C228" s="11">
        <f>Input!$B$18/12</f>
        <v>1.6666666666666668E-3</v>
      </c>
      <c r="D228" s="21">
        <f>B228*Input!$B$17+C228*Input!$C$17</f>
        <v>4.0298216287369903E-2</v>
      </c>
    </row>
    <row r="229" spans="1:4" x14ac:dyDescent="0.2">
      <c r="A229">
        <f t="shared" si="4"/>
        <v>228</v>
      </c>
      <c r="B229" s="32">
        <f>HLOOKUP($F$2,Scenarios!$B$1:$Z$721,'Fund Return'!A229+1,FALSE)</f>
        <v>-0.11374142595452352</v>
      </c>
      <c r="C229" s="11">
        <f>Input!$B$18/12</f>
        <v>1.6666666666666668E-3</v>
      </c>
      <c r="D229" s="21">
        <f>B229*Input!$B$17+C229*Input!$C$17</f>
        <v>-7.9118998168166463E-2</v>
      </c>
    </row>
    <row r="230" spans="1:4" x14ac:dyDescent="0.2">
      <c r="A230">
        <f t="shared" si="4"/>
        <v>229</v>
      </c>
      <c r="B230" s="32">
        <f>HLOOKUP($F$2,Scenarios!$B$1:$Z$721,'Fund Return'!A230+1,FALSE)</f>
        <v>4.1189035753304196E-2</v>
      </c>
      <c r="C230" s="11">
        <f>Input!$B$18/12</f>
        <v>1.6666666666666668E-3</v>
      </c>
      <c r="D230" s="21">
        <f>B230*Input!$B$17+C230*Input!$C$17</f>
        <v>2.9332325027312936E-2</v>
      </c>
    </row>
    <row r="231" spans="1:4" x14ac:dyDescent="0.2">
      <c r="A231">
        <f t="shared" si="4"/>
        <v>230</v>
      </c>
      <c r="B231" s="32">
        <f>HLOOKUP($F$2,Scenarios!$B$1:$Z$721,'Fund Return'!A231+1,FALSE)</f>
        <v>-5.6276259172048516E-2</v>
      </c>
      <c r="C231" s="11">
        <f>Input!$B$18/12</f>
        <v>1.6666666666666668E-3</v>
      </c>
      <c r="D231" s="21">
        <f>B231*Input!$B$17+C231*Input!$C$17</f>
        <v>-3.8893381420433956E-2</v>
      </c>
    </row>
    <row r="232" spans="1:4" x14ac:dyDescent="0.2">
      <c r="A232">
        <f t="shared" si="4"/>
        <v>231</v>
      </c>
      <c r="B232" s="32">
        <f>HLOOKUP($F$2,Scenarios!$B$1:$Z$721,'Fund Return'!A232+1,FALSE)</f>
        <v>7.8445058626993913E-2</v>
      </c>
      <c r="C232" s="11">
        <f>Input!$B$18/12</f>
        <v>1.6666666666666668E-3</v>
      </c>
      <c r="D232" s="21">
        <f>B232*Input!$B$17+C232*Input!$C$17</f>
        <v>5.5411541038895736E-2</v>
      </c>
    </row>
    <row r="233" spans="1:4" x14ac:dyDescent="0.2">
      <c r="A233">
        <f t="shared" si="4"/>
        <v>232</v>
      </c>
      <c r="B233" s="32">
        <f>HLOOKUP($F$2,Scenarios!$B$1:$Z$721,'Fund Return'!A233+1,FALSE)</f>
        <v>-5.2065071267451295E-2</v>
      </c>
      <c r="C233" s="11">
        <f>Input!$B$18/12</f>
        <v>1.6666666666666668E-3</v>
      </c>
      <c r="D233" s="21">
        <f>B233*Input!$B$17+C233*Input!$C$17</f>
        <v>-3.5945549887215905E-2</v>
      </c>
    </row>
    <row r="234" spans="1:4" x14ac:dyDescent="0.2">
      <c r="A234">
        <f t="shared" si="4"/>
        <v>233</v>
      </c>
      <c r="B234" s="32">
        <f>HLOOKUP($F$2,Scenarios!$B$1:$Z$721,'Fund Return'!A234+1,FALSE)</f>
        <v>2.4448179686541081E-2</v>
      </c>
      <c r="C234" s="11">
        <f>Input!$B$18/12</f>
        <v>1.6666666666666668E-3</v>
      </c>
      <c r="D234" s="21">
        <f>B234*Input!$B$17+C234*Input!$C$17</f>
        <v>1.7613725780578755E-2</v>
      </c>
    </row>
    <row r="235" spans="1:4" x14ac:dyDescent="0.2">
      <c r="A235">
        <f t="shared" si="4"/>
        <v>234</v>
      </c>
      <c r="B235" s="32">
        <f>HLOOKUP($F$2,Scenarios!$B$1:$Z$721,'Fund Return'!A235+1,FALSE)</f>
        <v>6.4550722578424716E-2</v>
      </c>
      <c r="C235" s="11">
        <f>Input!$B$18/12</f>
        <v>1.6666666666666668E-3</v>
      </c>
      <c r="D235" s="21">
        <f>B235*Input!$B$17+C235*Input!$C$17</f>
        <v>4.5685505804897296E-2</v>
      </c>
    </row>
    <row r="236" spans="1:4" x14ac:dyDescent="0.2">
      <c r="A236">
        <f t="shared" si="4"/>
        <v>235</v>
      </c>
      <c r="B236" s="32">
        <f>HLOOKUP($F$2,Scenarios!$B$1:$Z$721,'Fund Return'!A236+1,FALSE)</f>
        <v>4.7595234486389075E-2</v>
      </c>
      <c r="C236" s="11">
        <f>Input!$B$18/12</f>
        <v>1.6666666666666668E-3</v>
      </c>
      <c r="D236" s="21">
        <f>B236*Input!$B$17+C236*Input!$C$17</f>
        <v>3.3816664140472352E-2</v>
      </c>
    </row>
    <row r="237" spans="1:4" x14ac:dyDescent="0.2">
      <c r="A237">
        <f t="shared" si="4"/>
        <v>236</v>
      </c>
      <c r="B237" s="32">
        <f>HLOOKUP($F$2,Scenarios!$B$1:$Z$721,'Fund Return'!A237+1,FALSE)</f>
        <v>4.8538322187858453E-2</v>
      </c>
      <c r="C237" s="11">
        <f>Input!$B$18/12</f>
        <v>1.6666666666666668E-3</v>
      </c>
      <c r="D237" s="21">
        <f>B237*Input!$B$17+C237*Input!$C$17</f>
        <v>3.4476825531500915E-2</v>
      </c>
    </row>
    <row r="238" spans="1:4" x14ac:dyDescent="0.2">
      <c r="A238">
        <f t="shared" si="4"/>
        <v>237</v>
      </c>
      <c r="B238" s="32">
        <f>HLOOKUP($F$2,Scenarios!$B$1:$Z$721,'Fund Return'!A238+1,FALSE)</f>
        <v>-4.4867672148177391E-2</v>
      </c>
      <c r="C238" s="11">
        <f>Input!$B$18/12</f>
        <v>1.6666666666666668E-3</v>
      </c>
      <c r="D238" s="21">
        <f>B238*Input!$B$17+C238*Input!$C$17</f>
        <v>-3.090737050372417E-2</v>
      </c>
    </row>
    <row r="239" spans="1:4" x14ac:dyDescent="0.2">
      <c r="A239">
        <f t="shared" si="4"/>
        <v>238</v>
      </c>
      <c r="B239" s="32">
        <f>HLOOKUP($F$2,Scenarios!$B$1:$Z$721,'Fund Return'!A239+1,FALSE)</f>
        <v>-1.3249201444098512E-2</v>
      </c>
      <c r="C239" s="11">
        <f>Input!$B$18/12</f>
        <v>1.6666666666666668E-3</v>
      </c>
      <c r="D239" s="21">
        <f>B239*Input!$B$17+C239*Input!$C$17</f>
        <v>-8.7744410108689577E-3</v>
      </c>
    </row>
    <row r="240" spans="1:4" x14ac:dyDescent="0.2">
      <c r="A240">
        <f t="shared" si="4"/>
        <v>239</v>
      </c>
      <c r="B240" s="32">
        <f>HLOOKUP($F$2,Scenarios!$B$1:$Z$721,'Fund Return'!A240+1,FALSE)</f>
        <v>-1.605753950447382E-2</v>
      </c>
      <c r="C240" s="11">
        <f>Input!$B$18/12</f>
        <v>1.6666666666666668E-3</v>
      </c>
      <c r="D240" s="21">
        <f>B240*Input!$B$17+C240*Input!$C$17</f>
        <v>-1.0740277653131673E-2</v>
      </c>
    </row>
    <row r="241" spans="1:4" x14ac:dyDescent="0.2">
      <c r="A241">
        <f t="shared" si="4"/>
        <v>240</v>
      </c>
      <c r="B241" s="32">
        <f>HLOOKUP($F$2,Scenarios!$B$1:$Z$721,'Fund Return'!A241+1,FALSE)</f>
        <v>-7.8174232728804249E-2</v>
      </c>
      <c r="C241" s="11">
        <f>Input!$B$18/12</f>
        <v>1.6666666666666668E-3</v>
      </c>
      <c r="D241" s="21">
        <f>B241*Input!$B$17+C241*Input!$C$17</f>
        <v>-5.4221962910162971E-2</v>
      </c>
    </row>
    <row r="242" spans="1:4" x14ac:dyDescent="0.2">
      <c r="A242">
        <f t="shared" si="4"/>
        <v>241</v>
      </c>
      <c r="B242" s="32">
        <f>HLOOKUP($F$2,Scenarios!$B$1:$Z$721,'Fund Return'!A242+1,FALSE)</f>
        <v>-2.7144031641329294E-2</v>
      </c>
      <c r="C242" s="11">
        <f>Input!$B$18/12</f>
        <v>1.6666666666666668E-3</v>
      </c>
      <c r="D242" s="21">
        <f>B242*Input!$B$17+C242*Input!$C$17</f>
        <v>-1.8500822148930503E-2</v>
      </c>
    </row>
    <row r="243" spans="1:4" x14ac:dyDescent="0.2">
      <c r="A243">
        <f t="shared" si="4"/>
        <v>242</v>
      </c>
      <c r="B243" s="32">
        <f>HLOOKUP($F$2,Scenarios!$B$1:$Z$721,'Fund Return'!A243+1,FALSE)</f>
        <v>-8.9599340779136713E-3</v>
      </c>
      <c r="C243" s="11">
        <f>Input!$B$18/12</f>
        <v>1.6666666666666668E-3</v>
      </c>
      <c r="D243" s="21">
        <f>B243*Input!$B$17+C243*Input!$C$17</f>
        <v>-5.7719538545395691E-3</v>
      </c>
    </row>
    <row r="244" spans="1:4" x14ac:dyDescent="0.2">
      <c r="A244">
        <f t="shared" si="4"/>
        <v>243</v>
      </c>
      <c r="B244" s="32">
        <f>HLOOKUP($F$2,Scenarios!$B$1:$Z$721,'Fund Return'!A244+1,FALSE)</f>
        <v>1.6443196084157324E-2</v>
      </c>
      <c r="C244" s="11">
        <f>Input!$B$18/12</f>
        <v>1.6666666666666668E-3</v>
      </c>
      <c r="D244" s="21">
        <f>B244*Input!$B$17+C244*Input!$C$17</f>
        <v>1.2010237258910126E-2</v>
      </c>
    </row>
    <row r="245" spans="1:4" x14ac:dyDescent="0.2">
      <c r="A245">
        <f t="shared" si="4"/>
        <v>244</v>
      </c>
      <c r="B245" s="32">
        <f>HLOOKUP($F$2,Scenarios!$B$1:$Z$721,'Fund Return'!A245+1,FALSE)</f>
        <v>8.7129188624739222E-3</v>
      </c>
      <c r="C245" s="11">
        <f>Input!$B$18/12</f>
        <v>1.6666666666666668E-3</v>
      </c>
      <c r="D245" s="21">
        <f>B245*Input!$B$17+C245*Input!$C$17</f>
        <v>6.5990432037317456E-3</v>
      </c>
    </row>
    <row r="246" spans="1:4" x14ac:dyDescent="0.2">
      <c r="A246">
        <f t="shared" si="4"/>
        <v>245</v>
      </c>
      <c r="B246" s="32">
        <f>HLOOKUP($F$2,Scenarios!$B$1:$Z$721,'Fund Return'!A246+1,FALSE)</f>
        <v>2.0373324106435182E-2</v>
      </c>
      <c r="C246" s="11">
        <f>Input!$B$18/12</f>
        <v>1.6666666666666668E-3</v>
      </c>
      <c r="D246" s="21">
        <f>B246*Input!$B$17+C246*Input!$C$17</f>
        <v>1.4761326874504627E-2</v>
      </c>
    </row>
    <row r="247" spans="1:4" x14ac:dyDescent="0.2">
      <c r="A247">
        <f t="shared" si="4"/>
        <v>246</v>
      </c>
      <c r="B247" s="32">
        <f>HLOOKUP($F$2,Scenarios!$B$1:$Z$721,'Fund Return'!A247+1,FALSE)</f>
        <v>-6.006327569381463E-2</v>
      </c>
      <c r="C247" s="11">
        <f>Input!$B$18/12</f>
        <v>1.6666666666666668E-3</v>
      </c>
      <c r="D247" s="21">
        <f>B247*Input!$B$17+C247*Input!$C$17</f>
        <v>-4.1544292985670236E-2</v>
      </c>
    </row>
    <row r="248" spans="1:4" x14ac:dyDescent="0.2">
      <c r="A248">
        <f t="shared" si="4"/>
        <v>247</v>
      </c>
      <c r="B248" s="32">
        <f>HLOOKUP($F$2,Scenarios!$B$1:$Z$721,'Fund Return'!A248+1,FALSE)</f>
        <v>-5.8026801640193512E-3</v>
      </c>
      <c r="C248" s="11">
        <f>Input!$B$18/12</f>
        <v>1.6666666666666668E-3</v>
      </c>
      <c r="D248" s="21">
        <f>B248*Input!$B$17+C248*Input!$C$17</f>
        <v>-3.5618761148135457E-3</v>
      </c>
    </row>
    <row r="249" spans="1:4" x14ac:dyDescent="0.2">
      <c r="A249">
        <f t="shared" si="4"/>
        <v>248</v>
      </c>
      <c r="B249" s="32">
        <f>HLOOKUP($F$2,Scenarios!$B$1:$Z$721,'Fund Return'!A249+1,FALSE)</f>
        <v>1.5805511668481667E-2</v>
      </c>
      <c r="C249" s="11">
        <f>Input!$B$18/12</f>
        <v>1.6666666666666668E-3</v>
      </c>
      <c r="D249" s="21">
        <f>B249*Input!$B$17+C249*Input!$C$17</f>
        <v>1.1563858167937167E-2</v>
      </c>
    </row>
    <row r="250" spans="1:4" x14ac:dyDescent="0.2">
      <c r="A250">
        <f t="shared" si="4"/>
        <v>249</v>
      </c>
      <c r="B250" s="32">
        <f>HLOOKUP($F$2,Scenarios!$B$1:$Z$721,'Fund Return'!A250+1,FALSE)</f>
        <v>-3.6384408470771526E-2</v>
      </c>
      <c r="C250" s="11">
        <f>Input!$B$18/12</f>
        <v>1.6666666666666668E-3</v>
      </c>
      <c r="D250" s="21">
        <f>B250*Input!$B$17+C250*Input!$C$17</f>
        <v>-2.4969085929540065E-2</v>
      </c>
    </row>
    <row r="251" spans="1:4" x14ac:dyDescent="0.2">
      <c r="A251">
        <f t="shared" si="4"/>
        <v>250</v>
      </c>
      <c r="B251" s="32">
        <f>HLOOKUP($F$2,Scenarios!$B$1:$Z$721,'Fund Return'!A251+1,FALSE)</f>
        <v>-2.2088598107986518E-3</v>
      </c>
      <c r="C251" s="11">
        <f>Input!$B$18/12</f>
        <v>1.6666666666666668E-3</v>
      </c>
      <c r="D251" s="21">
        <f>B251*Input!$B$17+C251*Input!$C$17</f>
        <v>-1.0462018675590559E-3</v>
      </c>
    </row>
    <row r="252" spans="1:4" x14ac:dyDescent="0.2">
      <c r="A252">
        <f t="shared" si="4"/>
        <v>251</v>
      </c>
      <c r="B252" s="32">
        <f>HLOOKUP($F$2,Scenarios!$B$1:$Z$721,'Fund Return'!A252+1,FALSE)</f>
        <v>-1.8206640925928691E-2</v>
      </c>
      <c r="C252" s="11">
        <f>Input!$B$18/12</f>
        <v>1.6666666666666668E-3</v>
      </c>
      <c r="D252" s="21">
        <f>B252*Input!$B$17+C252*Input!$C$17</f>
        <v>-1.2244648648150083E-2</v>
      </c>
    </row>
    <row r="253" spans="1:4" x14ac:dyDescent="0.2">
      <c r="A253">
        <f t="shared" si="4"/>
        <v>252</v>
      </c>
      <c r="B253" s="32">
        <f>HLOOKUP($F$2,Scenarios!$B$1:$Z$721,'Fund Return'!A253+1,FALSE)</f>
        <v>0.11974705797312823</v>
      </c>
      <c r="C253" s="11">
        <f>Input!$B$18/12</f>
        <v>1.6666666666666668E-3</v>
      </c>
      <c r="D253" s="21">
        <f>B253*Input!$B$17+C253*Input!$C$17</f>
        <v>8.4322940581189762E-2</v>
      </c>
    </row>
    <row r="254" spans="1:4" x14ac:dyDescent="0.2">
      <c r="A254">
        <f t="shared" si="4"/>
        <v>253</v>
      </c>
      <c r="B254" s="32">
        <f>HLOOKUP($F$2,Scenarios!$B$1:$Z$721,'Fund Return'!A254+1,FALSE)</f>
        <v>6.2499426462099671E-3</v>
      </c>
      <c r="C254" s="11">
        <f>Input!$B$18/12</f>
        <v>1.6666666666666668E-3</v>
      </c>
      <c r="D254" s="21">
        <f>B254*Input!$B$17+C254*Input!$C$17</f>
        <v>4.8749598523469767E-3</v>
      </c>
    </row>
    <row r="255" spans="1:4" x14ac:dyDescent="0.2">
      <c r="A255">
        <f t="shared" si="4"/>
        <v>254</v>
      </c>
      <c r="B255" s="32">
        <f>HLOOKUP($F$2,Scenarios!$B$1:$Z$721,'Fund Return'!A255+1,FALSE)</f>
        <v>0.13546668466604356</v>
      </c>
      <c r="C255" s="11">
        <f>Input!$B$18/12</f>
        <v>1.6666666666666668E-3</v>
      </c>
      <c r="D255" s="21">
        <f>B255*Input!$B$17+C255*Input!$C$17</f>
        <v>9.532667926623048E-2</v>
      </c>
    </row>
    <row r="256" spans="1:4" x14ac:dyDescent="0.2">
      <c r="A256">
        <f t="shared" si="4"/>
        <v>255</v>
      </c>
      <c r="B256" s="32">
        <f>HLOOKUP($F$2,Scenarios!$B$1:$Z$721,'Fund Return'!A256+1,FALSE)</f>
        <v>3.2107897468199351E-2</v>
      </c>
      <c r="C256" s="11">
        <f>Input!$B$18/12</f>
        <v>1.6666666666666668E-3</v>
      </c>
      <c r="D256" s="21">
        <f>B256*Input!$B$17+C256*Input!$C$17</f>
        <v>2.2975528227739545E-2</v>
      </c>
    </row>
    <row r="257" spans="1:4" x14ac:dyDescent="0.2">
      <c r="A257">
        <f t="shared" si="4"/>
        <v>256</v>
      </c>
      <c r="B257" s="32">
        <f>HLOOKUP($F$2,Scenarios!$B$1:$Z$721,'Fund Return'!A257+1,FALSE)</f>
        <v>-0.10659264122867367</v>
      </c>
      <c r="C257" s="11">
        <f>Input!$B$18/12</f>
        <v>1.6666666666666668E-3</v>
      </c>
      <c r="D257" s="21">
        <f>B257*Input!$B$17+C257*Input!$C$17</f>
        <v>-7.4114848860071567E-2</v>
      </c>
    </row>
    <row r="258" spans="1:4" x14ac:dyDescent="0.2">
      <c r="A258">
        <f t="shared" si="4"/>
        <v>257</v>
      </c>
      <c r="B258" s="32">
        <f>HLOOKUP($F$2,Scenarios!$B$1:$Z$721,'Fund Return'!A258+1,FALSE)</f>
        <v>1.9745143173202327E-2</v>
      </c>
      <c r="C258" s="11">
        <f>Input!$B$18/12</f>
        <v>1.6666666666666668E-3</v>
      </c>
      <c r="D258" s="21">
        <f>B258*Input!$B$17+C258*Input!$C$17</f>
        <v>1.4321600221241628E-2</v>
      </c>
    </row>
    <row r="259" spans="1:4" x14ac:dyDescent="0.2">
      <c r="A259">
        <f t="shared" si="4"/>
        <v>258</v>
      </c>
      <c r="B259" s="32">
        <f>HLOOKUP($F$2,Scenarios!$B$1:$Z$721,'Fund Return'!A259+1,FALSE)</f>
        <v>5.1426252105203664E-2</v>
      </c>
      <c r="C259" s="11">
        <f>Input!$B$18/12</f>
        <v>1.6666666666666668E-3</v>
      </c>
      <c r="D259" s="21">
        <f>B259*Input!$B$17+C259*Input!$C$17</f>
        <v>3.6498376473642562E-2</v>
      </c>
    </row>
    <row r="260" spans="1:4" x14ac:dyDescent="0.2">
      <c r="A260">
        <f t="shared" si="4"/>
        <v>259</v>
      </c>
      <c r="B260" s="32">
        <f>HLOOKUP($F$2,Scenarios!$B$1:$Z$721,'Fund Return'!A260+1,FALSE)</f>
        <v>-3.4612257682509208E-3</v>
      </c>
      <c r="C260" s="11">
        <f>Input!$B$18/12</f>
        <v>1.6666666666666668E-3</v>
      </c>
      <c r="D260" s="21">
        <f>B260*Input!$B$17+C260*Input!$C$17</f>
        <v>-1.9228580377756445E-3</v>
      </c>
    </row>
    <row r="261" spans="1:4" x14ac:dyDescent="0.2">
      <c r="A261">
        <f t="shared" si="4"/>
        <v>260</v>
      </c>
      <c r="B261" s="32">
        <f>HLOOKUP($F$2,Scenarios!$B$1:$Z$721,'Fund Return'!A261+1,FALSE)</f>
        <v>-3.7872360688629383E-2</v>
      </c>
      <c r="C261" s="11">
        <f>Input!$B$18/12</f>
        <v>1.6666666666666668E-3</v>
      </c>
      <c r="D261" s="21">
        <f>B261*Input!$B$17+C261*Input!$C$17</f>
        <v>-2.6010652482040566E-2</v>
      </c>
    </row>
    <row r="262" spans="1:4" x14ac:dyDescent="0.2">
      <c r="A262">
        <f t="shared" si="4"/>
        <v>261</v>
      </c>
      <c r="B262" s="32">
        <f>HLOOKUP($F$2,Scenarios!$B$1:$Z$721,'Fund Return'!A262+1,FALSE)</f>
        <v>-3.7644747034347392E-2</v>
      </c>
      <c r="C262" s="11">
        <f>Input!$B$18/12</f>
        <v>1.6666666666666668E-3</v>
      </c>
      <c r="D262" s="21">
        <f>B262*Input!$B$17+C262*Input!$C$17</f>
        <v>-2.5851322924043171E-2</v>
      </c>
    </row>
    <row r="263" spans="1:4" x14ac:dyDescent="0.2">
      <c r="A263">
        <f t="shared" si="4"/>
        <v>262</v>
      </c>
      <c r="B263" s="32">
        <f>HLOOKUP($F$2,Scenarios!$B$1:$Z$721,'Fund Return'!A263+1,FALSE)</f>
        <v>0.12117540012119082</v>
      </c>
      <c r="C263" s="11">
        <f>Input!$B$18/12</f>
        <v>1.6666666666666668E-3</v>
      </c>
      <c r="D263" s="21">
        <f>B263*Input!$B$17+C263*Input!$C$17</f>
        <v>8.5322780084833572E-2</v>
      </c>
    </row>
    <row r="264" spans="1:4" x14ac:dyDescent="0.2">
      <c r="A264">
        <f t="shared" si="4"/>
        <v>263</v>
      </c>
      <c r="B264" s="32">
        <f>HLOOKUP($F$2,Scenarios!$B$1:$Z$721,'Fund Return'!A264+1,FALSE)</f>
        <v>-1.666628546314328E-2</v>
      </c>
      <c r="C264" s="11">
        <f>Input!$B$18/12</f>
        <v>1.6666666666666668E-3</v>
      </c>
      <c r="D264" s="21">
        <f>B264*Input!$B$17+C264*Input!$C$17</f>
        <v>-1.1166399824200295E-2</v>
      </c>
    </row>
    <row r="265" spans="1:4" x14ac:dyDescent="0.2">
      <c r="A265">
        <f t="shared" si="4"/>
        <v>264</v>
      </c>
      <c r="B265" s="32">
        <f>HLOOKUP($F$2,Scenarios!$B$1:$Z$721,'Fund Return'!A265+1,FALSE)</f>
        <v>-3.8079389412206274E-2</v>
      </c>
      <c r="C265" s="11">
        <f>Input!$B$18/12</f>
        <v>1.6666666666666668E-3</v>
      </c>
      <c r="D265" s="21">
        <f>B265*Input!$B$17+C265*Input!$C$17</f>
        <v>-2.6155572588544389E-2</v>
      </c>
    </row>
    <row r="266" spans="1:4" x14ac:dyDescent="0.2">
      <c r="A266">
        <f t="shared" si="4"/>
        <v>265</v>
      </c>
      <c r="B266" s="32">
        <f>HLOOKUP($F$2,Scenarios!$B$1:$Z$721,'Fund Return'!A266+1,FALSE)</f>
        <v>2.7565839446357421E-2</v>
      </c>
      <c r="C266" s="11">
        <f>Input!$B$18/12</f>
        <v>1.6666666666666668E-3</v>
      </c>
      <c r="D266" s="21">
        <f>B266*Input!$B$17+C266*Input!$C$17</f>
        <v>1.9796087612450195E-2</v>
      </c>
    </row>
    <row r="267" spans="1:4" x14ac:dyDescent="0.2">
      <c r="A267">
        <f t="shared" si="4"/>
        <v>266</v>
      </c>
      <c r="B267" s="32">
        <f>HLOOKUP($F$2,Scenarios!$B$1:$Z$721,'Fund Return'!A267+1,FALSE)</f>
        <v>1.0881843423794571E-3</v>
      </c>
      <c r="C267" s="11">
        <f>Input!$B$18/12</f>
        <v>1.6666666666666668E-3</v>
      </c>
      <c r="D267" s="21">
        <f>B267*Input!$B$17+C267*Input!$C$17</f>
        <v>1.26172903966562E-3</v>
      </c>
    </row>
    <row r="268" spans="1:4" x14ac:dyDescent="0.2">
      <c r="A268">
        <f t="shared" si="4"/>
        <v>267</v>
      </c>
      <c r="B268" s="32">
        <f>HLOOKUP($F$2,Scenarios!$B$1:$Z$721,'Fund Return'!A268+1,FALSE)</f>
        <v>8.5264600730756614E-3</v>
      </c>
      <c r="C268" s="11">
        <f>Input!$B$18/12</f>
        <v>1.6666666666666668E-3</v>
      </c>
      <c r="D268" s="21">
        <f>B268*Input!$B$17+C268*Input!$C$17</f>
        <v>6.4685220511529629E-3</v>
      </c>
    </row>
    <row r="269" spans="1:4" x14ac:dyDescent="0.2">
      <c r="A269">
        <f t="shared" si="4"/>
        <v>268</v>
      </c>
      <c r="B269" s="32">
        <f>HLOOKUP($F$2,Scenarios!$B$1:$Z$721,'Fund Return'!A269+1,FALSE)</f>
        <v>1.9358487409260213E-2</v>
      </c>
      <c r="C269" s="11">
        <f>Input!$B$18/12</f>
        <v>1.6666666666666668E-3</v>
      </c>
      <c r="D269" s="21">
        <f>B269*Input!$B$17+C269*Input!$C$17</f>
        <v>1.4050941186482148E-2</v>
      </c>
    </row>
    <row r="270" spans="1:4" x14ac:dyDescent="0.2">
      <c r="A270">
        <f t="shared" si="4"/>
        <v>269</v>
      </c>
      <c r="B270" s="32">
        <f>HLOOKUP($F$2,Scenarios!$B$1:$Z$721,'Fund Return'!A270+1,FALSE)</f>
        <v>-4.9643044553894337E-2</v>
      </c>
      <c r="C270" s="11">
        <f>Input!$B$18/12</f>
        <v>1.6666666666666668E-3</v>
      </c>
      <c r="D270" s="21">
        <f>B270*Input!$B$17+C270*Input!$C$17</f>
        <v>-3.4250131187726032E-2</v>
      </c>
    </row>
    <row r="271" spans="1:4" x14ac:dyDescent="0.2">
      <c r="A271">
        <f t="shared" si="4"/>
        <v>270</v>
      </c>
      <c r="B271" s="32">
        <f>HLOOKUP($F$2,Scenarios!$B$1:$Z$721,'Fund Return'!A271+1,FALSE)</f>
        <v>-2.2970326915456495E-2</v>
      </c>
      <c r="C271" s="11">
        <f>Input!$B$18/12</f>
        <v>1.6666666666666668E-3</v>
      </c>
      <c r="D271" s="21">
        <f>B271*Input!$B$17+C271*Input!$C$17</f>
        <v>-1.5579228840819546E-2</v>
      </c>
    </row>
    <row r="272" spans="1:4" x14ac:dyDescent="0.2">
      <c r="A272">
        <f t="shared" si="4"/>
        <v>271</v>
      </c>
      <c r="B272" s="32">
        <f>HLOOKUP($F$2,Scenarios!$B$1:$Z$721,'Fund Return'!A272+1,FALSE)</f>
        <v>8.3673877924905257E-2</v>
      </c>
      <c r="C272" s="11">
        <f>Input!$B$18/12</f>
        <v>1.6666666666666668E-3</v>
      </c>
      <c r="D272" s="21">
        <f>B272*Input!$B$17+C272*Input!$C$17</f>
        <v>5.9071714547433679E-2</v>
      </c>
    </row>
    <row r="273" spans="1:4" x14ac:dyDescent="0.2">
      <c r="A273">
        <f t="shared" si="4"/>
        <v>272</v>
      </c>
      <c r="B273" s="32">
        <f>HLOOKUP($F$2,Scenarios!$B$1:$Z$721,'Fund Return'!A273+1,FALSE)</f>
        <v>0.11228932861018737</v>
      </c>
      <c r="C273" s="11">
        <f>Input!$B$18/12</f>
        <v>1.6666666666666668E-3</v>
      </c>
      <c r="D273" s="21">
        <f>B273*Input!$B$17+C273*Input!$C$17</f>
        <v>7.9102530027131149E-2</v>
      </c>
    </row>
    <row r="274" spans="1:4" x14ac:dyDescent="0.2">
      <c r="A274">
        <f t="shared" si="4"/>
        <v>273</v>
      </c>
      <c r="B274" s="32">
        <f>HLOOKUP($F$2,Scenarios!$B$1:$Z$721,'Fund Return'!A274+1,FALSE)</f>
        <v>-1.5332604777505516E-3</v>
      </c>
      <c r="C274" s="11">
        <f>Input!$B$18/12</f>
        <v>1.6666666666666668E-3</v>
      </c>
      <c r="D274" s="21">
        <f>B274*Input!$B$17+C274*Input!$C$17</f>
        <v>-5.7328233442538597E-4</v>
      </c>
    </row>
    <row r="275" spans="1:4" x14ac:dyDescent="0.2">
      <c r="A275">
        <f t="shared" si="4"/>
        <v>274</v>
      </c>
      <c r="B275" s="32">
        <f>HLOOKUP($F$2,Scenarios!$B$1:$Z$721,'Fund Return'!A275+1,FALSE)</f>
        <v>3.0076195600440937E-2</v>
      </c>
      <c r="C275" s="11">
        <f>Input!$B$18/12</f>
        <v>1.6666666666666668E-3</v>
      </c>
      <c r="D275" s="21">
        <f>B275*Input!$B$17+C275*Input!$C$17</f>
        <v>2.1553336920308655E-2</v>
      </c>
    </row>
    <row r="276" spans="1:4" x14ac:dyDescent="0.2">
      <c r="A276">
        <f t="shared" si="4"/>
        <v>275</v>
      </c>
      <c r="B276" s="32">
        <f>HLOOKUP($F$2,Scenarios!$B$1:$Z$721,'Fund Return'!A276+1,FALSE)</f>
        <v>7.3980003761368505E-4</v>
      </c>
      <c r="C276" s="11">
        <f>Input!$B$18/12</f>
        <v>1.6666666666666668E-3</v>
      </c>
      <c r="D276" s="21">
        <f>B276*Input!$B$17+C276*Input!$C$17</f>
        <v>1.0178600263295796E-3</v>
      </c>
    </row>
    <row r="277" spans="1:4" x14ac:dyDescent="0.2">
      <c r="A277">
        <f t="shared" si="4"/>
        <v>276</v>
      </c>
      <c r="B277" s="32">
        <f>HLOOKUP($F$2,Scenarios!$B$1:$Z$721,'Fund Return'!A277+1,FALSE)</f>
        <v>0.1099037493047626</v>
      </c>
      <c r="C277" s="11">
        <f>Input!$B$18/12</f>
        <v>1.6666666666666668E-3</v>
      </c>
      <c r="D277" s="21">
        <f>B277*Input!$B$17+C277*Input!$C$17</f>
        <v>7.7432624513333811E-2</v>
      </c>
    </row>
    <row r="278" spans="1:4" x14ac:dyDescent="0.2">
      <c r="A278">
        <f t="shared" si="4"/>
        <v>277</v>
      </c>
      <c r="B278" s="32">
        <f>HLOOKUP($F$2,Scenarios!$B$1:$Z$721,'Fund Return'!A278+1,FALSE)</f>
        <v>1.9277495500857753E-2</v>
      </c>
      <c r="C278" s="11">
        <f>Input!$B$18/12</f>
        <v>1.6666666666666668E-3</v>
      </c>
      <c r="D278" s="21">
        <f>B278*Input!$B$17+C278*Input!$C$17</f>
        <v>1.3994246850600427E-2</v>
      </c>
    </row>
    <row r="279" spans="1:4" x14ac:dyDescent="0.2">
      <c r="A279">
        <f t="shared" si="4"/>
        <v>278</v>
      </c>
      <c r="B279" s="32">
        <f>HLOOKUP($F$2,Scenarios!$B$1:$Z$721,'Fund Return'!A279+1,FALSE)</f>
        <v>3.4128360282332612E-2</v>
      </c>
      <c r="C279" s="11">
        <f>Input!$B$18/12</f>
        <v>1.6666666666666668E-3</v>
      </c>
      <c r="D279" s="21">
        <f>B279*Input!$B$17+C279*Input!$C$17</f>
        <v>2.4389852197632827E-2</v>
      </c>
    </row>
    <row r="280" spans="1:4" x14ac:dyDescent="0.2">
      <c r="A280">
        <f t="shared" si="4"/>
        <v>279</v>
      </c>
      <c r="B280" s="32">
        <f>HLOOKUP($F$2,Scenarios!$B$1:$Z$721,'Fund Return'!A280+1,FALSE)</f>
        <v>-4.7236118224791394E-2</v>
      </c>
      <c r="C280" s="11">
        <f>Input!$B$18/12</f>
        <v>1.6666666666666668E-3</v>
      </c>
      <c r="D280" s="21">
        <f>B280*Input!$B$17+C280*Input!$C$17</f>
        <v>-3.2565282757353972E-2</v>
      </c>
    </row>
    <row r="281" spans="1:4" x14ac:dyDescent="0.2">
      <c r="A281">
        <f t="shared" si="4"/>
        <v>280</v>
      </c>
      <c r="B281" s="32">
        <f>HLOOKUP($F$2,Scenarios!$B$1:$Z$721,'Fund Return'!A281+1,FALSE)</f>
        <v>-2.7850445629927202E-2</v>
      </c>
      <c r="C281" s="11">
        <f>Input!$B$18/12</f>
        <v>1.6666666666666668E-3</v>
      </c>
      <c r="D281" s="21">
        <f>B281*Input!$B$17+C281*Input!$C$17</f>
        <v>-1.8995311940949038E-2</v>
      </c>
    </row>
    <row r="282" spans="1:4" x14ac:dyDescent="0.2">
      <c r="A282">
        <f t="shared" ref="A282:A345" si="5">A281+1</f>
        <v>281</v>
      </c>
      <c r="B282" s="32">
        <f>HLOOKUP($F$2,Scenarios!$B$1:$Z$721,'Fund Return'!A282+1,FALSE)</f>
        <v>-1.7289140163641366E-2</v>
      </c>
      <c r="C282" s="11">
        <f>Input!$B$18/12</f>
        <v>1.6666666666666668E-3</v>
      </c>
      <c r="D282" s="21">
        <f>B282*Input!$B$17+C282*Input!$C$17</f>
        <v>-1.1602398114548955E-2</v>
      </c>
    </row>
    <row r="283" spans="1:4" x14ac:dyDescent="0.2">
      <c r="A283">
        <f t="shared" si="5"/>
        <v>282</v>
      </c>
      <c r="B283" s="32">
        <f>HLOOKUP($F$2,Scenarios!$B$1:$Z$721,'Fund Return'!A283+1,FALSE)</f>
        <v>-2.7907755142682896E-2</v>
      </c>
      <c r="C283" s="11">
        <f>Input!$B$18/12</f>
        <v>1.6666666666666668E-3</v>
      </c>
      <c r="D283" s="21">
        <f>B283*Input!$B$17+C283*Input!$C$17</f>
        <v>-1.9035428599878026E-2</v>
      </c>
    </row>
    <row r="284" spans="1:4" x14ac:dyDescent="0.2">
      <c r="A284">
        <f t="shared" si="5"/>
        <v>283</v>
      </c>
      <c r="B284" s="32">
        <f>HLOOKUP($F$2,Scenarios!$B$1:$Z$721,'Fund Return'!A284+1,FALSE)</f>
        <v>4.045606476765172E-2</v>
      </c>
      <c r="C284" s="11">
        <f>Input!$B$18/12</f>
        <v>1.6666666666666668E-3</v>
      </c>
      <c r="D284" s="21">
        <f>B284*Input!$B$17+C284*Input!$C$17</f>
        <v>2.8819245337356202E-2</v>
      </c>
    </row>
    <row r="285" spans="1:4" x14ac:dyDescent="0.2">
      <c r="A285">
        <f t="shared" si="5"/>
        <v>284</v>
      </c>
      <c r="B285" s="32">
        <f>HLOOKUP($F$2,Scenarios!$B$1:$Z$721,'Fund Return'!A285+1,FALSE)</f>
        <v>-6.5305292611270813E-2</v>
      </c>
      <c r="C285" s="11">
        <f>Input!$B$18/12</f>
        <v>1.6666666666666668E-3</v>
      </c>
      <c r="D285" s="21">
        <f>B285*Input!$B$17+C285*Input!$C$17</f>
        <v>-4.5213704827889563E-2</v>
      </c>
    </row>
    <row r="286" spans="1:4" x14ac:dyDescent="0.2">
      <c r="A286">
        <f t="shared" si="5"/>
        <v>285</v>
      </c>
      <c r="B286" s="32">
        <f>HLOOKUP($F$2,Scenarios!$B$1:$Z$721,'Fund Return'!A286+1,FALSE)</f>
        <v>-4.0580971304494395E-2</v>
      </c>
      <c r="C286" s="11">
        <f>Input!$B$18/12</f>
        <v>1.6666666666666668E-3</v>
      </c>
      <c r="D286" s="21">
        <f>B286*Input!$B$17+C286*Input!$C$17</f>
        <v>-2.7906679913146073E-2</v>
      </c>
    </row>
    <row r="287" spans="1:4" x14ac:dyDescent="0.2">
      <c r="A287">
        <f t="shared" si="5"/>
        <v>286</v>
      </c>
      <c r="B287" s="32">
        <f>HLOOKUP($F$2,Scenarios!$B$1:$Z$721,'Fund Return'!A287+1,FALSE)</f>
        <v>-5.9465879333386679E-2</v>
      </c>
      <c r="C287" s="11">
        <f>Input!$B$18/12</f>
        <v>1.6666666666666668E-3</v>
      </c>
      <c r="D287" s="21">
        <f>B287*Input!$B$17+C287*Input!$C$17</f>
        <v>-4.1126115533370672E-2</v>
      </c>
    </row>
    <row r="288" spans="1:4" x14ac:dyDescent="0.2">
      <c r="A288">
        <f t="shared" si="5"/>
        <v>287</v>
      </c>
      <c r="B288" s="32">
        <f>HLOOKUP($F$2,Scenarios!$B$1:$Z$721,'Fund Return'!A288+1,FALSE)</f>
        <v>-1.523926134874711E-2</v>
      </c>
      <c r="C288" s="11">
        <f>Input!$B$18/12</f>
        <v>1.6666666666666668E-3</v>
      </c>
      <c r="D288" s="21">
        <f>B288*Input!$B$17+C288*Input!$C$17</f>
        <v>-1.0167482944122976E-2</v>
      </c>
    </row>
    <row r="289" spans="1:4" x14ac:dyDescent="0.2">
      <c r="A289">
        <f t="shared" si="5"/>
        <v>288</v>
      </c>
      <c r="B289" s="32">
        <f>HLOOKUP($F$2,Scenarios!$B$1:$Z$721,'Fund Return'!A289+1,FALSE)</f>
        <v>-8.0423436869195328E-2</v>
      </c>
      <c r="C289" s="11">
        <f>Input!$B$18/12</f>
        <v>1.6666666666666668E-3</v>
      </c>
      <c r="D289" s="21">
        <f>B289*Input!$B$17+C289*Input!$C$17</f>
        <v>-5.5796405808436728E-2</v>
      </c>
    </row>
    <row r="290" spans="1:4" x14ac:dyDescent="0.2">
      <c r="A290">
        <f t="shared" si="5"/>
        <v>289</v>
      </c>
      <c r="B290" s="32">
        <f>HLOOKUP($F$2,Scenarios!$B$1:$Z$721,'Fund Return'!A290+1,FALSE)</f>
        <v>-1.0198503365209891E-2</v>
      </c>
      <c r="C290" s="11">
        <f>Input!$B$18/12</f>
        <v>1.6666666666666668E-3</v>
      </c>
      <c r="D290" s="21">
        <f>B290*Input!$B$17+C290*Input!$C$17</f>
        <v>-6.6389523556469225E-3</v>
      </c>
    </row>
    <row r="291" spans="1:4" x14ac:dyDescent="0.2">
      <c r="A291">
        <f t="shared" si="5"/>
        <v>290</v>
      </c>
      <c r="B291" s="32">
        <f>HLOOKUP($F$2,Scenarios!$B$1:$Z$721,'Fund Return'!A291+1,FALSE)</f>
        <v>-0.10743748675916798</v>
      </c>
      <c r="C291" s="11">
        <f>Input!$B$18/12</f>
        <v>1.6666666666666668E-3</v>
      </c>
      <c r="D291" s="21">
        <f>B291*Input!$B$17+C291*Input!$C$17</f>
        <v>-7.4706240731417572E-2</v>
      </c>
    </row>
    <row r="292" spans="1:4" x14ac:dyDescent="0.2">
      <c r="A292">
        <f t="shared" si="5"/>
        <v>291</v>
      </c>
      <c r="B292" s="32">
        <f>HLOOKUP($F$2,Scenarios!$B$1:$Z$721,'Fund Return'!A292+1,FALSE)</f>
        <v>3.150394322779982E-2</v>
      </c>
      <c r="C292" s="11">
        <f>Input!$B$18/12</f>
        <v>1.6666666666666668E-3</v>
      </c>
      <c r="D292" s="21">
        <f>B292*Input!$B$17+C292*Input!$C$17</f>
        <v>2.2552760259459872E-2</v>
      </c>
    </row>
    <row r="293" spans="1:4" x14ac:dyDescent="0.2">
      <c r="A293">
        <f t="shared" si="5"/>
        <v>292</v>
      </c>
      <c r="B293" s="32">
        <f>HLOOKUP($F$2,Scenarios!$B$1:$Z$721,'Fund Return'!A293+1,FALSE)</f>
        <v>-2.5301786213207302E-2</v>
      </c>
      <c r="C293" s="11">
        <f>Input!$B$18/12</f>
        <v>1.6666666666666668E-3</v>
      </c>
      <c r="D293" s="21">
        <f>B293*Input!$B$17+C293*Input!$C$17</f>
        <v>-1.7211250349245109E-2</v>
      </c>
    </row>
    <row r="294" spans="1:4" x14ac:dyDescent="0.2">
      <c r="A294">
        <f t="shared" si="5"/>
        <v>293</v>
      </c>
      <c r="B294" s="32">
        <f>HLOOKUP($F$2,Scenarios!$B$1:$Z$721,'Fund Return'!A294+1,FALSE)</f>
        <v>-7.8362565099960965E-2</v>
      </c>
      <c r="C294" s="11">
        <f>Input!$B$18/12</f>
        <v>1.6666666666666668E-3</v>
      </c>
      <c r="D294" s="21">
        <f>B294*Input!$B$17+C294*Input!$C$17</f>
        <v>-5.435379556997267E-2</v>
      </c>
    </row>
    <row r="295" spans="1:4" x14ac:dyDescent="0.2">
      <c r="A295">
        <f t="shared" si="5"/>
        <v>294</v>
      </c>
      <c r="B295" s="32">
        <f>HLOOKUP($F$2,Scenarios!$B$1:$Z$721,'Fund Return'!A295+1,FALSE)</f>
        <v>7.2997624492671317E-2</v>
      </c>
      <c r="C295" s="11">
        <f>Input!$B$18/12</f>
        <v>1.6666666666666668E-3</v>
      </c>
      <c r="D295" s="21">
        <f>B295*Input!$B$17+C295*Input!$C$17</f>
        <v>5.1598337144869923E-2</v>
      </c>
    </row>
    <row r="296" spans="1:4" x14ac:dyDescent="0.2">
      <c r="A296">
        <f t="shared" si="5"/>
        <v>295</v>
      </c>
      <c r="B296" s="32">
        <f>HLOOKUP($F$2,Scenarios!$B$1:$Z$721,'Fund Return'!A296+1,FALSE)</f>
        <v>1.7762495428217402E-2</v>
      </c>
      <c r="C296" s="11">
        <f>Input!$B$18/12</f>
        <v>1.6666666666666668E-3</v>
      </c>
      <c r="D296" s="21">
        <f>B296*Input!$B$17+C296*Input!$C$17</f>
        <v>1.2933746799752181E-2</v>
      </c>
    </row>
    <row r="297" spans="1:4" x14ac:dyDescent="0.2">
      <c r="A297">
        <f t="shared" si="5"/>
        <v>296</v>
      </c>
      <c r="B297" s="32">
        <f>HLOOKUP($F$2,Scenarios!$B$1:$Z$721,'Fund Return'!A297+1,FALSE)</f>
        <v>1.4941605545205603E-3</v>
      </c>
      <c r="C297" s="11">
        <f>Input!$B$18/12</f>
        <v>1.6666666666666668E-3</v>
      </c>
      <c r="D297" s="21">
        <f>B297*Input!$B$17+C297*Input!$C$17</f>
        <v>1.5459123881643921E-3</v>
      </c>
    </row>
    <row r="298" spans="1:4" x14ac:dyDescent="0.2">
      <c r="A298">
        <f t="shared" si="5"/>
        <v>297</v>
      </c>
      <c r="B298" s="32">
        <f>HLOOKUP($F$2,Scenarios!$B$1:$Z$721,'Fund Return'!A298+1,FALSE)</f>
        <v>-9.6331186007042408E-2</v>
      </c>
      <c r="C298" s="11">
        <f>Input!$B$18/12</f>
        <v>1.6666666666666668E-3</v>
      </c>
      <c r="D298" s="21">
        <f>B298*Input!$B$17+C298*Input!$C$17</f>
        <v>-6.6931830204929682E-2</v>
      </c>
    </row>
    <row r="299" spans="1:4" x14ac:dyDescent="0.2">
      <c r="A299">
        <f t="shared" si="5"/>
        <v>298</v>
      </c>
      <c r="B299" s="32">
        <f>HLOOKUP($F$2,Scenarios!$B$1:$Z$721,'Fund Return'!A299+1,FALSE)</f>
        <v>-0.11608901963079685</v>
      </c>
      <c r="C299" s="11">
        <f>Input!$B$18/12</f>
        <v>1.6666666666666668E-3</v>
      </c>
      <c r="D299" s="21">
        <f>B299*Input!$B$17+C299*Input!$C$17</f>
        <v>-8.076231374155779E-2</v>
      </c>
    </row>
    <row r="300" spans="1:4" x14ac:dyDescent="0.2">
      <c r="A300">
        <f t="shared" si="5"/>
        <v>299</v>
      </c>
      <c r="B300" s="32">
        <f>HLOOKUP($F$2,Scenarios!$B$1:$Z$721,'Fund Return'!A300+1,FALSE)</f>
        <v>1.2559379792689857E-2</v>
      </c>
      <c r="C300" s="11">
        <f>Input!$B$18/12</f>
        <v>1.6666666666666668E-3</v>
      </c>
      <c r="D300" s="21">
        <f>B300*Input!$B$17+C300*Input!$C$17</f>
        <v>9.2915658548829005E-3</v>
      </c>
    </row>
    <row r="301" spans="1:4" x14ac:dyDescent="0.2">
      <c r="A301">
        <f t="shared" si="5"/>
        <v>300</v>
      </c>
      <c r="B301" s="32">
        <f>HLOOKUP($F$2,Scenarios!$B$1:$Z$721,'Fund Return'!A301+1,FALSE)</f>
        <v>4.6006537143649717E-2</v>
      </c>
      <c r="C301" s="11">
        <f>Input!$B$18/12</f>
        <v>1.6666666666666668E-3</v>
      </c>
      <c r="D301" s="21">
        <f>B301*Input!$B$17+C301*Input!$C$17</f>
        <v>3.2704576000554798E-2</v>
      </c>
    </row>
    <row r="302" spans="1:4" x14ac:dyDescent="0.2">
      <c r="A302">
        <f t="shared" si="5"/>
        <v>301</v>
      </c>
      <c r="B302" s="32">
        <f>HLOOKUP($F$2,Scenarios!$B$1:$Z$721,'Fund Return'!A302+1,FALSE)</f>
        <v>-7.0391715759668769E-3</v>
      </c>
      <c r="C302" s="11">
        <f>Input!$B$18/12</f>
        <v>1.6666666666666668E-3</v>
      </c>
      <c r="D302" s="21">
        <f>B302*Input!$B$17+C302*Input!$C$17</f>
        <v>-4.4274201031768131E-3</v>
      </c>
    </row>
    <row r="303" spans="1:4" x14ac:dyDescent="0.2">
      <c r="A303">
        <f t="shared" si="5"/>
        <v>302</v>
      </c>
      <c r="B303" s="32">
        <f>HLOOKUP($F$2,Scenarios!$B$1:$Z$721,'Fund Return'!A303+1,FALSE)</f>
        <v>2.2072087543075415E-2</v>
      </c>
      <c r="C303" s="11">
        <f>Input!$B$18/12</f>
        <v>1.6666666666666668E-3</v>
      </c>
      <c r="D303" s="21">
        <f>B303*Input!$B$17+C303*Input!$C$17</f>
        <v>1.5950461280152789E-2</v>
      </c>
    </row>
    <row r="304" spans="1:4" x14ac:dyDescent="0.2">
      <c r="A304">
        <f t="shared" si="5"/>
        <v>303</v>
      </c>
      <c r="B304" s="32">
        <f>HLOOKUP($F$2,Scenarios!$B$1:$Z$721,'Fund Return'!A304+1,FALSE)</f>
        <v>4.0483211827151984E-2</v>
      </c>
      <c r="C304" s="11">
        <f>Input!$B$18/12</f>
        <v>1.6666666666666668E-3</v>
      </c>
      <c r="D304" s="21">
        <f>B304*Input!$B$17+C304*Input!$C$17</f>
        <v>2.8838248279006388E-2</v>
      </c>
    </row>
    <row r="305" spans="1:4" x14ac:dyDescent="0.2">
      <c r="A305">
        <f t="shared" si="5"/>
        <v>304</v>
      </c>
      <c r="B305" s="32">
        <f>HLOOKUP($F$2,Scenarios!$B$1:$Z$721,'Fund Return'!A305+1,FALSE)</f>
        <v>3.4735648225144709E-2</v>
      </c>
      <c r="C305" s="11">
        <f>Input!$B$18/12</f>
        <v>1.6666666666666668E-3</v>
      </c>
      <c r="D305" s="21">
        <f>B305*Input!$B$17+C305*Input!$C$17</f>
        <v>2.4814953757601295E-2</v>
      </c>
    </row>
    <row r="306" spans="1:4" x14ac:dyDescent="0.2">
      <c r="A306">
        <f t="shared" si="5"/>
        <v>305</v>
      </c>
      <c r="B306" s="32">
        <f>HLOOKUP($F$2,Scenarios!$B$1:$Z$721,'Fund Return'!A306+1,FALSE)</f>
        <v>-4.5727372003679975E-2</v>
      </c>
      <c r="C306" s="11">
        <f>Input!$B$18/12</f>
        <v>1.6666666666666668E-3</v>
      </c>
      <c r="D306" s="21">
        <f>B306*Input!$B$17+C306*Input!$C$17</f>
        <v>-3.1509160402575981E-2</v>
      </c>
    </row>
    <row r="307" spans="1:4" x14ac:dyDescent="0.2">
      <c r="A307">
        <f t="shared" si="5"/>
        <v>306</v>
      </c>
      <c r="B307" s="32">
        <f>HLOOKUP($F$2,Scenarios!$B$1:$Z$721,'Fund Return'!A307+1,FALSE)</f>
        <v>-5.4785325881102381E-2</v>
      </c>
      <c r="C307" s="11">
        <f>Input!$B$18/12</f>
        <v>1.6666666666666668E-3</v>
      </c>
      <c r="D307" s="21">
        <f>B307*Input!$B$17+C307*Input!$C$17</f>
        <v>-3.7849728116771661E-2</v>
      </c>
    </row>
    <row r="308" spans="1:4" x14ac:dyDescent="0.2">
      <c r="A308">
        <f t="shared" si="5"/>
        <v>307</v>
      </c>
      <c r="B308" s="32">
        <f>HLOOKUP($F$2,Scenarios!$B$1:$Z$721,'Fund Return'!A308+1,FALSE)</f>
        <v>-2.2405574388855664E-2</v>
      </c>
      <c r="C308" s="11">
        <f>Input!$B$18/12</f>
        <v>1.6666666666666668E-3</v>
      </c>
      <c r="D308" s="21">
        <f>B308*Input!$B$17+C308*Input!$C$17</f>
        <v>-1.5183902072198965E-2</v>
      </c>
    </row>
    <row r="309" spans="1:4" x14ac:dyDescent="0.2">
      <c r="A309">
        <f t="shared" si="5"/>
        <v>308</v>
      </c>
      <c r="B309" s="32">
        <f>HLOOKUP($F$2,Scenarios!$B$1:$Z$721,'Fund Return'!A309+1,FALSE)</f>
        <v>7.8683834945592529E-2</v>
      </c>
      <c r="C309" s="11">
        <f>Input!$B$18/12</f>
        <v>1.6666666666666668E-3</v>
      </c>
      <c r="D309" s="21">
        <f>B309*Input!$B$17+C309*Input!$C$17</f>
        <v>5.5578684461914767E-2</v>
      </c>
    </row>
    <row r="310" spans="1:4" x14ac:dyDescent="0.2">
      <c r="A310">
        <f t="shared" si="5"/>
        <v>309</v>
      </c>
      <c r="B310" s="32">
        <f>HLOOKUP($F$2,Scenarios!$B$1:$Z$721,'Fund Return'!A310+1,FALSE)</f>
        <v>6.7166100840436605E-3</v>
      </c>
      <c r="C310" s="11">
        <f>Input!$B$18/12</f>
        <v>1.6666666666666668E-3</v>
      </c>
      <c r="D310" s="21">
        <f>B310*Input!$B$17+C310*Input!$C$17</f>
        <v>5.2016270588305623E-3</v>
      </c>
    </row>
    <row r="311" spans="1:4" x14ac:dyDescent="0.2">
      <c r="A311">
        <f t="shared" si="5"/>
        <v>310</v>
      </c>
      <c r="B311" s="32">
        <f>HLOOKUP($F$2,Scenarios!$B$1:$Z$721,'Fund Return'!A311+1,FALSE)</f>
        <v>-1.8629635409554417E-2</v>
      </c>
      <c r="C311" s="11">
        <f>Input!$B$18/12</f>
        <v>1.6666666666666668E-3</v>
      </c>
      <c r="D311" s="21">
        <f>B311*Input!$B$17+C311*Input!$C$17</f>
        <v>-1.2540744786688091E-2</v>
      </c>
    </row>
    <row r="312" spans="1:4" x14ac:dyDescent="0.2">
      <c r="A312">
        <f t="shared" si="5"/>
        <v>311</v>
      </c>
      <c r="B312" s="32">
        <f>HLOOKUP($F$2,Scenarios!$B$1:$Z$721,'Fund Return'!A312+1,FALSE)</f>
        <v>-0.11166030594320328</v>
      </c>
      <c r="C312" s="11">
        <f>Input!$B$18/12</f>
        <v>1.6666666666666668E-3</v>
      </c>
      <c r="D312" s="21">
        <f>B312*Input!$B$17+C312*Input!$C$17</f>
        <v>-7.7662214160242285E-2</v>
      </c>
    </row>
    <row r="313" spans="1:4" x14ac:dyDescent="0.2">
      <c r="A313">
        <f t="shared" si="5"/>
        <v>312</v>
      </c>
      <c r="B313" s="32">
        <f>HLOOKUP($F$2,Scenarios!$B$1:$Z$721,'Fund Return'!A313+1,FALSE)</f>
        <v>-7.6059828871984939E-2</v>
      </c>
      <c r="C313" s="11">
        <f>Input!$B$18/12</f>
        <v>1.6666666666666668E-3</v>
      </c>
      <c r="D313" s="21">
        <f>B313*Input!$B$17+C313*Input!$C$17</f>
        <v>-5.2741880210389454E-2</v>
      </c>
    </row>
    <row r="314" spans="1:4" x14ac:dyDescent="0.2">
      <c r="A314">
        <f t="shared" si="5"/>
        <v>313</v>
      </c>
      <c r="B314" s="32">
        <f>HLOOKUP($F$2,Scenarios!$B$1:$Z$721,'Fund Return'!A314+1,FALSE)</f>
        <v>2.7515299522287234E-2</v>
      </c>
      <c r="C314" s="11">
        <f>Input!$B$18/12</f>
        <v>1.6666666666666668E-3</v>
      </c>
      <c r="D314" s="21">
        <f>B314*Input!$B$17+C314*Input!$C$17</f>
        <v>1.9760709665601062E-2</v>
      </c>
    </row>
    <row r="315" spans="1:4" x14ac:dyDescent="0.2">
      <c r="A315">
        <f t="shared" si="5"/>
        <v>314</v>
      </c>
      <c r="B315" s="32">
        <f>HLOOKUP($F$2,Scenarios!$B$1:$Z$721,'Fund Return'!A315+1,FALSE)</f>
        <v>-7.9421795571932963E-2</v>
      </c>
      <c r="C315" s="11">
        <f>Input!$B$18/12</f>
        <v>1.6666666666666668E-3</v>
      </c>
      <c r="D315" s="21">
        <f>B315*Input!$B$17+C315*Input!$C$17</f>
        <v>-5.5095256900353072E-2</v>
      </c>
    </row>
    <row r="316" spans="1:4" x14ac:dyDescent="0.2">
      <c r="A316">
        <f t="shared" si="5"/>
        <v>315</v>
      </c>
      <c r="B316" s="32">
        <f>HLOOKUP($F$2,Scenarios!$B$1:$Z$721,'Fund Return'!A316+1,FALSE)</f>
        <v>5.9417386756984346E-2</v>
      </c>
      <c r="C316" s="11">
        <f>Input!$B$18/12</f>
        <v>1.6666666666666668E-3</v>
      </c>
      <c r="D316" s="21">
        <f>B316*Input!$B$17+C316*Input!$C$17</f>
        <v>4.2092170729889043E-2</v>
      </c>
    </row>
    <row r="317" spans="1:4" x14ac:dyDescent="0.2">
      <c r="A317">
        <f t="shared" si="5"/>
        <v>316</v>
      </c>
      <c r="B317" s="32">
        <f>HLOOKUP($F$2,Scenarios!$B$1:$Z$721,'Fund Return'!A317+1,FALSE)</f>
        <v>-1.0755066236702686E-2</v>
      </c>
      <c r="C317" s="11">
        <f>Input!$B$18/12</f>
        <v>1.6666666666666668E-3</v>
      </c>
      <c r="D317" s="21">
        <f>B317*Input!$B$17+C317*Input!$C$17</f>
        <v>-7.0285463656918788E-3</v>
      </c>
    </row>
    <row r="318" spans="1:4" x14ac:dyDescent="0.2">
      <c r="A318">
        <f t="shared" si="5"/>
        <v>317</v>
      </c>
      <c r="B318" s="32">
        <f>HLOOKUP($F$2,Scenarios!$B$1:$Z$721,'Fund Return'!A318+1,FALSE)</f>
        <v>5.6555524596953299E-3</v>
      </c>
      <c r="C318" s="11">
        <f>Input!$B$18/12</f>
        <v>1.6666666666666668E-3</v>
      </c>
      <c r="D318" s="21">
        <f>B318*Input!$B$17+C318*Input!$C$17</f>
        <v>4.4588867217867315E-3</v>
      </c>
    </row>
    <row r="319" spans="1:4" x14ac:dyDescent="0.2">
      <c r="A319">
        <f t="shared" si="5"/>
        <v>318</v>
      </c>
      <c r="B319" s="32">
        <f>HLOOKUP($F$2,Scenarios!$B$1:$Z$721,'Fund Return'!A319+1,FALSE)</f>
        <v>-1.2121083399370429E-2</v>
      </c>
      <c r="C319" s="11">
        <f>Input!$B$18/12</f>
        <v>1.6666666666666668E-3</v>
      </c>
      <c r="D319" s="21">
        <f>B319*Input!$B$17+C319*Input!$C$17</f>
        <v>-7.9847583795592987E-3</v>
      </c>
    </row>
    <row r="320" spans="1:4" x14ac:dyDescent="0.2">
      <c r="A320">
        <f t="shared" si="5"/>
        <v>319</v>
      </c>
      <c r="B320" s="32">
        <f>HLOOKUP($F$2,Scenarios!$B$1:$Z$721,'Fund Return'!A320+1,FALSE)</f>
        <v>-2.6480031993002445E-2</v>
      </c>
      <c r="C320" s="11">
        <f>Input!$B$18/12</f>
        <v>1.6666666666666668E-3</v>
      </c>
      <c r="D320" s="21">
        <f>B320*Input!$B$17+C320*Input!$C$17</f>
        <v>-1.8036022395101711E-2</v>
      </c>
    </row>
    <row r="321" spans="1:4" x14ac:dyDescent="0.2">
      <c r="A321">
        <f t="shared" si="5"/>
        <v>320</v>
      </c>
      <c r="B321" s="32">
        <f>HLOOKUP($F$2,Scenarios!$B$1:$Z$721,'Fund Return'!A321+1,FALSE)</f>
        <v>9.3234775839316414E-2</v>
      </c>
      <c r="C321" s="11">
        <f>Input!$B$18/12</f>
        <v>1.6666666666666668E-3</v>
      </c>
      <c r="D321" s="21">
        <f>B321*Input!$B$17+C321*Input!$C$17</f>
        <v>6.5764343087521493E-2</v>
      </c>
    </row>
    <row r="322" spans="1:4" x14ac:dyDescent="0.2">
      <c r="A322">
        <f t="shared" si="5"/>
        <v>321</v>
      </c>
      <c r="B322" s="32">
        <f>HLOOKUP($F$2,Scenarios!$B$1:$Z$721,'Fund Return'!A322+1,FALSE)</f>
        <v>-4.2271379978626282E-2</v>
      </c>
      <c r="C322" s="11">
        <f>Input!$B$18/12</f>
        <v>1.6666666666666668E-3</v>
      </c>
      <c r="D322" s="21">
        <f>B322*Input!$B$17+C322*Input!$C$17</f>
        <v>-2.9089965985038393E-2</v>
      </c>
    </row>
    <row r="323" spans="1:4" x14ac:dyDescent="0.2">
      <c r="A323">
        <f t="shared" si="5"/>
        <v>322</v>
      </c>
      <c r="B323" s="32">
        <f>HLOOKUP($F$2,Scenarios!$B$1:$Z$721,'Fund Return'!A323+1,FALSE)</f>
        <v>-2.7862699362457607E-2</v>
      </c>
      <c r="C323" s="11">
        <f>Input!$B$18/12</f>
        <v>1.6666666666666668E-3</v>
      </c>
      <c r="D323" s="21">
        <f>B323*Input!$B$17+C323*Input!$C$17</f>
        <v>-1.9003889553720323E-2</v>
      </c>
    </row>
    <row r="324" spans="1:4" x14ac:dyDescent="0.2">
      <c r="A324">
        <f t="shared" si="5"/>
        <v>323</v>
      </c>
      <c r="B324" s="32">
        <f>HLOOKUP($F$2,Scenarios!$B$1:$Z$721,'Fund Return'!A324+1,FALSE)</f>
        <v>-2.105213174214254E-3</v>
      </c>
      <c r="C324" s="11">
        <f>Input!$B$18/12</f>
        <v>1.6666666666666668E-3</v>
      </c>
      <c r="D324" s="21">
        <f>B324*Input!$B$17+C324*Input!$C$17</f>
        <v>-9.7364922194997764E-4</v>
      </c>
    </row>
    <row r="325" spans="1:4" x14ac:dyDescent="0.2">
      <c r="A325">
        <f t="shared" si="5"/>
        <v>324</v>
      </c>
      <c r="B325" s="32">
        <f>HLOOKUP($F$2,Scenarios!$B$1:$Z$721,'Fund Return'!A325+1,FALSE)</f>
        <v>-5.8358409095029436E-2</v>
      </c>
      <c r="C325" s="11">
        <f>Input!$B$18/12</f>
        <v>1.6666666666666668E-3</v>
      </c>
      <c r="D325" s="21">
        <f>B325*Input!$B$17+C325*Input!$C$17</f>
        <v>-4.0350886366520601E-2</v>
      </c>
    </row>
    <row r="326" spans="1:4" x14ac:dyDescent="0.2">
      <c r="A326">
        <f t="shared" si="5"/>
        <v>325</v>
      </c>
      <c r="B326" s="32">
        <f>HLOOKUP($F$2,Scenarios!$B$1:$Z$721,'Fund Return'!A326+1,FALSE)</f>
        <v>4.7441835588531343E-2</v>
      </c>
      <c r="C326" s="11">
        <f>Input!$B$18/12</f>
        <v>1.6666666666666668E-3</v>
      </c>
      <c r="D326" s="21">
        <f>B326*Input!$B$17+C326*Input!$C$17</f>
        <v>3.3709284911971941E-2</v>
      </c>
    </row>
    <row r="327" spans="1:4" x14ac:dyDescent="0.2">
      <c r="A327">
        <f t="shared" si="5"/>
        <v>326</v>
      </c>
      <c r="B327" s="32">
        <f>HLOOKUP($F$2,Scenarios!$B$1:$Z$721,'Fund Return'!A327+1,FALSE)</f>
        <v>7.7383313624971958E-2</v>
      </c>
      <c r="C327" s="11">
        <f>Input!$B$18/12</f>
        <v>1.6666666666666668E-3</v>
      </c>
      <c r="D327" s="21">
        <f>B327*Input!$B$17+C327*Input!$C$17</f>
        <v>5.4668319537480366E-2</v>
      </c>
    </row>
    <row r="328" spans="1:4" x14ac:dyDescent="0.2">
      <c r="A328">
        <f t="shared" si="5"/>
        <v>327</v>
      </c>
      <c r="B328" s="32">
        <f>HLOOKUP($F$2,Scenarios!$B$1:$Z$721,'Fund Return'!A328+1,FALSE)</f>
        <v>-2.5379635486444393E-2</v>
      </c>
      <c r="C328" s="11">
        <f>Input!$B$18/12</f>
        <v>1.6666666666666668E-3</v>
      </c>
      <c r="D328" s="21">
        <f>B328*Input!$B$17+C328*Input!$C$17</f>
        <v>-1.7265744840511073E-2</v>
      </c>
    </row>
    <row r="329" spans="1:4" x14ac:dyDescent="0.2">
      <c r="A329">
        <f t="shared" si="5"/>
        <v>328</v>
      </c>
      <c r="B329" s="32">
        <f>HLOOKUP($F$2,Scenarios!$B$1:$Z$721,'Fund Return'!A329+1,FALSE)</f>
        <v>-2.9823672051878355E-2</v>
      </c>
      <c r="C329" s="11">
        <f>Input!$B$18/12</f>
        <v>1.6666666666666668E-3</v>
      </c>
      <c r="D329" s="21">
        <f>B329*Input!$B$17+C329*Input!$C$17</f>
        <v>-2.0376570436314845E-2</v>
      </c>
    </row>
    <row r="330" spans="1:4" x14ac:dyDescent="0.2">
      <c r="A330">
        <f t="shared" si="5"/>
        <v>329</v>
      </c>
      <c r="B330" s="32">
        <f>HLOOKUP($F$2,Scenarios!$B$1:$Z$721,'Fund Return'!A330+1,FALSE)</f>
        <v>-0.1229060029902609</v>
      </c>
      <c r="C330" s="11">
        <f>Input!$B$18/12</f>
        <v>1.6666666666666668E-3</v>
      </c>
      <c r="D330" s="21">
        <f>B330*Input!$B$17+C330*Input!$C$17</f>
        <v>-8.5534202093182632E-2</v>
      </c>
    </row>
    <row r="331" spans="1:4" x14ac:dyDescent="0.2">
      <c r="A331">
        <f t="shared" si="5"/>
        <v>330</v>
      </c>
      <c r="B331" s="32">
        <f>HLOOKUP($F$2,Scenarios!$B$1:$Z$721,'Fund Return'!A331+1,FALSE)</f>
        <v>-8.1360595632519062E-3</v>
      </c>
      <c r="C331" s="11">
        <f>Input!$B$18/12</f>
        <v>1.6666666666666668E-3</v>
      </c>
      <c r="D331" s="21">
        <f>B331*Input!$B$17+C331*Input!$C$17</f>
        <v>-5.1952416942763332E-3</v>
      </c>
    </row>
    <row r="332" spans="1:4" x14ac:dyDescent="0.2">
      <c r="A332">
        <f t="shared" si="5"/>
        <v>331</v>
      </c>
      <c r="B332" s="32">
        <f>HLOOKUP($F$2,Scenarios!$B$1:$Z$721,'Fund Return'!A332+1,FALSE)</f>
        <v>1.8177892691514003E-2</v>
      </c>
      <c r="C332" s="11">
        <f>Input!$B$18/12</f>
        <v>1.6666666666666668E-3</v>
      </c>
      <c r="D332" s="21">
        <f>B332*Input!$B$17+C332*Input!$C$17</f>
        <v>1.3224524884059802E-2</v>
      </c>
    </row>
    <row r="333" spans="1:4" x14ac:dyDescent="0.2">
      <c r="A333">
        <f t="shared" si="5"/>
        <v>332</v>
      </c>
      <c r="B333" s="32">
        <f>HLOOKUP($F$2,Scenarios!$B$1:$Z$721,'Fund Return'!A333+1,FALSE)</f>
        <v>4.5513241981857078E-2</v>
      </c>
      <c r="C333" s="11">
        <f>Input!$B$18/12</f>
        <v>1.6666666666666668E-3</v>
      </c>
      <c r="D333" s="21">
        <f>B333*Input!$B$17+C333*Input!$C$17</f>
        <v>3.2359269387299952E-2</v>
      </c>
    </row>
    <row r="334" spans="1:4" x14ac:dyDescent="0.2">
      <c r="A334">
        <f t="shared" si="5"/>
        <v>333</v>
      </c>
      <c r="B334" s="32">
        <f>HLOOKUP($F$2,Scenarios!$B$1:$Z$721,'Fund Return'!A334+1,FALSE)</f>
        <v>-4.4192734308718971E-2</v>
      </c>
      <c r="C334" s="11">
        <f>Input!$B$18/12</f>
        <v>1.6666666666666668E-3</v>
      </c>
      <c r="D334" s="21">
        <f>B334*Input!$B$17+C334*Input!$C$17</f>
        <v>-3.0434914016103279E-2</v>
      </c>
    </row>
    <row r="335" spans="1:4" x14ac:dyDescent="0.2">
      <c r="A335">
        <f t="shared" si="5"/>
        <v>334</v>
      </c>
      <c r="B335" s="32">
        <f>HLOOKUP($F$2,Scenarios!$B$1:$Z$721,'Fund Return'!A335+1,FALSE)</f>
        <v>3.8583376814865142E-3</v>
      </c>
      <c r="C335" s="11">
        <f>Input!$B$18/12</f>
        <v>1.6666666666666668E-3</v>
      </c>
      <c r="D335" s="21">
        <f>B335*Input!$B$17+C335*Input!$C$17</f>
        <v>3.2008363770405597E-3</v>
      </c>
    </row>
    <row r="336" spans="1:4" x14ac:dyDescent="0.2">
      <c r="A336">
        <f t="shared" si="5"/>
        <v>335</v>
      </c>
      <c r="B336" s="32">
        <f>HLOOKUP($F$2,Scenarios!$B$1:$Z$721,'Fund Return'!A336+1,FALSE)</f>
        <v>5.9410671385707381E-2</v>
      </c>
      <c r="C336" s="11">
        <f>Input!$B$18/12</f>
        <v>1.6666666666666668E-3</v>
      </c>
      <c r="D336" s="21">
        <f>B336*Input!$B$17+C336*Input!$C$17</f>
        <v>4.2087469969995163E-2</v>
      </c>
    </row>
    <row r="337" spans="1:4" x14ac:dyDescent="0.2">
      <c r="A337">
        <f t="shared" si="5"/>
        <v>336</v>
      </c>
      <c r="B337" s="32">
        <f>HLOOKUP($F$2,Scenarios!$B$1:$Z$721,'Fund Return'!A337+1,FALSE)</f>
        <v>2.879023292505967E-2</v>
      </c>
      <c r="C337" s="11">
        <f>Input!$B$18/12</f>
        <v>1.6666666666666668E-3</v>
      </c>
      <c r="D337" s="21">
        <f>B337*Input!$B$17+C337*Input!$C$17</f>
        <v>2.0653163047541768E-2</v>
      </c>
    </row>
    <row r="338" spans="1:4" x14ac:dyDescent="0.2">
      <c r="A338">
        <f t="shared" si="5"/>
        <v>337</v>
      </c>
      <c r="B338" s="32">
        <f>HLOOKUP($F$2,Scenarios!$B$1:$Z$721,'Fund Return'!A338+1,FALSE)</f>
        <v>-3.3789492005054808E-2</v>
      </c>
      <c r="C338" s="11">
        <f>Input!$B$18/12</f>
        <v>1.6666666666666668E-3</v>
      </c>
      <c r="D338" s="21">
        <f>B338*Input!$B$17+C338*Input!$C$17</f>
        <v>-2.3152644403538362E-2</v>
      </c>
    </row>
    <row r="339" spans="1:4" x14ac:dyDescent="0.2">
      <c r="A339">
        <f t="shared" si="5"/>
        <v>338</v>
      </c>
      <c r="B339" s="32">
        <f>HLOOKUP($F$2,Scenarios!$B$1:$Z$721,'Fund Return'!A339+1,FALSE)</f>
        <v>3.5704336959753731E-2</v>
      </c>
      <c r="C339" s="11">
        <f>Input!$B$18/12</f>
        <v>1.6666666666666668E-3</v>
      </c>
      <c r="D339" s="21">
        <f>B339*Input!$B$17+C339*Input!$C$17</f>
        <v>2.5493035871827611E-2</v>
      </c>
    </row>
    <row r="340" spans="1:4" x14ac:dyDescent="0.2">
      <c r="A340">
        <f t="shared" si="5"/>
        <v>339</v>
      </c>
      <c r="B340" s="32">
        <f>HLOOKUP($F$2,Scenarios!$B$1:$Z$721,'Fund Return'!A340+1,FALSE)</f>
        <v>-6.4827113093437111E-2</v>
      </c>
      <c r="C340" s="11">
        <f>Input!$B$18/12</f>
        <v>1.6666666666666668E-3</v>
      </c>
      <c r="D340" s="21">
        <f>B340*Input!$B$17+C340*Input!$C$17</f>
        <v>-4.4878979165405973E-2</v>
      </c>
    </row>
    <row r="341" spans="1:4" x14ac:dyDescent="0.2">
      <c r="A341">
        <f t="shared" si="5"/>
        <v>340</v>
      </c>
      <c r="B341" s="32">
        <f>HLOOKUP($F$2,Scenarios!$B$1:$Z$721,'Fund Return'!A341+1,FALSE)</f>
        <v>5.5145729621455721E-3</v>
      </c>
      <c r="C341" s="11">
        <f>Input!$B$18/12</f>
        <v>1.6666666666666668E-3</v>
      </c>
      <c r="D341" s="21">
        <f>B341*Input!$B$17+C341*Input!$C$17</f>
        <v>4.3602010735019001E-3</v>
      </c>
    </row>
    <row r="342" spans="1:4" x14ac:dyDescent="0.2">
      <c r="A342">
        <f t="shared" si="5"/>
        <v>341</v>
      </c>
      <c r="B342" s="32">
        <f>HLOOKUP($F$2,Scenarios!$B$1:$Z$721,'Fund Return'!A342+1,FALSE)</f>
        <v>6.7480350890590624E-2</v>
      </c>
      <c r="C342" s="11">
        <f>Input!$B$18/12</f>
        <v>1.6666666666666668E-3</v>
      </c>
      <c r="D342" s="21">
        <f>B342*Input!$B$17+C342*Input!$C$17</f>
        <v>4.7736245623413436E-2</v>
      </c>
    </row>
    <row r="343" spans="1:4" x14ac:dyDescent="0.2">
      <c r="A343">
        <f t="shared" si="5"/>
        <v>342</v>
      </c>
      <c r="B343" s="32">
        <f>HLOOKUP($F$2,Scenarios!$B$1:$Z$721,'Fund Return'!A343+1,FALSE)</f>
        <v>-3.5225609038039972E-2</v>
      </c>
      <c r="C343" s="11">
        <f>Input!$B$18/12</f>
        <v>1.6666666666666668E-3</v>
      </c>
      <c r="D343" s="21">
        <f>B343*Input!$B$17+C343*Input!$C$17</f>
        <v>-2.4157926326627978E-2</v>
      </c>
    </row>
    <row r="344" spans="1:4" x14ac:dyDescent="0.2">
      <c r="A344">
        <f t="shared" si="5"/>
        <v>343</v>
      </c>
      <c r="B344" s="32">
        <f>HLOOKUP($F$2,Scenarios!$B$1:$Z$721,'Fund Return'!A344+1,FALSE)</f>
        <v>-2.9531687114066212E-2</v>
      </c>
      <c r="C344" s="11">
        <f>Input!$B$18/12</f>
        <v>1.6666666666666668E-3</v>
      </c>
      <c r="D344" s="21">
        <f>B344*Input!$B$17+C344*Input!$C$17</f>
        <v>-2.0172180979846348E-2</v>
      </c>
    </row>
    <row r="345" spans="1:4" x14ac:dyDescent="0.2">
      <c r="A345">
        <f t="shared" si="5"/>
        <v>344</v>
      </c>
      <c r="B345" s="32">
        <f>HLOOKUP($F$2,Scenarios!$B$1:$Z$721,'Fund Return'!A345+1,FALSE)</f>
        <v>-3.7773850457920116E-2</v>
      </c>
      <c r="C345" s="11">
        <f>Input!$B$18/12</f>
        <v>1.6666666666666668E-3</v>
      </c>
      <c r="D345" s="21">
        <f>B345*Input!$B$17+C345*Input!$C$17</f>
        <v>-2.5941695320544078E-2</v>
      </c>
    </row>
    <row r="346" spans="1:4" x14ac:dyDescent="0.2">
      <c r="A346">
        <f t="shared" ref="A346:A409" si="6">A345+1</f>
        <v>345</v>
      </c>
      <c r="B346" s="32">
        <f>HLOOKUP($F$2,Scenarios!$B$1:$Z$721,'Fund Return'!A346+1,FALSE)</f>
        <v>3.5944011010315503E-2</v>
      </c>
      <c r="C346" s="11">
        <f>Input!$B$18/12</f>
        <v>1.6666666666666668E-3</v>
      </c>
      <c r="D346" s="21">
        <f>B346*Input!$B$17+C346*Input!$C$17</f>
        <v>2.5660807707220852E-2</v>
      </c>
    </row>
    <row r="347" spans="1:4" x14ac:dyDescent="0.2">
      <c r="A347">
        <f t="shared" si="6"/>
        <v>346</v>
      </c>
      <c r="B347" s="32">
        <f>HLOOKUP($F$2,Scenarios!$B$1:$Z$721,'Fund Return'!A347+1,FALSE)</f>
        <v>7.3571136215302119E-2</v>
      </c>
      <c r="C347" s="11">
        <f>Input!$B$18/12</f>
        <v>1.6666666666666668E-3</v>
      </c>
      <c r="D347" s="21">
        <f>B347*Input!$B$17+C347*Input!$C$17</f>
        <v>5.1999795350711482E-2</v>
      </c>
    </row>
    <row r="348" spans="1:4" x14ac:dyDescent="0.2">
      <c r="A348">
        <f t="shared" si="6"/>
        <v>347</v>
      </c>
      <c r="B348" s="32">
        <f>HLOOKUP($F$2,Scenarios!$B$1:$Z$721,'Fund Return'!A348+1,FALSE)</f>
        <v>5.4085444421808404E-2</v>
      </c>
      <c r="C348" s="11">
        <f>Input!$B$18/12</f>
        <v>1.6666666666666668E-3</v>
      </c>
      <c r="D348" s="21">
        <f>B348*Input!$B$17+C348*Input!$C$17</f>
        <v>3.8359811095265879E-2</v>
      </c>
    </row>
    <row r="349" spans="1:4" x14ac:dyDescent="0.2">
      <c r="A349">
        <f t="shared" si="6"/>
        <v>348</v>
      </c>
      <c r="B349" s="32">
        <f>HLOOKUP($F$2,Scenarios!$B$1:$Z$721,'Fund Return'!A349+1,FALSE)</f>
        <v>4.3010202252731583E-2</v>
      </c>
      <c r="C349" s="11">
        <f>Input!$B$18/12</f>
        <v>1.6666666666666668E-3</v>
      </c>
      <c r="D349" s="21">
        <f>B349*Input!$B$17+C349*Input!$C$17</f>
        <v>3.0607141576912106E-2</v>
      </c>
    </row>
    <row r="350" spans="1:4" x14ac:dyDescent="0.2">
      <c r="A350">
        <f t="shared" si="6"/>
        <v>349</v>
      </c>
      <c r="B350" s="32">
        <f>HLOOKUP($F$2,Scenarios!$B$1:$Z$721,'Fund Return'!A350+1,FALSE)</f>
        <v>-5.7473720767493887E-2</v>
      </c>
      <c r="C350" s="11">
        <f>Input!$B$18/12</f>
        <v>1.6666666666666668E-3</v>
      </c>
      <c r="D350" s="21">
        <f>B350*Input!$B$17+C350*Input!$C$17</f>
        <v>-3.9731604537245717E-2</v>
      </c>
    </row>
    <row r="351" spans="1:4" x14ac:dyDescent="0.2">
      <c r="A351">
        <f t="shared" si="6"/>
        <v>350</v>
      </c>
      <c r="B351" s="32">
        <f>HLOOKUP($F$2,Scenarios!$B$1:$Z$721,'Fund Return'!A351+1,FALSE)</f>
        <v>5.6864819657755396E-3</v>
      </c>
      <c r="C351" s="11">
        <f>Input!$B$18/12</f>
        <v>1.6666666666666668E-3</v>
      </c>
      <c r="D351" s="21">
        <f>B351*Input!$B$17+C351*Input!$C$17</f>
        <v>4.480537376042878E-3</v>
      </c>
    </row>
    <row r="352" spans="1:4" x14ac:dyDescent="0.2">
      <c r="A352">
        <f t="shared" si="6"/>
        <v>351</v>
      </c>
      <c r="B352" s="32">
        <f>HLOOKUP($F$2,Scenarios!$B$1:$Z$721,'Fund Return'!A352+1,FALSE)</f>
        <v>-0.10619310270804763</v>
      </c>
      <c r="C352" s="11">
        <f>Input!$B$18/12</f>
        <v>1.6666666666666668E-3</v>
      </c>
      <c r="D352" s="21">
        <f>B352*Input!$B$17+C352*Input!$C$17</f>
        <v>-7.3835171895633336E-2</v>
      </c>
    </row>
    <row r="353" spans="1:4" x14ac:dyDescent="0.2">
      <c r="A353">
        <f t="shared" si="6"/>
        <v>352</v>
      </c>
      <c r="B353" s="32">
        <f>HLOOKUP($F$2,Scenarios!$B$1:$Z$721,'Fund Return'!A353+1,FALSE)</f>
        <v>6.6453500276051944E-2</v>
      </c>
      <c r="C353" s="11">
        <f>Input!$B$18/12</f>
        <v>1.6666666666666668E-3</v>
      </c>
      <c r="D353" s="21">
        <f>B353*Input!$B$17+C353*Input!$C$17</f>
        <v>4.701745019323636E-2</v>
      </c>
    </row>
    <row r="354" spans="1:4" x14ac:dyDescent="0.2">
      <c r="A354">
        <f t="shared" si="6"/>
        <v>353</v>
      </c>
      <c r="B354" s="32">
        <f>HLOOKUP($F$2,Scenarios!$B$1:$Z$721,'Fund Return'!A354+1,FALSE)</f>
        <v>-2.073036220586344E-2</v>
      </c>
      <c r="C354" s="11">
        <f>Input!$B$18/12</f>
        <v>1.6666666666666668E-3</v>
      </c>
      <c r="D354" s="21">
        <f>B354*Input!$B$17+C354*Input!$C$17</f>
        <v>-1.4011253544104407E-2</v>
      </c>
    </row>
    <row r="355" spans="1:4" x14ac:dyDescent="0.2">
      <c r="A355">
        <f t="shared" si="6"/>
        <v>354</v>
      </c>
      <c r="B355" s="32">
        <f>HLOOKUP($F$2,Scenarios!$B$1:$Z$721,'Fund Return'!A355+1,FALSE)</f>
        <v>-7.1364191490310175E-2</v>
      </c>
      <c r="C355" s="11">
        <f>Input!$B$18/12</f>
        <v>1.6666666666666668E-3</v>
      </c>
      <c r="D355" s="21">
        <f>B355*Input!$B$17+C355*Input!$C$17</f>
        <v>-4.9454934043217116E-2</v>
      </c>
    </row>
    <row r="356" spans="1:4" x14ac:dyDescent="0.2">
      <c r="A356">
        <f t="shared" si="6"/>
        <v>355</v>
      </c>
      <c r="B356" s="32">
        <f>HLOOKUP($F$2,Scenarios!$B$1:$Z$721,'Fund Return'!A356+1,FALSE)</f>
        <v>-3.4301127706810819E-2</v>
      </c>
      <c r="C356" s="11">
        <f>Input!$B$18/12</f>
        <v>1.6666666666666668E-3</v>
      </c>
      <c r="D356" s="21">
        <f>B356*Input!$B$17+C356*Input!$C$17</f>
        <v>-2.351078939476757E-2</v>
      </c>
    </row>
    <row r="357" spans="1:4" x14ac:dyDescent="0.2">
      <c r="A357">
        <f t="shared" si="6"/>
        <v>356</v>
      </c>
      <c r="B357" s="32">
        <f>HLOOKUP($F$2,Scenarios!$B$1:$Z$721,'Fund Return'!A357+1,FALSE)</f>
        <v>7.9198464837531846E-3</v>
      </c>
      <c r="C357" s="11">
        <f>Input!$B$18/12</f>
        <v>1.6666666666666668E-3</v>
      </c>
      <c r="D357" s="21">
        <f>B357*Input!$B$17+C357*Input!$C$17</f>
        <v>6.0438925386272291E-3</v>
      </c>
    </row>
    <row r="358" spans="1:4" x14ac:dyDescent="0.2">
      <c r="A358">
        <f t="shared" si="6"/>
        <v>357</v>
      </c>
      <c r="B358" s="32">
        <f>HLOOKUP($F$2,Scenarios!$B$1:$Z$721,'Fund Return'!A358+1,FALSE)</f>
        <v>3.0711105124045998E-2</v>
      </c>
      <c r="C358" s="11">
        <f>Input!$B$18/12</f>
        <v>1.6666666666666668E-3</v>
      </c>
      <c r="D358" s="21">
        <f>B358*Input!$B$17+C358*Input!$C$17</f>
        <v>2.1997773586832199E-2</v>
      </c>
    </row>
    <row r="359" spans="1:4" x14ac:dyDescent="0.2">
      <c r="A359">
        <f t="shared" si="6"/>
        <v>358</v>
      </c>
      <c r="B359" s="32">
        <f>HLOOKUP($F$2,Scenarios!$B$1:$Z$721,'Fund Return'!A359+1,FALSE)</f>
        <v>-5.2369563680154441E-2</v>
      </c>
      <c r="C359" s="11">
        <f>Input!$B$18/12</f>
        <v>1.6666666666666668E-3</v>
      </c>
      <c r="D359" s="21">
        <f>B359*Input!$B$17+C359*Input!$C$17</f>
        <v>-3.6158694576108104E-2</v>
      </c>
    </row>
    <row r="360" spans="1:4" x14ac:dyDescent="0.2">
      <c r="A360">
        <f t="shared" si="6"/>
        <v>359</v>
      </c>
      <c r="B360" s="32">
        <f>HLOOKUP($F$2,Scenarios!$B$1:$Z$721,'Fund Return'!A360+1,FALSE)</f>
        <v>-3.9314261695497288E-2</v>
      </c>
      <c r="C360" s="11">
        <f>Input!$B$18/12</f>
        <v>1.6666666666666668E-3</v>
      </c>
      <c r="D360" s="21">
        <f>B360*Input!$B$17+C360*Input!$C$17</f>
        <v>-2.70199831868481E-2</v>
      </c>
    </row>
    <row r="361" spans="1:4" x14ac:dyDescent="0.2">
      <c r="A361">
        <f t="shared" si="6"/>
        <v>360</v>
      </c>
      <c r="B361" s="32">
        <f>HLOOKUP($F$2,Scenarios!$B$1:$Z$721,'Fund Return'!A361+1,FALSE)</f>
        <v>2.2331990360521553E-2</v>
      </c>
      <c r="C361" s="11">
        <f>Input!$B$18/12</f>
        <v>1.6666666666666668E-3</v>
      </c>
      <c r="D361" s="21">
        <f>B361*Input!$B$17+C361*Input!$C$17</f>
        <v>1.6132393252365086E-2</v>
      </c>
    </row>
    <row r="362" spans="1:4" x14ac:dyDescent="0.2">
      <c r="A362">
        <f t="shared" si="6"/>
        <v>361</v>
      </c>
      <c r="B362" s="32">
        <f>HLOOKUP($F$2,Scenarios!$B$1:$Z$721,'Fund Return'!A362+1,FALSE)</f>
        <v>-4.3954480687556127E-2</v>
      </c>
      <c r="C362" s="11">
        <f>Input!$B$18/12</f>
        <v>1.6666666666666668E-3</v>
      </c>
      <c r="D362" s="21">
        <f>B362*Input!$B$17+C362*Input!$C$17</f>
        <v>-3.0268136481289287E-2</v>
      </c>
    </row>
    <row r="363" spans="1:4" x14ac:dyDescent="0.2">
      <c r="A363">
        <f t="shared" si="6"/>
        <v>362</v>
      </c>
      <c r="B363" s="32">
        <f>HLOOKUP($F$2,Scenarios!$B$1:$Z$721,'Fund Return'!A363+1,FALSE)</f>
        <v>-5.0096849508328163E-2</v>
      </c>
      <c r="C363" s="11">
        <f>Input!$B$18/12</f>
        <v>1.6666666666666668E-3</v>
      </c>
      <c r="D363" s="21">
        <f>B363*Input!$B$17+C363*Input!$C$17</f>
        <v>-3.4567794655829709E-2</v>
      </c>
    </row>
    <row r="364" spans="1:4" x14ac:dyDescent="0.2">
      <c r="A364">
        <f t="shared" si="6"/>
        <v>363</v>
      </c>
      <c r="B364" s="32">
        <f>HLOOKUP($F$2,Scenarios!$B$1:$Z$721,'Fund Return'!A364+1,FALSE)</f>
        <v>-4.1474483746019336E-2</v>
      </c>
      <c r="C364" s="11">
        <f>Input!$B$18/12</f>
        <v>1.6666666666666668E-3</v>
      </c>
      <c r="D364" s="21">
        <f>B364*Input!$B$17+C364*Input!$C$17</f>
        <v>-2.8532138622213533E-2</v>
      </c>
    </row>
    <row r="365" spans="1:4" x14ac:dyDescent="0.2">
      <c r="A365">
        <f t="shared" si="6"/>
        <v>364</v>
      </c>
      <c r="B365" s="32">
        <f>HLOOKUP($F$2,Scenarios!$B$1:$Z$721,'Fund Return'!A365+1,FALSE)</f>
        <v>-2.9374623006628728E-2</v>
      </c>
      <c r="C365" s="11">
        <f>Input!$B$18/12</f>
        <v>1.6666666666666668E-3</v>
      </c>
      <c r="D365" s="21">
        <f>B365*Input!$B$17+C365*Input!$C$17</f>
        <v>-2.0062236104640106E-2</v>
      </c>
    </row>
    <row r="366" spans="1:4" x14ac:dyDescent="0.2">
      <c r="A366">
        <f t="shared" si="6"/>
        <v>365</v>
      </c>
      <c r="B366" s="32">
        <f>HLOOKUP($F$2,Scenarios!$B$1:$Z$721,'Fund Return'!A366+1,FALSE)</f>
        <v>-6.1065691775592304E-3</v>
      </c>
      <c r="C366" s="11">
        <f>Input!$B$18/12</f>
        <v>1.6666666666666668E-3</v>
      </c>
      <c r="D366" s="21">
        <f>B366*Input!$B$17+C366*Input!$C$17</f>
        <v>-3.7745984242914606E-3</v>
      </c>
    </row>
    <row r="367" spans="1:4" x14ac:dyDescent="0.2">
      <c r="A367">
        <f t="shared" si="6"/>
        <v>366</v>
      </c>
      <c r="B367" s="32">
        <f>HLOOKUP($F$2,Scenarios!$B$1:$Z$721,'Fund Return'!A367+1,FALSE)</f>
        <v>4.2296518950771723E-2</v>
      </c>
      <c r="C367" s="11">
        <f>Input!$B$18/12</f>
        <v>1.6666666666666668E-3</v>
      </c>
      <c r="D367" s="21">
        <f>B367*Input!$B$17+C367*Input!$C$17</f>
        <v>3.0107563265540205E-2</v>
      </c>
    </row>
    <row r="368" spans="1:4" x14ac:dyDescent="0.2">
      <c r="A368">
        <f t="shared" si="6"/>
        <v>367</v>
      </c>
      <c r="B368" s="32">
        <f>HLOOKUP($F$2,Scenarios!$B$1:$Z$721,'Fund Return'!A368+1,FALSE)</f>
        <v>-7.1440446907999845E-5</v>
      </c>
      <c r="C368" s="11">
        <f>Input!$B$18/12</f>
        <v>1.6666666666666668E-3</v>
      </c>
      <c r="D368" s="21">
        <f>B368*Input!$B$17+C368*Input!$C$17</f>
        <v>4.4999168716440021E-4</v>
      </c>
    </row>
    <row r="369" spans="1:4" x14ac:dyDescent="0.2">
      <c r="A369">
        <f t="shared" si="6"/>
        <v>368</v>
      </c>
      <c r="B369" s="32">
        <f>HLOOKUP($F$2,Scenarios!$B$1:$Z$721,'Fund Return'!A369+1,FALSE)</f>
        <v>1.1175867953323511E-2</v>
      </c>
      <c r="C369" s="11">
        <f>Input!$B$18/12</f>
        <v>1.6666666666666668E-3</v>
      </c>
      <c r="D369" s="21">
        <f>B369*Input!$B$17+C369*Input!$C$17</f>
        <v>8.3231075673264581E-3</v>
      </c>
    </row>
    <row r="370" spans="1:4" x14ac:dyDescent="0.2">
      <c r="A370">
        <f t="shared" si="6"/>
        <v>369</v>
      </c>
      <c r="B370" s="32">
        <f>HLOOKUP($F$2,Scenarios!$B$1:$Z$721,'Fund Return'!A370+1,FALSE)</f>
        <v>1.4127651998318044E-2</v>
      </c>
      <c r="C370" s="11">
        <f>Input!$B$18/12</f>
        <v>1.6666666666666668E-3</v>
      </c>
      <c r="D370" s="21">
        <f>B370*Input!$B$17+C370*Input!$C$17</f>
        <v>1.038935639882263E-2</v>
      </c>
    </row>
    <row r="371" spans="1:4" x14ac:dyDescent="0.2">
      <c r="A371">
        <f t="shared" si="6"/>
        <v>370</v>
      </c>
      <c r="B371" s="32">
        <f>HLOOKUP($F$2,Scenarios!$B$1:$Z$721,'Fund Return'!A371+1,FALSE)</f>
        <v>4.6442492727966328E-2</v>
      </c>
      <c r="C371" s="11">
        <f>Input!$B$18/12</f>
        <v>1.6666666666666668E-3</v>
      </c>
      <c r="D371" s="21">
        <f>B371*Input!$B$17+C371*Input!$C$17</f>
        <v>3.3009744909576429E-2</v>
      </c>
    </row>
    <row r="372" spans="1:4" x14ac:dyDescent="0.2">
      <c r="A372">
        <f t="shared" si="6"/>
        <v>371</v>
      </c>
      <c r="B372" s="32">
        <f>HLOOKUP($F$2,Scenarios!$B$1:$Z$721,'Fund Return'!A372+1,FALSE)</f>
        <v>4.0991719355813104E-2</v>
      </c>
      <c r="C372" s="11">
        <f>Input!$B$18/12</f>
        <v>1.6666666666666668E-3</v>
      </c>
      <c r="D372" s="21">
        <f>B372*Input!$B$17+C372*Input!$C$17</f>
        <v>2.9194203549069171E-2</v>
      </c>
    </row>
    <row r="373" spans="1:4" x14ac:dyDescent="0.2">
      <c r="A373">
        <f t="shared" si="6"/>
        <v>372</v>
      </c>
      <c r="B373" s="32">
        <f>HLOOKUP($F$2,Scenarios!$B$1:$Z$721,'Fund Return'!A373+1,FALSE)</f>
        <v>7.8062459484647281E-2</v>
      </c>
      <c r="C373" s="11">
        <f>Input!$B$18/12</f>
        <v>1.6666666666666668E-3</v>
      </c>
      <c r="D373" s="21">
        <f>B373*Input!$B$17+C373*Input!$C$17</f>
        <v>5.5143721639253095E-2</v>
      </c>
    </row>
    <row r="374" spans="1:4" x14ac:dyDescent="0.2">
      <c r="A374">
        <f t="shared" si="6"/>
        <v>373</v>
      </c>
      <c r="B374" s="32">
        <f>HLOOKUP($F$2,Scenarios!$B$1:$Z$721,'Fund Return'!A374+1,FALSE)</f>
        <v>8.5926438668681757E-2</v>
      </c>
      <c r="C374" s="11">
        <f>Input!$B$18/12</f>
        <v>1.6666666666666668E-3</v>
      </c>
      <c r="D374" s="21">
        <f>B374*Input!$B$17+C374*Input!$C$17</f>
        <v>6.0648507068077229E-2</v>
      </c>
    </row>
    <row r="375" spans="1:4" x14ac:dyDescent="0.2">
      <c r="A375">
        <f t="shared" si="6"/>
        <v>374</v>
      </c>
      <c r="B375" s="32">
        <f>HLOOKUP($F$2,Scenarios!$B$1:$Z$721,'Fund Return'!A375+1,FALSE)</f>
        <v>-2.1501222792998872E-2</v>
      </c>
      <c r="C375" s="11">
        <f>Input!$B$18/12</f>
        <v>1.6666666666666668E-3</v>
      </c>
      <c r="D375" s="21">
        <f>B375*Input!$B$17+C375*Input!$C$17</f>
        <v>-1.4550855955099209E-2</v>
      </c>
    </row>
    <row r="376" spans="1:4" x14ac:dyDescent="0.2">
      <c r="A376">
        <f t="shared" si="6"/>
        <v>375</v>
      </c>
      <c r="B376" s="32">
        <f>HLOOKUP($F$2,Scenarios!$B$1:$Z$721,'Fund Return'!A376+1,FALSE)</f>
        <v>-3.2164776400158829E-2</v>
      </c>
      <c r="C376" s="11">
        <f>Input!$B$18/12</f>
        <v>1.6666666666666668E-3</v>
      </c>
      <c r="D376" s="21">
        <f>B376*Input!$B$17+C376*Input!$C$17</f>
        <v>-2.201534348011118E-2</v>
      </c>
    </row>
    <row r="377" spans="1:4" x14ac:dyDescent="0.2">
      <c r="A377">
        <f t="shared" si="6"/>
        <v>376</v>
      </c>
      <c r="B377" s="32">
        <f>HLOOKUP($F$2,Scenarios!$B$1:$Z$721,'Fund Return'!A377+1,FALSE)</f>
        <v>5.8931010890042247E-2</v>
      </c>
      <c r="C377" s="11">
        <f>Input!$B$18/12</f>
        <v>1.6666666666666668E-3</v>
      </c>
      <c r="D377" s="21">
        <f>B377*Input!$B$17+C377*Input!$C$17</f>
        <v>4.1751707623029571E-2</v>
      </c>
    </row>
    <row r="378" spans="1:4" x14ac:dyDescent="0.2">
      <c r="A378">
        <f t="shared" si="6"/>
        <v>377</v>
      </c>
      <c r="B378" s="32">
        <f>HLOOKUP($F$2,Scenarios!$B$1:$Z$721,'Fund Return'!A378+1,FALSE)</f>
        <v>6.0299798572907022E-2</v>
      </c>
      <c r="C378" s="11">
        <f>Input!$B$18/12</f>
        <v>1.6666666666666668E-3</v>
      </c>
      <c r="D378" s="21">
        <f>B378*Input!$B$17+C378*Input!$C$17</f>
        <v>4.2709859001034911E-2</v>
      </c>
    </row>
    <row r="379" spans="1:4" x14ac:dyDescent="0.2">
      <c r="A379">
        <f t="shared" si="6"/>
        <v>378</v>
      </c>
      <c r="B379" s="32">
        <f>HLOOKUP($F$2,Scenarios!$B$1:$Z$721,'Fund Return'!A379+1,FALSE)</f>
        <v>-2.8886224892354557E-2</v>
      </c>
      <c r="C379" s="11">
        <f>Input!$B$18/12</f>
        <v>1.6666666666666668E-3</v>
      </c>
      <c r="D379" s="21">
        <f>B379*Input!$B$17+C379*Input!$C$17</f>
        <v>-1.9720357424648189E-2</v>
      </c>
    </row>
    <row r="380" spans="1:4" x14ac:dyDescent="0.2">
      <c r="A380">
        <f t="shared" si="6"/>
        <v>379</v>
      </c>
      <c r="B380" s="32">
        <f>HLOOKUP($F$2,Scenarios!$B$1:$Z$721,'Fund Return'!A380+1,FALSE)</f>
        <v>-5.2144723568656674E-2</v>
      </c>
      <c r="C380" s="11">
        <f>Input!$B$18/12</f>
        <v>1.6666666666666668E-3</v>
      </c>
      <c r="D380" s="21">
        <f>B380*Input!$B$17+C380*Input!$C$17</f>
        <v>-3.6001306498059667E-2</v>
      </c>
    </row>
    <row r="381" spans="1:4" x14ac:dyDescent="0.2">
      <c r="A381">
        <f t="shared" si="6"/>
        <v>380</v>
      </c>
      <c r="B381" s="32">
        <f>HLOOKUP($F$2,Scenarios!$B$1:$Z$721,'Fund Return'!A381+1,FALSE)</f>
        <v>2.9081693401338916E-2</v>
      </c>
      <c r="C381" s="11">
        <f>Input!$B$18/12</f>
        <v>1.6666666666666668E-3</v>
      </c>
      <c r="D381" s="21">
        <f>B381*Input!$B$17+C381*Input!$C$17</f>
        <v>2.085718538093724E-2</v>
      </c>
    </row>
    <row r="382" spans="1:4" x14ac:dyDescent="0.2">
      <c r="A382">
        <f t="shared" si="6"/>
        <v>381</v>
      </c>
      <c r="B382" s="32">
        <f>HLOOKUP($F$2,Scenarios!$B$1:$Z$721,'Fund Return'!A382+1,FALSE)</f>
        <v>-4.334702345074358E-2</v>
      </c>
      <c r="C382" s="11">
        <f>Input!$B$18/12</f>
        <v>1.6666666666666668E-3</v>
      </c>
      <c r="D382" s="21">
        <f>B382*Input!$B$17+C382*Input!$C$17</f>
        <v>-2.9842916415520504E-2</v>
      </c>
    </row>
    <row r="383" spans="1:4" x14ac:dyDescent="0.2">
      <c r="A383">
        <f t="shared" si="6"/>
        <v>382</v>
      </c>
      <c r="B383" s="32">
        <f>HLOOKUP($F$2,Scenarios!$B$1:$Z$721,'Fund Return'!A383+1,FALSE)</f>
        <v>1.7008555608294732E-2</v>
      </c>
      <c r="C383" s="11">
        <f>Input!$B$18/12</f>
        <v>1.6666666666666668E-3</v>
      </c>
      <c r="D383" s="21">
        <f>B383*Input!$B$17+C383*Input!$C$17</f>
        <v>1.2405988925806312E-2</v>
      </c>
    </row>
    <row r="384" spans="1:4" x14ac:dyDescent="0.2">
      <c r="A384">
        <f t="shared" si="6"/>
        <v>383</v>
      </c>
      <c r="B384" s="32">
        <f>HLOOKUP($F$2,Scenarios!$B$1:$Z$721,'Fund Return'!A384+1,FALSE)</f>
        <v>3.1049571110824416E-3</v>
      </c>
      <c r="C384" s="11">
        <f>Input!$B$18/12</f>
        <v>1.6666666666666668E-3</v>
      </c>
      <c r="D384" s="21">
        <f>B384*Input!$B$17+C384*Input!$C$17</f>
        <v>2.6734699777577089E-3</v>
      </c>
    </row>
    <row r="385" spans="1:4" x14ac:dyDescent="0.2">
      <c r="A385">
        <f t="shared" si="6"/>
        <v>384</v>
      </c>
      <c r="B385" s="32">
        <f>HLOOKUP($F$2,Scenarios!$B$1:$Z$721,'Fund Return'!A385+1,FALSE)</f>
        <v>0.12377294420544313</v>
      </c>
      <c r="C385" s="11">
        <f>Input!$B$18/12</f>
        <v>1.6666666666666668E-3</v>
      </c>
      <c r="D385" s="21">
        <f>B385*Input!$B$17+C385*Input!$C$17</f>
        <v>8.7141060943810189E-2</v>
      </c>
    </row>
    <row r="386" spans="1:4" x14ac:dyDescent="0.2">
      <c r="A386">
        <f t="shared" si="6"/>
        <v>385</v>
      </c>
      <c r="B386" s="32">
        <f>HLOOKUP($F$2,Scenarios!$B$1:$Z$721,'Fund Return'!A386+1,FALSE)</f>
        <v>3.0348937139984732E-2</v>
      </c>
      <c r="C386" s="11">
        <f>Input!$B$18/12</f>
        <v>1.6666666666666668E-3</v>
      </c>
      <c r="D386" s="21">
        <f>B386*Input!$B$17+C386*Input!$C$17</f>
        <v>2.174425599798931E-2</v>
      </c>
    </row>
    <row r="387" spans="1:4" x14ac:dyDescent="0.2">
      <c r="A387">
        <f t="shared" si="6"/>
        <v>386</v>
      </c>
      <c r="B387" s="32">
        <f>HLOOKUP($F$2,Scenarios!$B$1:$Z$721,'Fund Return'!A387+1,FALSE)</f>
        <v>0.11723857930279297</v>
      </c>
      <c r="C387" s="11">
        <f>Input!$B$18/12</f>
        <v>1.6666666666666668E-3</v>
      </c>
      <c r="D387" s="21">
        <f>B387*Input!$B$17+C387*Input!$C$17</f>
        <v>8.2567005511955074E-2</v>
      </c>
    </row>
    <row r="388" spans="1:4" x14ac:dyDescent="0.2">
      <c r="A388">
        <f t="shared" si="6"/>
        <v>387</v>
      </c>
      <c r="B388" s="32">
        <f>HLOOKUP($F$2,Scenarios!$B$1:$Z$721,'Fund Return'!A388+1,FALSE)</f>
        <v>-1.0413138138079302E-2</v>
      </c>
      <c r="C388" s="11">
        <f>Input!$B$18/12</f>
        <v>1.6666666666666668E-3</v>
      </c>
      <c r="D388" s="21">
        <f>B388*Input!$B$17+C388*Input!$C$17</f>
        <v>-6.7891966966555101E-3</v>
      </c>
    </row>
    <row r="389" spans="1:4" x14ac:dyDescent="0.2">
      <c r="A389">
        <f t="shared" si="6"/>
        <v>388</v>
      </c>
      <c r="B389" s="32">
        <f>HLOOKUP($F$2,Scenarios!$B$1:$Z$721,'Fund Return'!A389+1,FALSE)</f>
        <v>-5.4450633108429E-3</v>
      </c>
      <c r="C389" s="11">
        <f>Input!$B$18/12</f>
        <v>1.6666666666666668E-3</v>
      </c>
      <c r="D389" s="21">
        <f>B389*Input!$B$17+C389*Input!$C$17</f>
        <v>-3.3115443175900298E-3</v>
      </c>
    </row>
    <row r="390" spans="1:4" x14ac:dyDescent="0.2">
      <c r="A390">
        <f t="shared" si="6"/>
        <v>389</v>
      </c>
      <c r="B390" s="32">
        <f>HLOOKUP($F$2,Scenarios!$B$1:$Z$721,'Fund Return'!A390+1,FALSE)</f>
        <v>6.0463711794941699E-2</v>
      </c>
      <c r="C390" s="11">
        <f>Input!$B$18/12</f>
        <v>1.6666666666666668E-3</v>
      </c>
      <c r="D390" s="21">
        <f>B390*Input!$B$17+C390*Input!$C$17</f>
        <v>4.2824598256459186E-2</v>
      </c>
    </row>
    <row r="391" spans="1:4" x14ac:dyDescent="0.2">
      <c r="A391">
        <f t="shared" si="6"/>
        <v>390</v>
      </c>
      <c r="B391" s="32">
        <f>HLOOKUP($F$2,Scenarios!$B$1:$Z$721,'Fund Return'!A391+1,FALSE)</f>
        <v>-3.644500934281323E-2</v>
      </c>
      <c r="C391" s="11">
        <f>Input!$B$18/12</f>
        <v>1.6666666666666668E-3</v>
      </c>
      <c r="D391" s="21">
        <f>B391*Input!$B$17+C391*Input!$C$17</f>
        <v>-2.501150653996926E-2</v>
      </c>
    </row>
    <row r="392" spans="1:4" x14ac:dyDescent="0.2">
      <c r="A392">
        <f t="shared" si="6"/>
        <v>391</v>
      </c>
      <c r="B392" s="32">
        <f>HLOOKUP($F$2,Scenarios!$B$1:$Z$721,'Fund Return'!A392+1,FALSE)</f>
        <v>7.0824577969172062E-2</v>
      </c>
      <c r="C392" s="11">
        <f>Input!$B$18/12</f>
        <v>1.6666666666666668E-3</v>
      </c>
      <c r="D392" s="21">
        <f>B392*Input!$B$17+C392*Input!$C$17</f>
        <v>5.0077204578420444E-2</v>
      </c>
    </row>
    <row r="393" spans="1:4" x14ac:dyDescent="0.2">
      <c r="A393">
        <f t="shared" si="6"/>
        <v>392</v>
      </c>
      <c r="B393" s="32">
        <f>HLOOKUP($F$2,Scenarios!$B$1:$Z$721,'Fund Return'!A393+1,FALSE)</f>
        <v>-1.456725628923697E-2</v>
      </c>
      <c r="C393" s="11">
        <f>Input!$B$18/12</f>
        <v>1.6666666666666668E-3</v>
      </c>
      <c r="D393" s="21">
        <f>B393*Input!$B$17+C393*Input!$C$17</f>
        <v>-9.6970794024658774E-3</v>
      </c>
    </row>
    <row r="394" spans="1:4" x14ac:dyDescent="0.2">
      <c r="A394">
        <f t="shared" si="6"/>
        <v>393</v>
      </c>
      <c r="B394" s="32">
        <f>HLOOKUP($F$2,Scenarios!$B$1:$Z$721,'Fund Return'!A394+1,FALSE)</f>
        <v>-1.1546389929536148E-2</v>
      </c>
      <c r="C394" s="11">
        <f>Input!$B$18/12</f>
        <v>1.6666666666666668E-3</v>
      </c>
      <c r="D394" s="21">
        <f>B394*Input!$B$17+C394*Input!$C$17</f>
        <v>-7.5824729506753022E-3</v>
      </c>
    </row>
    <row r="395" spans="1:4" x14ac:dyDescent="0.2">
      <c r="A395">
        <f t="shared" si="6"/>
        <v>394</v>
      </c>
      <c r="B395" s="32">
        <f>HLOOKUP($F$2,Scenarios!$B$1:$Z$721,'Fund Return'!A395+1,FALSE)</f>
        <v>5.9586016891194728E-2</v>
      </c>
      <c r="C395" s="11">
        <f>Input!$B$18/12</f>
        <v>1.6666666666666668E-3</v>
      </c>
      <c r="D395" s="21">
        <f>B395*Input!$B$17+C395*Input!$C$17</f>
        <v>4.2210211823836309E-2</v>
      </c>
    </row>
    <row r="396" spans="1:4" x14ac:dyDescent="0.2">
      <c r="A396">
        <f t="shared" si="6"/>
        <v>395</v>
      </c>
      <c r="B396" s="32">
        <f>HLOOKUP($F$2,Scenarios!$B$1:$Z$721,'Fund Return'!A396+1,FALSE)</f>
        <v>6.5431066244434025E-2</v>
      </c>
      <c r="C396" s="11">
        <f>Input!$B$18/12</f>
        <v>1.6666666666666668E-3</v>
      </c>
      <c r="D396" s="21">
        <f>B396*Input!$B$17+C396*Input!$C$17</f>
        <v>4.6301746371103812E-2</v>
      </c>
    </row>
    <row r="397" spans="1:4" x14ac:dyDescent="0.2">
      <c r="A397">
        <f t="shared" si="6"/>
        <v>396</v>
      </c>
      <c r="B397" s="32">
        <f>HLOOKUP($F$2,Scenarios!$B$1:$Z$721,'Fund Return'!A397+1,FALSE)</f>
        <v>-2.2984446180150091E-2</v>
      </c>
      <c r="C397" s="11">
        <f>Input!$B$18/12</f>
        <v>1.6666666666666668E-3</v>
      </c>
      <c r="D397" s="21">
        <f>B397*Input!$B$17+C397*Input!$C$17</f>
        <v>-1.5589112326105062E-2</v>
      </c>
    </row>
    <row r="398" spans="1:4" x14ac:dyDescent="0.2">
      <c r="A398">
        <f t="shared" si="6"/>
        <v>397</v>
      </c>
      <c r="B398" s="32">
        <f>HLOOKUP($F$2,Scenarios!$B$1:$Z$721,'Fund Return'!A398+1,FALSE)</f>
        <v>-4.5386075042239009E-2</v>
      </c>
      <c r="C398" s="11">
        <f>Input!$B$18/12</f>
        <v>1.6666666666666668E-3</v>
      </c>
      <c r="D398" s="21">
        <f>B398*Input!$B$17+C398*Input!$C$17</f>
        <v>-3.1270252529567305E-2</v>
      </c>
    </row>
    <row r="399" spans="1:4" x14ac:dyDescent="0.2">
      <c r="A399">
        <f t="shared" si="6"/>
        <v>398</v>
      </c>
      <c r="B399" s="32">
        <f>HLOOKUP($F$2,Scenarios!$B$1:$Z$721,'Fund Return'!A399+1,FALSE)</f>
        <v>-7.1783785996520175E-2</v>
      </c>
      <c r="C399" s="11">
        <f>Input!$B$18/12</f>
        <v>1.6666666666666668E-3</v>
      </c>
      <c r="D399" s="21">
        <f>B399*Input!$B$17+C399*Input!$C$17</f>
        <v>-4.9748650197564116E-2</v>
      </c>
    </row>
    <row r="400" spans="1:4" x14ac:dyDescent="0.2">
      <c r="A400">
        <f t="shared" si="6"/>
        <v>399</v>
      </c>
      <c r="B400" s="32">
        <f>HLOOKUP($F$2,Scenarios!$B$1:$Z$721,'Fund Return'!A400+1,FALSE)</f>
        <v>9.0327521189449866E-2</v>
      </c>
      <c r="C400" s="11">
        <f>Input!$B$18/12</f>
        <v>1.6666666666666668E-3</v>
      </c>
      <c r="D400" s="21">
        <f>B400*Input!$B$17+C400*Input!$C$17</f>
        <v>6.3729264832614901E-2</v>
      </c>
    </row>
    <row r="401" spans="1:4" x14ac:dyDescent="0.2">
      <c r="A401">
        <f t="shared" si="6"/>
        <v>400</v>
      </c>
      <c r="B401" s="32">
        <f>HLOOKUP($F$2,Scenarios!$B$1:$Z$721,'Fund Return'!A401+1,FALSE)</f>
        <v>1.7738978562054527E-2</v>
      </c>
      <c r="C401" s="11">
        <f>Input!$B$18/12</f>
        <v>1.6666666666666668E-3</v>
      </c>
      <c r="D401" s="21">
        <f>B401*Input!$B$17+C401*Input!$C$17</f>
        <v>1.2917284993438168E-2</v>
      </c>
    </row>
    <row r="402" spans="1:4" x14ac:dyDescent="0.2">
      <c r="A402">
        <f t="shared" si="6"/>
        <v>401</v>
      </c>
      <c r="B402" s="32">
        <f>HLOOKUP($F$2,Scenarios!$B$1:$Z$721,'Fund Return'!A402+1,FALSE)</f>
        <v>2.7652663580953179E-2</v>
      </c>
      <c r="C402" s="11">
        <f>Input!$B$18/12</f>
        <v>1.6666666666666668E-3</v>
      </c>
      <c r="D402" s="21">
        <f>B402*Input!$B$17+C402*Input!$C$17</f>
        <v>1.9856864506667224E-2</v>
      </c>
    </row>
    <row r="403" spans="1:4" x14ac:dyDescent="0.2">
      <c r="A403">
        <f t="shared" si="6"/>
        <v>402</v>
      </c>
      <c r="B403" s="32">
        <f>HLOOKUP($F$2,Scenarios!$B$1:$Z$721,'Fund Return'!A403+1,FALSE)</f>
        <v>-3.8082526216032982E-2</v>
      </c>
      <c r="C403" s="11">
        <f>Input!$B$18/12</f>
        <v>1.6666666666666668E-3</v>
      </c>
      <c r="D403" s="21">
        <f>B403*Input!$B$17+C403*Input!$C$17</f>
        <v>-2.6157768351223087E-2</v>
      </c>
    </row>
    <row r="404" spans="1:4" x14ac:dyDescent="0.2">
      <c r="A404">
        <f t="shared" si="6"/>
        <v>403</v>
      </c>
      <c r="B404" s="32">
        <f>HLOOKUP($F$2,Scenarios!$B$1:$Z$721,'Fund Return'!A404+1,FALSE)</f>
        <v>3.0620336586756704E-2</v>
      </c>
      <c r="C404" s="11">
        <f>Input!$B$18/12</f>
        <v>1.6666666666666668E-3</v>
      </c>
      <c r="D404" s="21">
        <f>B404*Input!$B$17+C404*Input!$C$17</f>
        <v>2.1934235610729692E-2</v>
      </c>
    </row>
    <row r="405" spans="1:4" x14ac:dyDescent="0.2">
      <c r="A405">
        <f t="shared" si="6"/>
        <v>404</v>
      </c>
      <c r="B405" s="32">
        <f>HLOOKUP($F$2,Scenarios!$B$1:$Z$721,'Fund Return'!A405+1,FALSE)</f>
        <v>7.2386710397774306E-2</v>
      </c>
      <c r="C405" s="11">
        <f>Input!$B$18/12</f>
        <v>1.6666666666666668E-3</v>
      </c>
      <c r="D405" s="21">
        <f>B405*Input!$B$17+C405*Input!$C$17</f>
        <v>5.1170697278442014E-2</v>
      </c>
    </row>
    <row r="406" spans="1:4" x14ac:dyDescent="0.2">
      <c r="A406">
        <f t="shared" si="6"/>
        <v>405</v>
      </c>
      <c r="B406" s="32">
        <f>HLOOKUP($F$2,Scenarios!$B$1:$Z$721,'Fund Return'!A406+1,FALSE)</f>
        <v>-2.2794653342411448E-3</v>
      </c>
      <c r="C406" s="11">
        <f>Input!$B$18/12</f>
        <v>1.6666666666666668E-3</v>
      </c>
      <c r="D406" s="21">
        <f>B406*Input!$B$17+C406*Input!$C$17</f>
        <v>-1.0956257339688013E-3</v>
      </c>
    </row>
    <row r="407" spans="1:4" x14ac:dyDescent="0.2">
      <c r="A407">
        <f t="shared" si="6"/>
        <v>406</v>
      </c>
      <c r="B407" s="32">
        <f>HLOOKUP($F$2,Scenarios!$B$1:$Z$721,'Fund Return'!A407+1,FALSE)</f>
        <v>-9.8185102646520084E-2</v>
      </c>
      <c r="C407" s="11">
        <f>Input!$B$18/12</f>
        <v>1.6666666666666668E-3</v>
      </c>
      <c r="D407" s="21">
        <f>B407*Input!$B$17+C407*Input!$C$17</f>
        <v>-6.822957185256405E-2</v>
      </c>
    </row>
    <row r="408" spans="1:4" x14ac:dyDescent="0.2">
      <c r="A408">
        <f t="shared" si="6"/>
        <v>407</v>
      </c>
      <c r="B408" s="32">
        <f>HLOOKUP($F$2,Scenarios!$B$1:$Z$721,'Fund Return'!A408+1,FALSE)</f>
        <v>1.8249453232889321E-2</v>
      </c>
      <c r="C408" s="11">
        <f>Input!$B$18/12</f>
        <v>1.6666666666666668E-3</v>
      </c>
      <c r="D408" s="21">
        <f>B408*Input!$B$17+C408*Input!$C$17</f>
        <v>1.3274617263022525E-2</v>
      </c>
    </row>
    <row r="409" spans="1:4" x14ac:dyDescent="0.2">
      <c r="A409">
        <f t="shared" si="6"/>
        <v>408</v>
      </c>
      <c r="B409" s="32">
        <f>HLOOKUP($F$2,Scenarios!$B$1:$Z$721,'Fund Return'!A409+1,FALSE)</f>
        <v>-1.0419412991985936E-2</v>
      </c>
      <c r="C409" s="11">
        <f>Input!$B$18/12</f>
        <v>1.6666666666666668E-3</v>
      </c>
      <c r="D409" s="21">
        <f>B409*Input!$B$17+C409*Input!$C$17</f>
        <v>-6.7935890943901537E-3</v>
      </c>
    </row>
    <row r="410" spans="1:4" x14ac:dyDescent="0.2">
      <c r="A410">
        <f t="shared" ref="A410:A473" si="7">A409+1</f>
        <v>409</v>
      </c>
      <c r="B410" s="32">
        <f>HLOOKUP($F$2,Scenarios!$B$1:$Z$721,'Fund Return'!A410+1,FALSE)</f>
        <v>2.3202986031468104E-2</v>
      </c>
      <c r="C410" s="11">
        <f>Input!$B$18/12</f>
        <v>1.6666666666666668E-3</v>
      </c>
      <c r="D410" s="21">
        <f>B410*Input!$B$17+C410*Input!$C$17</f>
        <v>1.6742090222027672E-2</v>
      </c>
    </row>
    <row r="411" spans="1:4" x14ac:dyDescent="0.2">
      <c r="A411">
        <f t="shared" si="7"/>
        <v>410</v>
      </c>
      <c r="B411" s="32">
        <f>HLOOKUP($F$2,Scenarios!$B$1:$Z$721,'Fund Return'!A411+1,FALSE)</f>
        <v>-2.6640154767632259E-2</v>
      </c>
      <c r="C411" s="11">
        <f>Input!$B$18/12</f>
        <v>1.6666666666666668E-3</v>
      </c>
      <c r="D411" s="21">
        <f>B411*Input!$B$17+C411*Input!$C$17</f>
        <v>-1.8148108337342581E-2</v>
      </c>
    </row>
    <row r="412" spans="1:4" x14ac:dyDescent="0.2">
      <c r="A412">
        <f t="shared" si="7"/>
        <v>411</v>
      </c>
      <c r="B412" s="32">
        <f>HLOOKUP($F$2,Scenarios!$B$1:$Z$721,'Fund Return'!A412+1,FALSE)</f>
        <v>-3.8773186327412759E-3</v>
      </c>
      <c r="C412" s="11">
        <f>Input!$B$18/12</f>
        <v>1.6666666666666668E-3</v>
      </c>
      <c r="D412" s="21">
        <f>B412*Input!$B$17+C412*Input!$C$17</f>
        <v>-2.214123042918893E-3</v>
      </c>
    </row>
    <row r="413" spans="1:4" x14ac:dyDescent="0.2">
      <c r="A413">
        <f t="shared" si="7"/>
        <v>412</v>
      </c>
      <c r="B413" s="32">
        <f>HLOOKUP($F$2,Scenarios!$B$1:$Z$721,'Fund Return'!A413+1,FALSE)</f>
        <v>2.5291269638183306E-2</v>
      </c>
      <c r="C413" s="11">
        <f>Input!$B$18/12</f>
        <v>1.6666666666666668E-3</v>
      </c>
      <c r="D413" s="21">
        <f>B413*Input!$B$17+C413*Input!$C$17</f>
        <v>1.8203888746728313E-2</v>
      </c>
    </row>
    <row r="414" spans="1:4" x14ac:dyDescent="0.2">
      <c r="A414">
        <f t="shared" si="7"/>
        <v>413</v>
      </c>
      <c r="B414" s="32">
        <f>HLOOKUP($F$2,Scenarios!$B$1:$Z$721,'Fund Return'!A414+1,FALSE)</f>
        <v>-5.6805225528823139E-2</v>
      </c>
      <c r="C414" s="11">
        <f>Input!$B$18/12</f>
        <v>1.6666666666666668E-3</v>
      </c>
      <c r="D414" s="21">
        <f>B414*Input!$B$17+C414*Input!$C$17</f>
        <v>-3.9263657870176195E-2</v>
      </c>
    </row>
    <row r="415" spans="1:4" x14ac:dyDescent="0.2">
      <c r="A415">
        <f t="shared" si="7"/>
        <v>414</v>
      </c>
      <c r="B415" s="32">
        <f>HLOOKUP($F$2,Scenarios!$B$1:$Z$721,'Fund Return'!A415+1,FALSE)</f>
        <v>-2.9811716482584683E-2</v>
      </c>
      <c r="C415" s="11">
        <f>Input!$B$18/12</f>
        <v>1.6666666666666668E-3</v>
      </c>
      <c r="D415" s="21">
        <f>B415*Input!$B$17+C415*Input!$C$17</f>
        <v>-2.0368201537809275E-2</v>
      </c>
    </row>
    <row r="416" spans="1:4" x14ac:dyDescent="0.2">
      <c r="A416">
        <f t="shared" si="7"/>
        <v>415</v>
      </c>
      <c r="B416" s="32">
        <f>HLOOKUP($F$2,Scenarios!$B$1:$Z$721,'Fund Return'!A416+1,FALSE)</f>
        <v>2.2874071420400634E-2</v>
      </c>
      <c r="C416" s="11">
        <f>Input!$B$18/12</f>
        <v>1.6666666666666668E-3</v>
      </c>
      <c r="D416" s="21">
        <f>B416*Input!$B$17+C416*Input!$C$17</f>
        <v>1.6511849994280445E-2</v>
      </c>
    </row>
    <row r="417" spans="1:4" x14ac:dyDescent="0.2">
      <c r="A417">
        <f t="shared" si="7"/>
        <v>416</v>
      </c>
      <c r="B417" s="32">
        <f>HLOOKUP($F$2,Scenarios!$B$1:$Z$721,'Fund Return'!A417+1,FALSE)</f>
        <v>2.6299142063212388E-2</v>
      </c>
      <c r="C417" s="11">
        <f>Input!$B$18/12</f>
        <v>1.6666666666666668E-3</v>
      </c>
      <c r="D417" s="21">
        <f>B417*Input!$B$17+C417*Input!$C$17</f>
        <v>1.8909399444248669E-2</v>
      </c>
    </row>
    <row r="418" spans="1:4" x14ac:dyDescent="0.2">
      <c r="A418">
        <f t="shared" si="7"/>
        <v>417</v>
      </c>
      <c r="B418" s="32">
        <f>HLOOKUP($F$2,Scenarios!$B$1:$Z$721,'Fund Return'!A418+1,FALSE)</f>
        <v>1.3863470310826308E-2</v>
      </c>
      <c r="C418" s="11">
        <f>Input!$B$18/12</f>
        <v>1.6666666666666668E-3</v>
      </c>
      <c r="D418" s="21">
        <f>B418*Input!$B$17+C418*Input!$C$17</f>
        <v>1.0204429217578416E-2</v>
      </c>
    </row>
    <row r="419" spans="1:4" x14ac:dyDescent="0.2">
      <c r="A419">
        <f t="shared" si="7"/>
        <v>418</v>
      </c>
      <c r="B419" s="32">
        <f>HLOOKUP($F$2,Scenarios!$B$1:$Z$721,'Fund Return'!A419+1,FALSE)</f>
        <v>3.9563091168074126E-3</v>
      </c>
      <c r="C419" s="11">
        <f>Input!$B$18/12</f>
        <v>1.6666666666666668E-3</v>
      </c>
      <c r="D419" s="21">
        <f>B419*Input!$B$17+C419*Input!$C$17</f>
        <v>3.2694163817651887E-3</v>
      </c>
    </row>
    <row r="420" spans="1:4" x14ac:dyDescent="0.2">
      <c r="A420">
        <f t="shared" si="7"/>
        <v>419</v>
      </c>
      <c r="B420" s="32">
        <f>HLOOKUP($F$2,Scenarios!$B$1:$Z$721,'Fund Return'!A420+1,FALSE)</f>
        <v>-1.3280312364374771E-2</v>
      </c>
      <c r="C420" s="11">
        <f>Input!$B$18/12</f>
        <v>1.6666666666666668E-3</v>
      </c>
      <c r="D420" s="21">
        <f>B420*Input!$B$17+C420*Input!$C$17</f>
        <v>-8.7962186550623392E-3</v>
      </c>
    </row>
    <row r="421" spans="1:4" x14ac:dyDescent="0.2">
      <c r="A421">
        <f t="shared" si="7"/>
        <v>420</v>
      </c>
      <c r="B421" s="32">
        <f>HLOOKUP($F$2,Scenarios!$B$1:$Z$721,'Fund Return'!A421+1,FALSE)</f>
        <v>2.8480232012408125E-3</v>
      </c>
      <c r="C421" s="11">
        <f>Input!$B$18/12</f>
        <v>1.6666666666666668E-3</v>
      </c>
      <c r="D421" s="21">
        <f>B421*Input!$B$17+C421*Input!$C$17</f>
        <v>2.4936162408685687E-3</v>
      </c>
    </row>
    <row r="422" spans="1:4" x14ac:dyDescent="0.2">
      <c r="A422">
        <f t="shared" si="7"/>
        <v>421</v>
      </c>
      <c r="B422" s="32">
        <f>HLOOKUP($F$2,Scenarios!$B$1:$Z$721,'Fund Return'!A422+1,FALSE)</f>
        <v>-4.8119330251516958E-3</v>
      </c>
      <c r="C422" s="11">
        <f>Input!$B$18/12</f>
        <v>1.6666666666666668E-3</v>
      </c>
      <c r="D422" s="21">
        <f>B422*Input!$B$17+C422*Input!$C$17</f>
        <v>-2.8683531176061871E-3</v>
      </c>
    </row>
    <row r="423" spans="1:4" x14ac:dyDescent="0.2">
      <c r="A423">
        <f t="shared" si="7"/>
        <v>422</v>
      </c>
      <c r="B423" s="32">
        <f>HLOOKUP($F$2,Scenarios!$B$1:$Z$721,'Fund Return'!A423+1,FALSE)</f>
        <v>8.8190936823500723E-3</v>
      </c>
      <c r="C423" s="11">
        <f>Input!$B$18/12</f>
        <v>1.6666666666666668E-3</v>
      </c>
      <c r="D423" s="21">
        <f>B423*Input!$B$17+C423*Input!$C$17</f>
        <v>6.6733655776450504E-3</v>
      </c>
    </row>
    <row r="424" spans="1:4" x14ac:dyDescent="0.2">
      <c r="A424">
        <f t="shared" si="7"/>
        <v>423</v>
      </c>
      <c r="B424" s="32">
        <f>HLOOKUP($F$2,Scenarios!$B$1:$Z$721,'Fund Return'!A424+1,FALSE)</f>
        <v>-6.2357567000142673E-2</v>
      </c>
      <c r="C424" s="11">
        <f>Input!$B$18/12</f>
        <v>1.6666666666666668E-3</v>
      </c>
      <c r="D424" s="21">
        <f>B424*Input!$B$17+C424*Input!$C$17</f>
        <v>-4.3150296900099867E-2</v>
      </c>
    </row>
    <row r="425" spans="1:4" x14ac:dyDescent="0.2">
      <c r="A425">
        <f t="shared" si="7"/>
        <v>424</v>
      </c>
      <c r="B425" s="32">
        <f>HLOOKUP($F$2,Scenarios!$B$1:$Z$721,'Fund Return'!A425+1,FALSE)</f>
        <v>-2.3774641290271067E-2</v>
      </c>
      <c r="C425" s="11">
        <f>Input!$B$18/12</f>
        <v>1.6666666666666668E-3</v>
      </c>
      <c r="D425" s="21">
        <f>B425*Input!$B$17+C425*Input!$C$17</f>
        <v>-1.6142248903189747E-2</v>
      </c>
    </row>
    <row r="426" spans="1:4" x14ac:dyDescent="0.2">
      <c r="A426">
        <f t="shared" si="7"/>
        <v>425</v>
      </c>
      <c r="B426" s="32">
        <f>HLOOKUP($F$2,Scenarios!$B$1:$Z$721,'Fund Return'!A426+1,FALSE)</f>
        <v>3.6355254723397078E-3</v>
      </c>
      <c r="C426" s="11">
        <f>Input!$B$18/12</f>
        <v>1.6666666666666668E-3</v>
      </c>
      <c r="D426" s="21">
        <f>B426*Input!$B$17+C426*Input!$C$17</f>
        <v>3.0448678306377952E-3</v>
      </c>
    </row>
    <row r="427" spans="1:4" x14ac:dyDescent="0.2">
      <c r="A427">
        <f t="shared" si="7"/>
        <v>426</v>
      </c>
      <c r="B427" s="32">
        <f>HLOOKUP($F$2,Scenarios!$B$1:$Z$721,'Fund Return'!A427+1,FALSE)</f>
        <v>-3.3019681516189246E-2</v>
      </c>
      <c r="C427" s="11">
        <f>Input!$B$18/12</f>
        <v>1.6666666666666668E-3</v>
      </c>
      <c r="D427" s="21">
        <f>B427*Input!$B$17+C427*Input!$C$17</f>
        <v>-2.2613777061332472E-2</v>
      </c>
    </row>
    <row r="428" spans="1:4" x14ac:dyDescent="0.2">
      <c r="A428">
        <f t="shared" si="7"/>
        <v>427</v>
      </c>
      <c r="B428" s="32">
        <f>HLOOKUP($F$2,Scenarios!$B$1:$Z$721,'Fund Return'!A428+1,FALSE)</f>
        <v>-4.277736680115345E-3</v>
      </c>
      <c r="C428" s="11">
        <f>Input!$B$18/12</f>
        <v>1.6666666666666668E-3</v>
      </c>
      <c r="D428" s="21">
        <f>B428*Input!$B$17+C428*Input!$C$17</f>
        <v>-2.4944156760807411E-3</v>
      </c>
    </row>
    <row r="429" spans="1:4" x14ac:dyDescent="0.2">
      <c r="A429">
        <f t="shared" si="7"/>
        <v>428</v>
      </c>
      <c r="B429" s="32">
        <f>HLOOKUP($F$2,Scenarios!$B$1:$Z$721,'Fund Return'!A429+1,FALSE)</f>
        <v>-4.5562616678539183E-2</v>
      </c>
      <c r="C429" s="11">
        <f>Input!$B$18/12</f>
        <v>1.6666666666666668E-3</v>
      </c>
      <c r="D429" s="21">
        <f>B429*Input!$B$17+C429*Input!$C$17</f>
        <v>-3.1393831674977425E-2</v>
      </c>
    </row>
    <row r="430" spans="1:4" x14ac:dyDescent="0.2">
      <c r="A430">
        <f t="shared" si="7"/>
        <v>429</v>
      </c>
      <c r="B430" s="32">
        <f>HLOOKUP($F$2,Scenarios!$B$1:$Z$721,'Fund Return'!A430+1,FALSE)</f>
        <v>-6.627946758510108E-3</v>
      </c>
      <c r="C430" s="11">
        <f>Input!$B$18/12</f>
        <v>1.6666666666666668E-3</v>
      </c>
      <c r="D430" s="21">
        <f>B430*Input!$B$17+C430*Input!$C$17</f>
        <v>-4.1395627309570747E-3</v>
      </c>
    </row>
    <row r="431" spans="1:4" x14ac:dyDescent="0.2">
      <c r="A431">
        <f t="shared" si="7"/>
        <v>430</v>
      </c>
      <c r="B431" s="32">
        <f>HLOOKUP($F$2,Scenarios!$B$1:$Z$721,'Fund Return'!A431+1,FALSE)</f>
        <v>-2.854719992609929E-2</v>
      </c>
      <c r="C431" s="11">
        <f>Input!$B$18/12</f>
        <v>1.6666666666666668E-3</v>
      </c>
      <c r="D431" s="21">
        <f>B431*Input!$B$17+C431*Input!$C$17</f>
        <v>-1.9483039948269502E-2</v>
      </c>
    </row>
    <row r="432" spans="1:4" x14ac:dyDescent="0.2">
      <c r="A432">
        <f t="shared" si="7"/>
        <v>431</v>
      </c>
      <c r="B432" s="32">
        <f>HLOOKUP($F$2,Scenarios!$B$1:$Z$721,'Fund Return'!A432+1,FALSE)</f>
        <v>5.8507722800233475E-2</v>
      </c>
      <c r="C432" s="11">
        <f>Input!$B$18/12</f>
        <v>1.6666666666666668E-3</v>
      </c>
      <c r="D432" s="21">
        <f>B432*Input!$B$17+C432*Input!$C$17</f>
        <v>4.1455405960163429E-2</v>
      </c>
    </row>
    <row r="433" spans="1:4" x14ac:dyDescent="0.2">
      <c r="A433">
        <f t="shared" si="7"/>
        <v>432</v>
      </c>
      <c r="B433" s="32">
        <f>HLOOKUP($F$2,Scenarios!$B$1:$Z$721,'Fund Return'!A433+1,FALSE)</f>
        <v>-6.383823629121152E-2</v>
      </c>
      <c r="C433" s="11">
        <f>Input!$B$18/12</f>
        <v>1.6666666666666668E-3</v>
      </c>
      <c r="D433" s="21">
        <f>B433*Input!$B$17+C433*Input!$C$17</f>
        <v>-4.4186765403848062E-2</v>
      </c>
    </row>
    <row r="434" spans="1:4" x14ac:dyDescent="0.2">
      <c r="A434">
        <f t="shared" si="7"/>
        <v>433</v>
      </c>
      <c r="B434" s="32">
        <f>HLOOKUP($F$2,Scenarios!$B$1:$Z$721,'Fund Return'!A434+1,FALSE)</f>
        <v>1.874903167093258E-2</v>
      </c>
      <c r="C434" s="11">
        <f>Input!$B$18/12</f>
        <v>1.6666666666666668E-3</v>
      </c>
      <c r="D434" s="21">
        <f>B434*Input!$B$17+C434*Input!$C$17</f>
        <v>1.3624322169652805E-2</v>
      </c>
    </row>
    <row r="435" spans="1:4" x14ac:dyDescent="0.2">
      <c r="A435">
        <f t="shared" si="7"/>
        <v>434</v>
      </c>
      <c r="B435" s="32">
        <f>HLOOKUP($F$2,Scenarios!$B$1:$Z$721,'Fund Return'!A435+1,FALSE)</f>
        <v>-1.1917015112437068E-2</v>
      </c>
      <c r="C435" s="11">
        <f>Input!$B$18/12</f>
        <v>1.6666666666666668E-3</v>
      </c>
      <c r="D435" s="21">
        <f>B435*Input!$B$17+C435*Input!$C$17</f>
        <v>-7.8419105787059466E-3</v>
      </c>
    </row>
    <row r="436" spans="1:4" x14ac:dyDescent="0.2">
      <c r="A436">
        <f t="shared" si="7"/>
        <v>435</v>
      </c>
      <c r="B436" s="32">
        <f>HLOOKUP($F$2,Scenarios!$B$1:$Z$721,'Fund Return'!A436+1,FALSE)</f>
        <v>-2.6840961495842166E-2</v>
      </c>
      <c r="C436" s="11">
        <f>Input!$B$18/12</f>
        <v>1.6666666666666668E-3</v>
      </c>
      <c r="D436" s="21">
        <f>B436*Input!$B$17+C436*Input!$C$17</f>
        <v>-1.8288673047089515E-2</v>
      </c>
    </row>
    <row r="437" spans="1:4" x14ac:dyDescent="0.2">
      <c r="A437">
        <f t="shared" si="7"/>
        <v>436</v>
      </c>
      <c r="B437" s="32">
        <f>HLOOKUP($F$2,Scenarios!$B$1:$Z$721,'Fund Return'!A437+1,FALSE)</f>
        <v>-2.8886028299734898E-2</v>
      </c>
      <c r="C437" s="11">
        <f>Input!$B$18/12</f>
        <v>1.6666666666666668E-3</v>
      </c>
      <c r="D437" s="21">
        <f>B437*Input!$B$17+C437*Input!$C$17</f>
        <v>-1.9720219809814428E-2</v>
      </c>
    </row>
    <row r="438" spans="1:4" x14ac:dyDescent="0.2">
      <c r="A438">
        <f t="shared" si="7"/>
        <v>437</v>
      </c>
      <c r="B438" s="32">
        <f>HLOOKUP($F$2,Scenarios!$B$1:$Z$721,'Fund Return'!A438+1,FALSE)</f>
        <v>-0.13649310401153519</v>
      </c>
      <c r="C438" s="11">
        <f>Input!$B$18/12</f>
        <v>1.6666666666666668E-3</v>
      </c>
      <c r="D438" s="21">
        <f>B438*Input!$B$17+C438*Input!$C$17</f>
        <v>-9.5045172808074632E-2</v>
      </c>
    </row>
    <row r="439" spans="1:4" x14ac:dyDescent="0.2">
      <c r="A439">
        <f t="shared" si="7"/>
        <v>438</v>
      </c>
      <c r="B439" s="32">
        <f>HLOOKUP($F$2,Scenarios!$B$1:$Z$721,'Fund Return'!A439+1,FALSE)</f>
        <v>-4.9024776132344058E-2</v>
      </c>
      <c r="C439" s="11">
        <f>Input!$B$18/12</f>
        <v>1.6666666666666668E-3</v>
      </c>
      <c r="D439" s="21">
        <f>B439*Input!$B$17+C439*Input!$C$17</f>
        <v>-3.3817343292640835E-2</v>
      </c>
    </row>
    <row r="440" spans="1:4" x14ac:dyDescent="0.2">
      <c r="A440">
        <f t="shared" si="7"/>
        <v>439</v>
      </c>
      <c r="B440" s="32">
        <f>HLOOKUP($F$2,Scenarios!$B$1:$Z$721,'Fund Return'!A440+1,FALSE)</f>
        <v>3.281692284594015E-2</v>
      </c>
      <c r="C440" s="11">
        <f>Input!$B$18/12</f>
        <v>1.6666666666666668E-3</v>
      </c>
      <c r="D440" s="21">
        <f>B440*Input!$B$17+C440*Input!$C$17</f>
        <v>2.3471845992158104E-2</v>
      </c>
    </row>
    <row r="441" spans="1:4" x14ac:dyDescent="0.2">
      <c r="A441">
        <f t="shared" si="7"/>
        <v>440</v>
      </c>
      <c r="B441" s="32">
        <f>HLOOKUP($F$2,Scenarios!$B$1:$Z$721,'Fund Return'!A441+1,FALSE)</f>
        <v>-0.10283666754773285</v>
      </c>
      <c r="C441" s="11">
        <f>Input!$B$18/12</f>
        <v>1.6666666666666668E-3</v>
      </c>
      <c r="D441" s="21">
        <f>B441*Input!$B$17+C441*Input!$C$17</f>
        <v>-7.148566728341299E-2</v>
      </c>
    </row>
    <row r="442" spans="1:4" x14ac:dyDescent="0.2">
      <c r="A442">
        <f t="shared" si="7"/>
        <v>441</v>
      </c>
      <c r="B442" s="32">
        <f>HLOOKUP($F$2,Scenarios!$B$1:$Z$721,'Fund Return'!A442+1,FALSE)</f>
        <v>-1.2175759874347183E-2</v>
      </c>
      <c r="C442" s="11">
        <f>Input!$B$18/12</f>
        <v>1.6666666666666668E-3</v>
      </c>
      <c r="D442" s="21">
        <f>B442*Input!$B$17+C442*Input!$C$17</f>
        <v>-8.0230319120430261E-3</v>
      </c>
    </row>
    <row r="443" spans="1:4" x14ac:dyDescent="0.2">
      <c r="A443">
        <f t="shared" si="7"/>
        <v>442</v>
      </c>
      <c r="B443" s="32">
        <f>HLOOKUP($F$2,Scenarios!$B$1:$Z$721,'Fund Return'!A443+1,FALSE)</f>
        <v>1.5562845720185875E-2</v>
      </c>
      <c r="C443" s="11">
        <f>Input!$B$18/12</f>
        <v>1.6666666666666668E-3</v>
      </c>
      <c r="D443" s="21">
        <f>B443*Input!$B$17+C443*Input!$C$17</f>
        <v>1.1393992004130112E-2</v>
      </c>
    </row>
    <row r="444" spans="1:4" x14ac:dyDescent="0.2">
      <c r="A444">
        <f t="shared" si="7"/>
        <v>443</v>
      </c>
      <c r="B444" s="32">
        <f>HLOOKUP($F$2,Scenarios!$B$1:$Z$721,'Fund Return'!A444+1,FALSE)</f>
        <v>4.3697427686211182E-2</v>
      </c>
      <c r="C444" s="11">
        <f>Input!$B$18/12</f>
        <v>1.6666666666666668E-3</v>
      </c>
      <c r="D444" s="21">
        <f>B444*Input!$B$17+C444*Input!$C$17</f>
        <v>3.1088199380347827E-2</v>
      </c>
    </row>
    <row r="445" spans="1:4" x14ac:dyDescent="0.2">
      <c r="A445">
        <f t="shared" si="7"/>
        <v>444</v>
      </c>
      <c r="B445" s="32">
        <f>HLOOKUP($F$2,Scenarios!$B$1:$Z$721,'Fund Return'!A445+1,FALSE)</f>
        <v>-3.0494230635297725E-2</v>
      </c>
      <c r="C445" s="11">
        <f>Input!$B$18/12</f>
        <v>1.6666666666666668E-3</v>
      </c>
      <c r="D445" s="21">
        <f>B445*Input!$B$17+C445*Input!$C$17</f>
        <v>-2.0845961444708405E-2</v>
      </c>
    </row>
    <row r="446" spans="1:4" x14ac:dyDescent="0.2">
      <c r="A446">
        <f t="shared" si="7"/>
        <v>445</v>
      </c>
      <c r="B446" s="32">
        <f>HLOOKUP($F$2,Scenarios!$B$1:$Z$721,'Fund Return'!A446+1,FALSE)</f>
        <v>-4.3121976920273697E-2</v>
      </c>
      <c r="C446" s="11">
        <f>Input!$B$18/12</f>
        <v>1.6666666666666668E-3</v>
      </c>
      <c r="D446" s="21">
        <f>B446*Input!$B$17+C446*Input!$C$17</f>
        <v>-2.9685383844191584E-2</v>
      </c>
    </row>
    <row r="447" spans="1:4" x14ac:dyDescent="0.2">
      <c r="A447">
        <f t="shared" si="7"/>
        <v>446</v>
      </c>
      <c r="B447" s="32">
        <f>HLOOKUP($F$2,Scenarios!$B$1:$Z$721,'Fund Return'!A447+1,FALSE)</f>
        <v>8.215109091195516E-2</v>
      </c>
      <c r="C447" s="11">
        <f>Input!$B$18/12</f>
        <v>1.6666666666666668E-3</v>
      </c>
      <c r="D447" s="21">
        <f>B447*Input!$B$17+C447*Input!$C$17</f>
        <v>5.800576363836861E-2</v>
      </c>
    </row>
    <row r="448" spans="1:4" x14ac:dyDescent="0.2">
      <c r="A448">
        <f t="shared" si="7"/>
        <v>447</v>
      </c>
      <c r="B448" s="32">
        <f>HLOOKUP($F$2,Scenarios!$B$1:$Z$721,'Fund Return'!A448+1,FALSE)</f>
        <v>-6.9346019873080311E-2</v>
      </c>
      <c r="C448" s="11">
        <f>Input!$B$18/12</f>
        <v>1.6666666666666668E-3</v>
      </c>
      <c r="D448" s="21">
        <f>B448*Input!$B$17+C448*Input!$C$17</f>
        <v>-4.8042213911156213E-2</v>
      </c>
    </row>
    <row r="449" spans="1:4" x14ac:dyDescent="0.2">
      <c r="A449">
        <f t="shared" si="7"/>
        <v>448</v>
      </c>
      <c r="B449" s="32">
        <f>HLOOKUP($F$2,Scenarios!$B$1:$Z$721,'Fund Return'!A449+1,FALSE)</f>
        <v>-2.2903617811703855E-2</v>
      </c>
      <c r="C449" s="11">
        <f>Input!$B$18/12</f>
        <v>1.6666666666666668E-3</v>
      </c>
      <c r="D449" s="21">
        <f>B449*Input!$B$17+C449*Input!$C$17</f>
        <v>-1.5532532468192698E-2</v>
      </c>
    </row>
    <row r="450" spans="1:4" x14ac:dyDescent="0.2">
      <c r="A450">
        <f t="shared" si="7"/>
        <v>449</v>
      </c>
      <c r="B450" s="32">
        <f>HLOOKUP($F$2,Scenarios!$B$1:$Z$721,'Fund Return'!A450+1,FALSE)</f>
        <v>4.4843967222721326E-2</v>
      </c>
      <c r="C450" s="11">
        <f>Input!$B$18/12</f>
        <v>1.6666666666666668E-3</v>
      </c>
      <c r="D450" s="21">
        <f>B450*Input!$B$17+C450*Input!$C$17</f>
        <v>3.1890777055904929E-2</v>
      </c>
    </row>
    <row r="451" spans="1:4" x14ac:dyDescent="0.2">
      <c r="A451">
        <f t="shared" si="7"/>
        <v>450</v>
      </c>
      <c r="B451" s="32">
        <f>HLOOKUP($F$2,Scenarios!$B$1:$Z$721,'Fund Return'!A451+1,FALSE)</f>
        <v>9.2702657540903784E-3</v>
      </c>
      <c r="C451" s="11">
        <f>Input!$B$18/12</f>
        <v>1.6666666666666668E-3</v>
      </c>
      <c r="D451" s="21">
        <f>B451*Input!$B$17+C451*Input!$C$17</f>
        <v>6.9891860278632652E-3</v>
      </c>
    </row>
    <row r="452" spans="1:4" x14ac:dyDescent="0.2">
      <c r="A452">
        <f t="shared" si="7"/>
        <v>451</v>
      </c>
      <c r="B452" s="32">
        <f>HLOOKUP($F$2,Scenarios!$B$1:$Z$721,'Fund Return'!A452+1,FALSE)</f>
        <v>2.7219193224966444E-2</v>
      </c>
      <c r="C452" s="11">
        <f>Input!$B$18/12</f>
        <v>1.6666666666666668E-3</v>
      </c>
      <c r="D452" s="21">
        <f>B452*Input!$B$17+C452*Input!$C$17</f>
        <v>1.955343525747651E-2</v>
      </c>
    </row>
    <row r="453" spans="1:4" x14ac:dyDescent="0.2">
      <c r="A453">
        <f t="shared" si="7"/>
        <v>452</v>
      </c>
      <c r="B453" s="32">
        <f>HLOOKUP($F$2,Scenarios!$B$1:$Z$721,'Fund Return'!A453+1,FALSE)</f>
        <v>-3.027895516612587E-2</v>
      </c>
      <c r="C453" s="11">
        <f>Input!$B$18/12</f>
        <v>1.6666666666666668E-3</v>
      </c>
      <c r="D453" s="21">
        <f>B453*Input!$B$17+C453*Input!$C$17</f>
        <v>-2.0695268616288107E-2</v>
      </c>
    </row>
    <row r="454" spans="1:4" x14ac:dyDescent="0.2">
      <c r="A454">
        <f t="shared" si="7"/>
        <v>453</v>
      </c>
      <c r="B454" s="32">
        <f>HLOOKUP($F$2,Scenarios!$B$1:$Z$721,'Fund Return'!A454+1,FALSE)</f>
        <v>-6.0835438168804754E-2</v>
      </c>
      <c r="C454" s="11">
        <f>Input!$B$18/12</f>
        <v>1.6666666666666668E-3</v>
      </c>
      <c r="D454" s="21">
        <f>B454*Input!$B$17+C454*Input!$C$17</f>
        <v>-4.2084806718163323E-2</v>
      </c>
    </row>
    <row r="455" spans="1:4" x14ac:dyDescent="0.2">
      <c r="A455">
        <f t="shared" si="7"/>
        <v>454</v>
      </c>
      <c r="B455" s="32">
        <f>HLOOKUP($F$2,Scenarios!$B$1:$Z$721,'Fund Return'!A455+1,FALSE)</f>
        <v>9.4290215061636484E-2</v>
      </c>
      <c r="C455" s="11">
        <f>Input!$B$18/12</f>
        <v>1.6666666666666668E-3</v>
      </c>
      <c r="D455" s="21">
        <f>B455*Input!$B$17+C455*Input!$C$17</f>
        <v>6.6503150543145539E-2</v>
      </c>
    </row>
    <row r="456" spans="1:4" x14ac:dyDescent="0.2">
      <c r="A456">
        <f t="shared" si="7"/>
        <v>455</v>
      </c>
      <c r="B456" s="32">
        <f>HLOOKUP($F$2,Scenarios!$B$1:$Z$721,'Fund Return'!A456+1,FALSE)</f>
        <v>1.6771856611739869E-2</v>
      </c>
      <c r="C456" s="11">
        <f>Input!$B$18/12</f>
        <v>1.6666666666666668E-3</v>
      </c>
      <c r="D456" s="21">
        <f>B456*Input!$B$17+C456*Input!$C$17</f>
        <v>1.2240299628217908E-2</v>
      </c>
    </row>
    <row r="457" spans="1:4" x14ac:dyDescent="0.2">
      <c r="A457">
        <f t="shared" si="7"/>
        <v>456</v>
      </c>
      <c r="B457" s="32">
        <f>HLOOKUP($F$2,Scenarios!$B$1:$Z$721,'Fund Return'!A457+1,FALSE)</f>
        <v>5.1662437445919619E-2</v>
      </c>
      <c r="C457" s="11">
        <f>Input!$B$18/12</f>
        <v>1.6666666666666668E-3</v>
      </c>
      <c r="D457" s="21">
        <f>B457*Input!$B$17+C457*Input!$C$17</f>
        <v>3.666370621214373E-2</v>
      </c>
    </row>
    <row r="458" spans="1:4" x14ac:dyDescent="0.2">
      <c r="A458">
        <f t="shared" si="7"/>
        <v>457</v>
      </c>
      <c r="B458" s="32">
        <f>HLOOKUP($F$2,Scenarios!$B$1:$Z$721,'Fund Return'!A458+1,FALSE)</f>
        <v>-8.0954396148036428E-2</v>
      </c>
      <c r="C458" s="11">
        <f>Input!$B$18/12</f>
        <v>1.6666666666666668E-3</v>
      </c>
      <c r="D458" s="21">
        <f>B458*Input!$B$17+C458*Input!$C$17</f>
        <v>-5.6168077303625497E-2</v>
      </c>
    </row>
    <row r="459" spans="1:4" x14ac:dyDescent="0.2">
      <c r="A459">
        <f t="shared" si="7"/>
        <v>458</v>
      </c>
      <c r="B459" s="32">
        <f>HLOOKUP($F$2,Scenarios!$B$1:$Z$721,'Fund Return'!A459+1,FALSE)</f>
        <v>-4.0081705966606228E-2</v>
      </c>
      <c r="C459" s="11">
        <f>Input!$B$18/12</f>
        <v>1.6666666666666668E-3</v>
      </c>
      <c r="D459" s="21">
        <f>B459*Input!$B$17+C459*Input!$C$17</f>
        <v>-2.7557194176624358E-2</v>
      </c>
    </row>
    <row r="460" spans="1:4" x14ac:dyDescent="0.2">
      <c r="A460">
        <f t="shared" si="7"/>
        <v>459</v>
      </c>
      <c r="B460" s="32">
        <f>HLOOKUP($F$2,Scenarios!$B$1:$Z$721,'Fund Return'!A460+1,FALSE)</f>
        <v>-4.2140385972771532E-2</v>
      </c>
      <c r="C460" s="11">
        <f>Input!$B$18/12</f>
        <v>1.6666666666666668E-3</v>
      </c>
      <c r="D460" s="21">
        <f>B460*Input!$B$17+C460*Input!$C$17</f>
        <v>-2.8998270180940072E-2</v>
      </c>
    </row>
    <row r="461" spans="1:4" x14ac:dyDescent="0.2">
      <c r="A461">
        <f t="shared" si="7"/>
        <v>460</v>
      </c>
      <c r="B461" s="32">
        <f>HLOOKUP($F$2,Scenarios!$B$1:$Z$721,'Fund Return'!A461+1,FALSE)</f>
        <v>4.4268182171833487E-4</v>
      </c>
      <c r="C461" s="11">
        <f>Input!$B$18/12</f>
        <v>1.6666666666666668E-3</v>
      </c>
      <c r="D461" s="21">
        <f>B461*Input!$B$17+C461*Input!$C$17</f>
        <v>8.0987727520283456E-4</v>
      </c>
    </row>
    <row r="462" spans="1:4" x14ac:dyDescent="0.2">
      <c r="A462">
        <f t="shared" si="7"/>
        <v>461</v>
      </c>
      <c r="B462" s="32">
        <f>HLOOKUP($F$2,Scenarios!$B$1:$Z$721,'Fund Return'!A462+1,FALSE)</f>
        <v>4.6684067415894717E-2</v>
      </c>
      <c r="C462" s="11">
        <f>Input!$B$18/12</f>
        <v>1.6666666666666668E-3</v>
      </c>
      <c r="D462" s="21">
        <f>B462*Input!$B$17+C462*Input!$C$17</f>
        <v>3.31788471911263E-2</v>
      </c>
    </row>
    <row r="463" spans="1:4" x14ac:dyDescent="0.2">
      <c r="A463">
        <f t="shared" si="7"/>
        <v>462</v>
      </c>
      <c r="B463" s="32">
        <f>HLOOKUP($F$2,Scenarios!$B$1:$Z$721,'Fund Return'!A463+1,FALSE)</f>
        <v>-3.8074590160305428E-3</v>
      </c>
      <c r="C463" s="11">
        <f>Input!$B$18/12</f>
        <v>1.6666666666666668E-3</v>
      </c>
      <c r="D463" s="21">
        <f>B463*Input!$B$17+C463*Input!$C$17</f>
        <v>-2.16522131122138E-3</v>
      </c>
    </row>
    <row r="464" spans="1:4" x14ac:dyDescent="0.2">
      <c r="A464">
        <f t="shared" si="7"/>
        <v>463</v>
      </c>
      <c r="B464" s="32">
        <f>HLOOKUP($F$2,Scenarios!$B$1:$Z$721,'Fund Return'!A464+1,FALSE)</f>
        <v>4.5492009566119908E-3</v>
      </c>
      <c r="C464" s="11">
        <f>Input!$B$18/12</f>
        <v>1.6666666666666668E-3</v>
      </c>
      <c r="D464" s="21">
        <f>B464*Input!$B$17+C464*Input!$C$17</f>
        <v>3.6844406696283933E-3</v>
      </c>
    </row>
    <row r="465" spans="1:4" x14ac:dyDescent="0.2">
      <c r="A465">
        <f t="shared" si="7"/>
        <v>464</v>
      </c>
      <c r="B465" s="32">
        <f>HLOOKUP($F$2,Scenarios!$B$1:$Z$721,'Fund Return'!A465+1,FALSE)</f>
        <v>1.0342619530589797E-5</v>
      </c>
      <c r="C465" s="11">
        <f>Input!$B$18/12</f>
        <v>1.6666666666666668E-3</v>
      </c>
      <c r="D465" s="21">
        <f>B465*Input!$B$17+C465*Input!$C$17</f>
        <v>5.0723983367141298E-4</v>
      </c>
    </row>
    <row r="466" spans="1:4" x14ac:dyDescent="0.2">
      <c r="A466">
        <f t="shared" si="7"/>
        <v>465</v>
      </c>
      <c r="B466" s="32">
        <f>HLOOKUP($F$2,Scenarios!$B$1:$Z$721,'Fund Return'!A466+1,FALSE)</f>
        <v>-7.5593750329846082E-2</v>
      </c>
      <c r="C466" s="11">
        <f>Input!$B$18/12</f>
        <v>1.6666666666666668E-3</v>
      </c>
      <c r="D466" s="21">
        <f>B466*Input!$B$17+C466*Input!$C$17</f>
        <v>-5.2415625230892257E-2</v>
      </c>
    </row>
    <row r="467" spans="1:4" x14ac:dyDescent="0.2">
      <c r="A467">
        <f t="shared" si="7"/>
        <v>466</v>
      </c>
      <c r="B467" s="32">
        <f>HLOOKUP($F$2,Scenarios!$B$1:$Z$721,'Fund Return'!A467+1,FALSE)</f>
        <v>-4.9775722829713639E-2</v>
      </c>
      <c r="C467" s="11">
        <f>Input!$B$18/12</f>
        <v>1.6666666666666668E-3</v>
      </c>
      <c r="D467" s="21">
        <f>B467*Input!$B$17+C467*Input!$C$17</f>
        <v>-3.4343005980799542E-2</v>
      </c>
    </row>
    <row r="468" spans="1:4" x14ac:dyDescent="0.2">
      <c r="A468">
        <f t="shared" si="7"/>
        <v>467</v>
      </c>
      <c r="B468" s="32">
        <f>HLOOKUP($F$2,Scenarios!$B$1:$Z$721,'Fund Return'!A468+1,FALSE)</f>
        <v>2.8460089793074E-2</v>
      </c>
      <c r="C468" s="11">
        <f>Input!$B$18/12</f>
        <v>1.6666666666666668E-3</v>
      </c>
      <c r="D468" s="21">
        <f>B468*Input!$B$17+C468*Input!$C$17</f>
        <v>2.0422062855151798E-2</v>
      </c>
    </row>
    <row r="469" spans="1:4" x14ac:dyDescent="0.2">
      <c r="A469">
        <f t="shared" si="7"/>
        <v>468</v>
      </c>
      <c r="B469" s="32">
        <f>HLOOKUP($F$2,Scenarios!$B$1:$Z$721,'Fund Return'!A469+1,FALSE)</f>
        <v>2.1989912931874148E-2</v>
      </c>
      <c r="C469" s="11">
        <f>Input!$B$18/12</f>
        <v>1.6666666666666668E-3</v>
      </c>
      <c r="D469" s="21">
        <f>B469*Input!$B$17+C469*Input!$C$17</f>
        <v>1.5892939052311903E-2</v>
      </c>
    </row>
    <row r="470" spans="1:4" x14ac:dyDescent="0.2">
      <c r="A470">
        <f t="shared" si="7"/>
        <v>469</v>
      </c>
      <c r="B470" s="32">
        <f>HLOOKUP($F$2,Scenarios!$B$1:$Z$721,'Fund Return'!A470+1,FALSE)</f>
        <v>-2.9825909571772759E-2</v>
      </c>
      <c r="C470" s="11">
        <f>Input!$B$18/12</f>
        <v>1.6666666666666668E-3</v>
      </c>
      <c r="D470" s="21">
        <f>B470*Input!$B$17+C470*Input!$C$17</f>
        <v>-2.0378136700240929E-2</v>
      </c>
    </row>
    <row r="471" spans="1:4" x14ac:dyDescent="0.2">
      <c r="A471">
        <f t="shared" si="7"/>
        <v>470</v>
      </c>
      <c r="B471" s="32">
        <f>HLOOKUP($F$2,Scenarios!$B$1:$Z$721,'Fund Return'!A471+1,FALSE)</f>
        <v>6.0634463465885351E-2</v>
      </c>
      <c r="C471" s="11">
        <f>Input!$B$18/12</f>
        <v>1.6666666666666668E-3</v>
      </c>
      <c r="D471" s="21">
        <f>B471*Input!$B$17+C471*Input!$C$17</f>
        <v>4.2944124426119744E-2</v>
      </c>
    </row>
    <row r="472" spans="1:4" x14ac:dyDescent="0.2">
      <c r="A472">
        <f t="shared" si="7"/>
        <v>471</v>
      </c>
      <c r="B472" s="32">
        <f>HLOOKUP($F$2,Scenarios!$B$1:$Z$721,'Fund Return'!A472+1,FALSE)</f>
        <v>-8.6822524151210681E-2</v>
      </c>
      <c r="C472" s="11">
        <f>Input!$B$18/12</f>
        <v>1.6666666666666668E-3</v>
      </c>
      <c r="D472" s="21">
        <f>B472*Input!$B$17+C472*Input!$C$17</f>
        <v>-6.0275766905847475E-2</v>
      </c>
    </row>
    <row r="473" spans="1:4" x14ac:dyDescent="0.2">
      <c r="A473">
        <f t="shared" si="7"/>
        <v>472</v>
      </c>
      <c r="B473" s="32">
        <f>HLOOKUP($F$2,Scenarios!$B$1:$Z$721,'Fund Return'!A473+1,FALSE)</f>
        <v>-1.1383624458187202E-2</v>
      </c>
      <c r="C473" s="11">
        <f>Input!$B$18/12</f>
        <v>1.6666666666666668E-3</v>
      </c>
      <c r="D473" s="21">
        <f>B473*Input!$B$17+C473*Input!$C$17</f>
        <v>-7.4685371207310405E-3</v>
      </c>
    </row>
    <row r="474" spans="1:4" x14ac:dyDescent="0.2">
      <c r="A474">
        <f t="shared" ref="A474:A537" si="8">A473+1</f>
        <v>473</v>
      </c>
      <c r="B474" s="32">
        <f>HLOOKUP($F$2,Scenarios!$B$1:$Z$721,'Fund Return'!A474+1,FALSE)</f>
        <v>6.2855976193029059E-2</v>
      </c>
      <c r="C474" s="11">
        <f>Input!$B$18/12</f>
        <v>1.6666666666666668E-3</v>
      </c>
      <c r="D474" s="21">
        <f>B474*Input!$B$17+C474*Input!$C$17</f>
        <v>4.4499183335120339E-2</v>
      </c>
    </row>
    <row r="475" spans="1:4" x14ac:dyDescent="0.2">
      <c r="A475">
        <f t="shared" si="8"/>
        <v>474</v>
      </c>
      <c r="B475" s="32">
        <f>HLOOKUP($F$2,Scenarios!$B$1:$Z$721,'Fund Return'!A475+1,FALSE)</f>
        <v>-1.9516078960617935E-2</v>
      </c>
      <c r="C475" s="11">
        <f>Input!$B$18/12</f>
        <v>1.6666666666666668E-3</v>
      </c>
      <c r="D475" s="21">
        <f>B475*Input!$B$17+C475*Input!$C$17</f>
        <v>-1.3161255272432554E-2</v>
      </c>
    </row>
    <row r="476" spans="1:4" x14ac:dyDescent="0.2">
      <c r="A476">
        <f t="shared" si="8"/>
        <v>475</v>
      </c>
      <c r="B476" s="32">
        <f>HLOOKUP($F$2,Scenarios!$B$1:$Z$721,'Fund Return'!A476+1,FALSE)</f>
        <v>6.5582976161695519E-2</v>
      </c>
      <c r="C476" s="11">
        <f>Input!$B$18/12</f>
        <v>1.6666666666666668E-3</v>
      </c>
      <c r="D476" s="21">
        <f>B476*Input!$B$17+C476*Input!$C$17</f>
        <v>4.6408083313186861E-2</v>
      </c>
    </row>
    <row r="477" spans="1:4" x14ac:dyDescent="0.2">
      <c r="A477">
        <f t="shared" si="8"/>
        <v>476</v>
      </c>
      <c r="B477" s="32">
        <f>HLOOKUP($F$2,Scenarios!$B$1:$Z$721,'Fund Return'!A477+1,FALSE)</f>
        <v>-4.7646952307656837E-3</v>
      </c>
      <c r="C477" s="11">
        <f>Input!$B$18/12</f>
        <v>1.6666666666666668E-3</v>
      </c>
      <c r="D477" s="21">
        <f>B477*Input!$B$17+C477*Input!$C$17</f>
        <v>-2.8352866615359786E-3</v>
      </c>
    </row>
    <row r="478" spans="1:4" x14ac:dyDescent="0.2">
      <c r="A478">
        <f t="shared" si="8"/>
        <v>477</v>
      </c>
      <c r="B478" s="32">
        <f>HLOOKUP($F$2,Scenarios!$B$1:$Z$721,'Fund Return'!A478+1,FALSE)</f>
        <v>-4.1467690907562853E-2</v>
      </c>
      <c r="C478" s="11">
        <f>Input!$B$18/12</f>
        <v>1.6666666666666668E-3</v>
      </c>
      <c r="D478" s="21">
        <f>B478*Input!$B$17+C478*Input!$C$17</f>
        <v>-2.8527383635293994E-2</v>
      </c>
    </row>
    <row r="479" spans="1:4" x14ac:dyDescent="0.2">
      <c r="A479">
        <f t="shared" si="8"/>
        <v>478</v>
      </c>
      <c r="B479" s="32">
        <f>HLOOKUP($F$2,Scenarios!$B$1:$Z$721,'Fund Return'!A479+1,FALSE)</f>
        <v>3.7366058851079374E-2</v>
      </c>
      <c r="C479" s="11">
        <f>Input!$B$18/12</f>
        <v>1.6666666666666668E-3</v>
      </c>
      <c r="D479" s="21">
        <f>B479*Input!$B$17+C479*Input!$C$17</f>
        <v>2.6656241195755562E-2</v>
      </c>
    </row>
    <row r="480" spans="1:4" x14ac:dyDescent="0.2">
      <c r="A480">
        <f t="shared" si="8"/>
        <v>479</v>
      </c>
      <c r="B480" s="32">
        <f>HLOOKUP($F$2,Scenarios!$B$1:$Z$721,'Fund Return'!A480+1,FALSE)</f>
        <v>-6.2722652680366857E-3</v>
      </c>
      <c r="C480" s="11">
        <f>Input!$B$18/12</f>
        <v>1.6666666666666668E-3</v>
      </c>
      <c r="D480" s="21">
        <f>B480*Input!$B$17+C480*Input!$C$17</f>
        <v>-3.8905856876256793E-3</v>
      </c>
    </row>
    <row r="481" spans="1:4" x14ac:dyDescent="0.2">
      <c r="A481">
        <f t="shared" si="8"/>
        <v>480</v>
      </c>
      <c r="B481" s="32">
        <f>HLOOKUP($F$2,Scenarios!$B$1:$Z$721,'Fund Return'!A481+1,FALSE)</f>
        <v>-1.7591872345037549E-2</v>
      </c>
      <c r="C481" s="11">
        <f>Input!$B$18/12</f>
        <v>1.6666666666666668E-3</v>
      </c>
      <c r="D481" s="21">
        <f>B481*Input!$B$17+C481*Input!$C$17</f>
        <v>-1.1814310641526283E-2</v>
      </c>
    </row>
    <row r="482" spans="1:4" x14ac:dyDescent="0.2">
      <c r="A482">
        <f t="shared" si="8"/>
        <v>481</v>
      </c>
      <c r="B482" s="32">
        <f>HLOOKUP($F$2,Scenarios!$B$1:$Z$721,'Fund Return'!A482+1,FALSE)</f>
        <v>-1.0418514560155601E-2</v>
      </c>
      <c r="C482" s="11">
        <f>Input!$B$18/12</f>
        <v>1.6666666666666668E-3</v>
      </c>
      <c r="D482" s="21">
        <f>B482*Input!$B$17+C482*Input!$C$17</f>
        <v>-6.7929601921089197E-3</v>
      </c>
    </row>
    <row r="483" spans="1:4" x14ac:dyDescent="0.2">
      <c r="A483">
        <f t="shared" si="8"/>
        <v>482</v>
      </c>
      <c r="B483" s="32">
        <f>HLOOKUP($F$2,Scenarios!$B$1:$Z$721,'Fund Return'!A483+1,FALSE)</f>
        <v>-7.1854287524678193E-2</v>
      </c>
      <c r="C483" s="11">
        <f>Input!$B$18/12</f>
        <v>1.6666666666666668E-3</v>
      </c>
      <c r="D483" s="21">
        <f>B483*Input!$B$17+C483*Input!$C$17</f>
        <v>-4.9798001267274732E-2</v>
      </c>
    </row>
    <row r="484" spans="1:4" x14ac:dyDescent="0.2">
      <c r="A484">
        <f t="shared" si="8"/>
        <v>483</v>
      </c>
      <c r="B484" s="32">
        <f>HLOOKUP($F$2,Scenarios!$B$1:$Z$721,'Fund Return'!A484+1,FALSE)</f>
        <v>5.1484355300195447E-2</v>
      </c>
      <c r="C484" s="11">
        <f>Input!$B$18/12</f>
        <v>1.6666666666666668E-3</v>
      </c>
      <c r="D484" s="21">
        <f>B484*Input!$B$17+C484*Input!$C$17</f>
        <v>3.6539048710136808E-2</v>
      </c>
    </row>
    <row r="485" spans="1:4" x14ac:dyDescent="0.2">
      <c r="A485">
        <f t="shared" si="8"/>
        <v>484</v>
      </c>
      <c r="B485" s="32">
        <f>HLOOKUP($F$2,Scenarios!$B$1:$Z$721,'Fund Return'!A485+1,FALSE)</f>
        <v>-2.7299456672791707E-2</v>
      </c>
      <c r="C485" s="11">
        <f>Input!$B$18/12</f>
        <v>1.6666666666666668E-3</v>
      </c>
      <c r="D485" s="21">
        <f>B485*Input!$B$17+C485*Input!$C$17</f>
        <v>-1.8609619670954192E-2</v>
      </c>
    </row>
    <row r="486" spans="1:4" x14ac:dyDescent="0.2">
      <c r="A486">
        <f t="shared" si="8"/>
        <v>485</v>
      </c>
      <c r="B486" s="32">
        <f>HLOOKUP($F$2,Scenarios!$B$1:$Z$721,'Fund Return'!A486+1,FALSE)</f>
        <v>3.9992818331425518E-2</v>
      </c>
      <c r="C486" s="11">
        <f>Input!$B$18/12</f>
        <v>1.6666666666666668E-3</v>
      </c>
      <c r="D486" s="21">
        <f>B486*Input!$B$17+C486*Input!$C$17</f>
        <v>2.849497283199786E-2</v>
      </c>
    </row>
    <row r="487" spans="1:4" x14ac:dyDescent="0.2">
      <c r="A487">
        <f t="shared" si="8"/>
        <v>486</v>
      </c>
      <c r="B487" s="32">
        <f>HLOOKUP($F$2,Scenarios!$B$1:$Z$721,'Fund Return'!A487+1,FALSE)</f>
        <v>7.9875534098515139E-2</v>
      </c>
      <c r="C487" s="11">
        <f>Input!$B$18/12</f>
        <v>1.6666666666666668E-3</v>
      </c>
      <c r="D487" s="21">
        <f>B487*Input!$B$17+C487*Input!$C$17</f>
        <v>5.6412873868960593E-2</v>
      </c>
    </row>
    <row r="488" spans="1:4" x14ac:dyDescent="0.2">
      <c r="A488">
        <f t="shared" si="8"/>
        <v>487</v>
      </c>
      <c r="B488" s="32">
        <f>HLOOKUP($F$2,Scenarios!$B$1:$Z$721,'Fund Return'!A488+1,FALSE)</f>
        <v>3.8378130323434706E-2</v>
      </c>
      <c r="C488" s="11">
        <f>Input!$B$18/12</f>
        <v>1.6666666666666668E-3</v>
      </c>
      <c r="D488" s="21">
        <f>B488*Input!$B$17+C488*Input!$C$17</f>
        <v>2.7364691226404295E-2</v>
      </c>
    </row>
    <row r="489" spans="1:4" x14ac:dyDescent="0.2">
      <c r="A489">
        <f t="shared" si="8"/>
        <v>488</v>
      </c>
      <c r="B489" s="32">
        <f>HLOOKUP($F$2,Scenarios!$B$1:$Z$721,'Fund Return'!A489+1,FALSE)</f>
        <v>-1.6294305875242877E-2</v>
      </c>
      <c r="C489" s="11">
        <f>Input!$B$18/12</f>
        <v>1.6666666666666668E-3</v>
      </c>
      <c r="D489" s="21">
        <f>B489*Input!$B$17+C489*Input!$C$17</f>
        <v>-1.0906014112670013E-2</v>
      </c>
    </row>
    <row r="490" spans="1:4" x14ac:dyDescent="0.2">
      <c r="A490">
        <f t="shared" si="8"/>
        <v>489</v>
      </c>
      <c r="B490" s="32">
        <f>HLOOKUP($F$2,Scenarios!$B$1:$Z$721,'Fund Return'!A490+1,FALSE)</f>
        <v>4.8213708755483302E-2</v>
      </c>
      <c r="C490" s="11">
        <f>Input!$B$18/12</f>
        <v>1.6666666666666668E-3</v>
      </c>
      <c r="D490" s="21">
        <f>B490*Input!$B$17+C490*Input!$C$17</f>
        <v>3.4249596128838308E-2</v>
      </c>
    </row>
    <row r="491" spans="1:4" x14ac:dyDescent="0.2">
      <c r="A491">
        <f t="shared" si="8"/>
        <v>490</v>
      </c>
      <c r="B491" s="32">
        <f>HLOOKUP($F$2,Scenarios!$B$1:$Z$721,'Fund Return'!A491+1,FALSE)</f>
        <v>-2.1092802190752109E-2</v>
      </c>
      <c r="C491" s="11">
        <f>Input!$B$18/12</f>
        <v>1.6666666666666668E-3</v>
      </c>
      <c r="D491" s="21">
        <f>B491*Input!$B$17+C491*Input!$C$17</f>
        <v>-1.4264961533526474E-2</v>
      </c>
    </row>
    <row r="492" spans="1:4" x14ac:dyDescent="0.2">
      <c r="A492">
        <f t="shared" si="8"/>
        <v>491</v>
      </c>
      <c r="B492" s="32">
        <f>HLOOKUP($F$2,Scenarios!$B$1:$Z$721,'Fund Return'!A492+1,FALSE)</f>
        <v>9.7460984191382414E-3</v>
      </c>
      <c r="C492" s="11">
        <f>Input!$B$18/12</f>
        <v>1.6666666666666668E-3</v>
      </c>
      <c r="D492" s="21">
        <f>B492*Input!$B$17+C492*Input!$C$17</f>
        <v>7.3222688933967687E-3</v>
      </c>
    </row>
    <row r="493" spans="1:4" x14ac:dyDescent="0.2">
      <c r="A493">
        <f t="shared" si="8"/>
        <v>492</v>
      </c>
      <c r="B493" s="32">
        <f>HLOOKUP($F$2,Scenarios!$B$1:$Z$721,'Fund Return'!A493+1,FALSE)</f>
        <v>5.1745388838664759E-3</v>
      </c>
      <c r="C493" s="11">
        <f>Input!$B$18/12</f>
        <v>1.6666666666666668E-3</v>
      </c>
      <c r="D493" s="21">
        <f>B493*Input!$B$17+C493*Input!$C$17</f>
        <v>4.1221772187065332E-3</v>
      </c>
    </row>
    <row r="494" spans="1:4" x14ac:dyDescent="0.2">
      <c r="A494">
        <f t="shared" si="8"/>
        <v>493</v>
      </c>
      <c r="B494" s="32">
        <f>HLOOKUP($F$2,Scenarios!$B$1:$Z$721,'Fund Return'!A494+1,FALSE)</f>
        <v>-7.2930852275517613E-2</v>
      </c>
      <c r="C494" s="11">
        <f>Input!$B$18/12</f>
        <v>1.6666666666666668E-3</v>
      </c>
      <c r="D494" s="21">
        <f>B494*Input!$B$17+C494*Input!$C$17</f>
        <v>-5.0551596592862326E-2</v>
      </c>
    </row>
    <row r="495" spans="1:4" x14ac:dyDescent="0.2">
      <c r="A495">
        <f t="shared" si="8"/>
        <v>494</v>
      </c>
      <c r="B495" s="32">
        <f>HLOOKUP($F$2,Scenarios!$B$1:$Z$721,'Fund Return'!A495+1,FALSE)</f>
        <v>2.5419919907598964E-2</v>
      </c>
      <c r="C495" s="11">
        <f>Input!$B$18/12</f>
        <v>1.6666666666666668E-3</v>
      </c>
      <c r="D495" s="21">
        <f>B495*Input!$B$17+C495*Input!$C$17</f>
        <v>1.8293943935319273E-2</v>
      </c>
    </row>
    <row r="496" spans="1:4" x14ac:dyDescent="0.2">
      <c r="A496">
        <f t="shared" si="8"/>
        <v>495</v>
      </c>
      <c r="B496" s="32">
        <f>HLOOKUP($F$2,Scenarios!$B$1:$Z$721,'Fund Return'!A496+1,FALSE)</f>
        <v>-1.5127693099036913E-2</v>
      </c>
      <c r="C496" s="11">
        <f>Input!$B$18/12</f>
        <v>1.6666666666666668E-3</v>
      </c>
      <c r="D496" s="21">
        <f>B496*Input!$B$17+C496*Input!$C$17</f>
        <v>-1.0089385169325839E-2</v>
      </c>
    </row>
    <row r="497" spans="1:4" x14ac:dyDescent="0.2">
      <c r="A497">
        <f t="shared" si="8"/>
        <v>496</v>
      </c>
      <c r="B497" s="32">
        <f>HLOOKUP($F$2,Scenarios!$B$1:$Z$721,'Fund Return'!A497+1,FALSE)</f>
        <v>-8.3475262591924636E-3</v>
      </c>
      <c r="C497" s="11">
        <f>Input!$B$18/12</f>
        <v>1.6666666666666668E-3</v>
      </c>
      <c r="D497" s="21">
        <f>B497*Input!$B$17+C497*Input!$C$17</f>
        <v>-5.3432683814347241E-3</v>
      </c>
    </row>
    <row r="498" spans="1:4" x14ac:dyDescent="0.2">
      <c r="A498">
        <f t="shared" si="8"/>
        <v>497</v>
      </c>
      <c r="B498" s="32">
        <f>HLOOKUP($F$2,Scenarios!$B$1:$Z$721,'Fund Return'!A498+1,FALSE)</f>
        <v>0.11890565765790463</v>
      </c>
      <c r="C498" s="11">
        <f>Input!$B$18/12</f>
        <v>1.6666666666666668E-3</v>
      </c>
      <c r="D498" s="21">
        <f>B498*Input!$B$17+C498*Input!$C$17</f>
        <v>8.3733960360533238E-2</v>
      </c>
    </row>
    <row r="499" spans="1:4" x14ac:dyDescent="0.2">
      <c r="A499">
        <f t="shared" si="8"/>
        <v>498</v>
      </c>
      <c r="B499" s="32">
        <f>HLOOKUP($F$2,Scenarios!$B$1:$Z$721,'Fund Return'!A499+1,FALSE)</f>
        <v>-7.2495879923231824E-2</v>
      </c>
      <c r="C499" s="11">
        <f>Input!$B$18/12</f>
        <v>1.6666666666666668E-3</v>
      </c>
      <c r="D499" s="21">
        <f>B499*Input!$B$17+C499*Input!$C$17</f>
        <v>-5.0247115946262272E-2</v>
      </c>
    </row>
    <row r="500" spans="1:4" x14ac:dyDescent="0.2">
      <c r="A500">
        <f t="shared" si="8"/>
        <v>499</v>
      </c>
      <c r="B500" s="32">
        <f>HLOOKUP($F$2,Scenarios!$B$1:$Z$721,'Fund Return'!A500+1,FALSE)</f>
        <v>3.731454204140968E-2</v>
      </c>
      <c r="C500" s="11">
        <f>Input!$B$18/12</f>
        <v>1.6666666666666668E-3</v>
      </c>
      <c r="D500" s="21">
        <f>B500*Input!$B$17+C500*Input!$C$17</f>
        <v>2.6620179428986774E-2</v>
      </c>
    </row>
    <row r="501" spans="1:4" x14ac:dyDescent="0.2">
      <c r="A501">
        <f t="shared" si="8"/>
        <v>500</v>
      </c>
      <c r="B501" s="32">
        <f>HLOOKUP($F$2,Scenarios!$B$1:$Z$721,'Fund Return'!A501+1,FALSE)</f>
        <v>-9.0745451241800081E-3</v>
      </c>
      <c r="C501" s="11">
        <f>Input!$B$18/12</f>
        <v>1.6666666666666668E-3</v>
      </c>
      <c r="D501" s="21">
        <f>B501*Input!$B$17+C501*Input!$C$17</f>
        <v>-5.8521815869260049E-3</v>
      </c>
    </row>
    <row r="502" spans="1:4" x14ac:dyDescent="0.2">
      <c r="A502">
        <f t="shared" si="8"/>
        <v>501</v>
      </c>
      <c r="B502" s="32">
        <f>HLOOKUP($F$2,Scenarios!$B$1:$Z$721,'Fund Return'!A502+1,FALSE)</f>
        <v>-2.5835727901466651E-2</v>
      </c>
      <c r="C502" s="11">
        <f>Input!$B$18/12</f>
        <v>1.6666666666666668E-3</v>
      </c>
      <c r="D502" s="21">
        <f>B502*Input!$B$17+C502*Input!$C$17</f>
        <v>-1.7585009531026655E-2</v>
      </c>
    </row>
    <row r="503" spans="1:4" x14ac:dyDescent="0.2">
      <c r="A503">
        <f t="shared" si="8"/>
        <v>502</v>
      </c>
      <c r="B503" s="32">
        <f>HLOOKUP($F$2,Scenarios!$B$1:$Z$721,'Fund Return'!A503+1,FALSE)</f>
        <v>5.7210123378068134E-2</v>
      </c>
      <c r="C503" s="11">
        <f>Input!$B$18/12</f>
        <v>1.6666666666666668E-3</v>
      </c>
      <c r="D503" s="21">
        <f>B503*Input!$B$17+C503*Input!$C$17</f>
        <v>4.054708636464769E-2</v>
      </c>
    </row>
    <row r="504" spans="1:4" x14ac:dyDescent="0.2">
      <c r="A504">
        <f t="shared" si="8"/>
        <v>503</v>
      </c>
      <c r="B504" s="32">
        <f>HLOOKUP($F$2,Scenarios!$B$1:$Z$721,'Fund Return'!A504+1,FALSE)</f>
        <v>6.0737039932064335E-2</v>
      </c>
      <c r="C504" s="11">
        <f>Input!$B$18/12</f>
        <v>1.6666666666666668E-3</v>
      </c>
      <c r="D504" s="21">
        <f>B504*Input!$B$17+C504*Input!$C$17</f>
        <v>4.3015927952445035E-2</v>
      </c>
    </row>
    <row r="505" spans="1:4" x14ac:dyDescent="0.2">
      <c r="A505">
        <f t="shared" si="8"/>
        <v>504</v>
      </c>
      <c r="B505" s="32">
        <f>HLOOKUP($F$2,Scenarios!$B$1:$Z$721,'Fund Return'!A505+1,FALSE)</f>
        <v>3.1957554016734162E-2</v>
      </c>
      <c r="C505" s="11">
        <f>Input!$B$18/12</f>
        <v>1.6666666666666668E-3</v>
      </c>
      <c r="D505" s="21">
        <f>B505*Input!$B$17+C505*Input!$C$17</f>
        <v>2.2870287811713911E-2</v>
      </c>
    </row>
    <row r="506" spans="1:4" x14ac:dyDescent="0.2">
      <c r="A506">
        <f t="shared" si="8"/>
        <v>505</v>
      </c>
      <c r="B506" s="32">
        <f>HLOOKUP($F$2,Scenarios!$B$1:$Z$721,'Fund Return'!A506+1,FALSE)</f>
        <v>1.5610387536328141E-2</v>
      </c>
      <c r="C506" s="11">
        <f>Input!$B$18/12</f>
        <v>1.6666666666666668E-3</v>
      </c>
      <c r="D506" s="21">
        <f>B506*Input!$B$17+C506*Input!$C$17</f>
        <v>1.1427271275429699E-2</v>
      </c>
    </row>
    <row r="507" spans="1:4" x14ac:dyDescent="0.2">
      <c r="A507">
        <f t="shared" si="8"/>
        <v>506</v>
      </c>
      <c r="B507" s="32">
        <f>HLOOKUP($F$2,Scenarios!$B$1:$Z$721,'Fund Return'!A507+1,FALSE)</f>
        <v>1.0608865704767203E-2</v>
      </c>
      <c r="C507" s="11">
        <f>Input!$B$18/12</f>
        <v>1.6666666666666668E-3</v>
      </c>
      <c r="D507" s="21">
        <f>B507*Input!$B$17+C507*Input!$C$17</f>
        <v>7.9262059933370415E-3</v>
      </c>
    </row>
    <row r="508" spans="1:4" x14ac:dyDescent="0.2">
      <c r="A508">
        <f t="shared" si="8"/>
        <v>507</v>
      </c>
      <c r="B508" s="32">
        <f>HLOOKUP($F$2,Scenarios!$B$1:$Z$721,'Fund Return'!A508+1,FALSE)</f>
        <v>-4.7169742305329186E-2</v>
      </c>
      <c r="C508" s="11">
        <f>Input!$B$18/12</f>
        <v>1.6666666666666668E-3</v>
      </c>
      <c r="D508" s="21">
        <f>B508*Input!$B$17+C508*Input!$C$17</f>
        <v>-3.2518819613730425E-2</v>
      </c>
    </row>
    <row r="509" spans="1:4" x14ac:dyDescent="0.2">
      <c r="A509">
        <f t="shared" si="8"/>
        <v>508</v>
      </c>
      <c r="B509" s="32">
        <f>HLOOKUP($F$2,Scenarios!$B$1:$Z$721,'Fund Return'!A509+1,FALSE)</f>
        <v>-1.6931574774210034E-2</v>
      </c>
      <c r="C509" s="11">
        <f>Input!$B$18/12</f>
        <v>1.6666666666666668E-3</v>
      </c>
      <c r="D509" s="21">
        <f>B509*Input!$B$17+C509*Input!$C$17</f>
        <v>-1.1352102341947022E-2</v>
      </c>
    </row>
    <row r="510" spans="1:4" x14ac:dyDescent="0.2">
      <c r="A510">
        <f t="shared" si="8"/>
        <v>509</v>
      </c>
      <c r="B510" s="32">
        <f>HLOOKUP($F$2,Scenarios!$B$1:$Z$721,'Fund Return'!A510+1,FALSE)</f>
        <v>2.5447247910935805E-2</v>
      </c>
      <c r="C510" s="11">
        <f>Input!$B$18/12</f>
        <v>1.6666666666666668E-3</v>
      </c>
      <c r="D510" s="21">
        <f>B510*Input!$B$17+C510*Input!$C$17</f>
        <v>1.8313073537655062E-2</v>
      </c>
    </row>
    <row r="511" spans="1:4" x14ac:dyDescent="0.2">
      <c r="A511">
        <f t="shared" si="8"/>
        <v>510</v>
      </c>
      <c r="B511" s="32">
        <f>HLOOKUP($F$2,Scenarios!$B$1:$Z$721,'Fund Return'!A511+1,FALSE)</f>
        <v>-7.7212391269739611E-2</v>
      </c>
      <c r="C511" s="11">
        <f>Input!$B$18/12</f>
        <v>1.6666666666666668E-3</v>
      </c>
      <c r="D511" s="21">
        <f>B511*Input!$B$17+C511*Input!$C$17</f>
        <v>-5.3548673888817726E-2</v>
      </c>
    </row>
    <row r="512" spans="1:4" x14ac:dyDescent="0.2">
      <c r="A512">
        <f t="shared" si="8"/>
        <v>511</v>
      </c>
      <c r="B512" s="32">
        <f>HLOOKUP($F$2,Scenarios!$B$1:$Z$721,'Fund Return'!A512+1,FALSE)</f>
        <v>-1.849102789105159E-2</v>
      </c>
      <c r="C512" s="11">
        <f>Input!$B$18/12</f>
        <v>1.6666666666666668E-3</v>
      </c>
      <c r="D512" s="21">
        <f>B512*Input!$B$17+C512*Input!$C$17</f>
        <v>-1.2443719523736112E-2</v>
      </c>
    </row>
    <row r="513" spans="1:4" x14ac:dyDescent="0.2">
      <c r="A513">
        <f t="shared" si="8"/>
        <v>512</v>
      </c>
      <c r="B513" s="32">
        <f>HLOOKUP($F$2,Scenarios!$B$1:$Z$721,'Fund Return'!A513+1,FALSE)</f>
        <v>-2.7144055359936345E-2</v>
      </c>
      <c r="C513" s="11">
        <f>Input!$B$18/12</f>
        <v>1.6666666666666668E-3</v>
      </c>
      <c r="D513" s="21">
        <f>B513*Input!$B$17+C513*Input!$C$17</f>
        <v>-1.8500838751955441E-2</v>
      </c>
    </row>
    <row r="514" spans="1:4" x14ac:dyDescent="0.2">
      <c r="A514">
        <f t="shared" si="8"/>
        <v>513</v>
      </c>
      <c r="B514" s="32">
        <f>HLOOKUP($F$2,Scenarios!$B$1:$Z$721,'Fund Return'!A514+1,FALSE)</f>
        <v>-6.0737672835003489E-2</v>
      </c>
      <c r="C514" s="11">
        <f>Input!$B$18/12</f>
        <v>1.6666666666666668E-3</v>
      </c>
      <c r="D514" s="21">
        <f>B514*Input!$B$17+C514*Input!$C$17</f>
        <v>-4.2016370984502442E-2</v>
      </c>
    </row>
    <row r="515" spans="1:4" x14ac:dyDescent="0.2">
      <c r="A515">
        <f t="shared" si="8"/>
        <v>514</v>
      </c>
      <c r="B515" s="32">
        <f>HLOOKUP($F$2,Scenarios!$B$1:$Z$721,'Fund Return'!A515+1,FALSE)</f>
        <v>-7.7894619153716121E-2</v>
      </c>
      <c r="C515" s="11">
        <f>Input!$B$18/12</f>
        <v>1.6666666666666668E-3</v>
      </c>
      <c r="D515" s="21">
        <f>B515*Input!$B$17+C515*Input!$C$17</f>
        <v>-5.4026233407601279E-2</v>
      </c>
    </row>
    <row r="516" spans="1:4" x14ac:dyDescent="0.2">
      <c r="A516">
        <f t="shared" si="8"/>
        <v>515</v>
      </c>
      <c r="B516" s="32">
        <f>HLOOKUP($F$2,Scenarios!$B$1:$Z$721,'Fund Return'!A516+1,FALSE)</f>
        <v>-2.5258669848871117E-2</v>
      </c>
      <c r="C516" s="11">
        <f>Input!$B$18/12</f>
        <v>1.6666666666666668E-3</v>
      </c>
      <c r="D516" s="21">
        <f>B516*Input!$B$17+C516*Input!$C$17</f>
        <v>-1.718106889420978E-2</v>
      </c>
    </row>
    <row r="517" spans="1:4" x14ac:dyDescent="0.2">
      <c r="A517">
        <f t="shared" si="8"/>
        <v>516</v>
      </c>
      <c r="B517" s="32">
        <f>HLOOKUP($F$2,Scenarios!$B$1:$Z$721,'Fund Return'!A517+1,FALSE)</f>
        <v>-6.7831866140643279E-2</v>
      </c>
      <c r="C517" s="11">
        <f>Input!$B$18/12</f>
        <v>1.6666666666666668E-3</v>
      </c>
      <c r="D517" s="21">
        <f>B517*Input!$B$17+C517*Input!$C$17</f>
        <v>-4.6982306298450294E-2</v>
      </c>
    </row>
    <row r="518" spans="1:4" x14ac:dyDescent="0.2">
      <c r="A518">
        <f t="shared" si="8"/>
        <v>517</v>
      </c>
      <c r="B518" s="32">
        <f>HLOOKUP($F$2,Scenarios!$B$1:$Z$721,'Fund Return'!A518+1,FALSE)</f>
        <v>-2.0058196967451179E-2</v>
      </c>
      <c r="C518" s="11">
        <f>Input!$B$18/12</f>
        <v>1.6666666666666668E-3</v>
      </c>
      <c r="D518" s="21">
        <f>B518*Input!$B$17+C518*Input!$C$17</f>
        <v>-1.3540737877215823E-2</v>
      </c>
    </row>
    <row r="519" spans="1:4" x14ac:dyDescent="0.2">
      <c r="A519">
        <f t="shared" si="8"/>
        <v>518</v>
      </c>
      <c r="B519" s="32">
        <f>HLOOKUP($F$2,Scenarios!$B$1:$Z$721,'Fund Return'!A519+1,FALSE)</f>
        <v>6.2772852011172178E-2</v>
      </c>
      <c r="C519" s="11">
        <f>Input!$B$18/12</f>
        <v>1.6666666666666668E-3</v>
      </c>
      <c r="D519" s="21">
        <f>B519*Input!$B$17+C519*Input!$C$17</f>
        <v>4.4440996407820524E-2</v>
      </c>
    </row>
    <row r="520" spans="1:4" x14ac:dyDescent="0.2">
      <c r="A520">
        <f t="shared" si="8"/>
        <v>519</v>
      </c>
      <c r="B520" s="32">
        <f>HLOOKUP($F$2,Scenarios!$B$1:$Z$721,'Fund Return'!A520+1,FALSE)</f>
        <v>-2.474289523526494E-2</v>
      </c>
      <c r="C520" s="11">
        <f>Input!$B$18/12</f>
        <v>1.6666666666666668E-3</v>
      </c>
      <c r="D520" s="21">
        <f>B520*Input!$B$17+C520*Input!$C$17</f>
        <v>-1.6820026664685458E-2</v>
      </c>
    </row>
    <row r="521" spans="1:4" x14ac:dyDescent="0.2">
      <c r="A521">
        <f t="shared" si="8"/>
        <v>520</v>
      </c>
      <c r="B521" s="32">
        <f>HLOOKUP($F$2,Scenarios!$B$1:$Z$721,'Fund Return'!A521+1,FALSE)</f>
        <v>-5.6396356681588954E-2</v>
      </c>
      <c r="C521" s="11">
        <f>Input!$B$18/12</f>
        <v>1.6666666666666668E-3</v>
      </c>
      <c r="D521" s="21">
        <f>B521*Input!$B$17+C521*Input!$C$17</f>
        <v>-3.8977449677112266E-2</v>
      </c>
    </row>
    <row r="522" spans="1:4" x14ac:dyDescent="0.2">
      <c r="A522">
        <f t="shared" si="8"/>
        <v>521</v>
      </c>
      <c r="B522" s="32">
        <f>HLOOKUP($F$2,Scenarios!$B$1:$Z$721,'Fund Return'!A522+1,FALSE)</f>
        <v>1.1094750450257984E-2</v>
      </c>
      <c r="C522" s="11">
        <f>Input!$B$18/12</f>
        <v>1.6666666666666668E-3</v>
      </c>
      <c r="D522" s="21">
        <f>B522*Input!$B$17+C522*Input!$C$17</f>
        <v>8.2663253151805879E-3</v>
      </c>
    </row>
    <row r="523" spans="1:4" x14ac:dyDescent="0.2">
      <c r="A523">
        <f t="shared" si="8"/>
        <v>522</v>
      </c>
      <c r="B523" s="32">
        <f>HLOOKUP($F$2,Scenarios!$B$1:$Z$721,'Fund Return'!A523+1,FALSE)</f>
        <v>-4.5664460443664047E-2</v>
      </c>
      <c r="C523" s="11">
        <f>Input!$B$18/12</f>
        <v>1.6666666666666668E-3</v>
      </c>
      <c r="D523" s="21">
        <f>B523*Input!$B$17+C523*Input!$C$17</f>
        <v>-3.1465122310564829E-2</v>
      </c>
    </row>
    <row r="524" spans="1:4" x14ac:dyDescent="0.2">
      <c r="A524">
        <f t="shared" si="8"/>
        <v>523</v>
      </c>
      <c r="B524" s="32">
        <f>HLOOKUP($F$2,Scenarios!$B$1:$Z$721,'Fund Return'!A524+1,FALSE)</f>
        <v>-3.6358994923273567E-2</v>
      </c>
      <c r="C524" s="11">
        <f>Input!$B$18/12</f>
        <v>1.6666666666666668E-3</v>
      </c>
      <c r="D524" s="21">
        <f>B524*Input!$B$17+C524*Input!$C$17</f>
        <v>-2.4951296446291495E-2</v>
      </c>
    </row>
    <row r="525" spans="1:4" x14ac:dyDescent="0.2">
      <c r="A525">
        <f t="shared" si="8"/>
        <v>524</v>
      </c>
      <c r="B525" s="32">
        <f>HLOOKUP($F$2,Scenarios!$B$1:$Z$721,'Fund Return'!A525+1,FALSE)</f>
        <v>-5.821786909947136E-2</v>
      </c>
      <c r="C525" s="11">
        <f>Input!$B$18/12</f>
        <v>1.6666666666666668E-3</v>
      </c>
      <c r="D525" s="21">
        <f>B525*Input!$B$17+C525*Input!$C$17</f>
        <v>-4.0252508369629951E-2</v>
      </c>
    </row>
    <row r="526" spans="1:4" x14ac:dyDescent="0.2">
      <c r="A526">
        <f t="shared" si="8"/>
        <v>525</v>
      </c>
      <c r="B526" s="32">
        <f>HLOOKUP($F$2,Scenarios!$B$1:$Z$721,'Fund Return'!A526+1,FALSE)</f>
        <v>-5.8056580956745388E-2</v>
      </c>
      <c r="C526" s="11">
        <f>Input!$B$18/12</f>
        <v>1.6666666666666668E-3</v>
      </c>
      <c r="D526" s="21">
        <f>B526*Input!$B$17+C526*Input!$C$17</f>
        <v>-4.0139606669721765E-2</v>
      </c>
    </row>
    <row r="527" spans="1:4" x14ac:dyDescent="0.2">
      <c r="A527">
        <f t="shared" si="8"/>
        <v>526</v>
      </c>
      <c r="B527" s="32">
        <f>HLOOKUP($F$2,Scenarios!$B$1:$Z$721,'Fund Return'!A527+1,FALSE)</f>
        <v>-9.2579666602099243E-3</v>
      </c>
      <c r="C527" s="11">
        <f>Input!$B$18/12</f>
        <v>1.6666666666666668E-3</v>
      </c>
      <c r="D527" s="21">
        <f>B527*Input!$B$17+C527*Input!$C$17</f>
        <v>-5.9805766621469462E-3</v>
      </c>
    </row>
    <row r="528" spans="1:4" x14ac:dyDescent="0.2">
      <c r="A528">
        <f t="shared" si="8"/>
        <v>527</v>
      </c>
      <c r="B528" s="32">
        <f>HLOOKUP($F$2,Scenarios!$B$1:$Z$721,'Fund Return'!A528+1,FALSE)</f>
        <v>-7.1383856672959448E-3</v>
      </c>
      <c r="C528" s="11">
        <f>Input!$B$18/12</f>
        <v>1.6666666666666668E-3</v>
      </c>
      <c r="D528" s="21">
        <f>B528*Input!$B$17+C528*Input!$C$17</f>
        <v>-4.4968699671071605E-3</v>
      </c>
    </row>
    <row r="529" spans="1:4" x14ac:dyDescent="0.2">
      <c r="A529">
        <f t="shared" si="8"/>
        <v>528</v>
      </c>
      <c r="B529" s="32">
        <f>HLOOKUP($F$2,Scenarios!$B$1:$Z$721,'Fund Return'!A529+1,FALSE)</f>
        <v>-1.4846220979537984E-3</v>
      </c>
      <c r="C529" s="11">
        <f>Input!$B$18/12</f>
        <v>1.6666666666666668E-3</v>
      </c>
      <c r="D529" s="21">
        <f>B529*Input!$B$17+C529*Input!$C$17</f>
        <v>-5.3923546856765863E-4</v>
      </c>
    </row>
    <row r="530" spans="1:4" x14ac:dyDescent="0.2">
      <c r="A530">
        <f t="shared" si="8"/>
        <v>529</v>
      </c>
      <c r="B530" s="32">
        <f>HLOOKUP($F$2,Scenarios!$B$1:$Z$721,'Fund Return'!A530+1,FALSE)</f>
        <v>-3.4312239373792881E-3</v>
      </c>
      <c r="C530" s="11">
        <f>Input!$B$18/12</f>
        <v>1.6666666666666668E-3</v>
      </c>
      <c r="D530" s="21">
        <f>B530*Input!$B$17+C530*Input!$C$17</f>
        <v>-1.9018567561655017E-3</v>
      </c>
    </row>
    <row r="531" spans="1:4" x14ac:dyDescent="0.2">
      <c r="A531">
        <f t="shared" si="8"/>
        <v>530</v>
      </c>
      <c r="B531" s="32">
        <f>HLOOKUP($F$2,Scenarios!$B$1:$Z$721,'Fund Return'!A531+1,FALSE)</f>
        <v>3.1210166434006467E-2</v>
      </c>
      <c r="C531" s="11">
        <f>Input!$B$18/12</f>
        <v>1.6666666666666668E-3</v>
      </c>
      <c r="D531" s="21">
        <f>B531*Input!$B$17+C531*Input!$C$17</f>
        <v>2.2347116503804526E-2</v>
      </c>
    </row>
    <row r="532" spans="1:4" x14ac:dyDescent="0.2">
      <c r="A532">
        <f t="shared" si="8"/>
        <v>531</v>
      </c>
      <c r="B532" s="32">
        <f>HLOOKUP($F$2,Scenarios!$B$1:$Z$721,'Fund Return'!A532+1,FALSE)</f>
        <v>-8.2488818369020722E-2</v>
      </c>
      <c r="C532" s="11">
        <f>Input!$B$18/12</f>
        <v>1.6666666666666668E-3</v>
      </c>
      <c r="D532" s="21">
        <f>B532*Input!$B$17+C532*Input!$C$17</f>
        <v>-5.7242172858314504E-2</v>
      </c>
    </row>
    <row r="533" spans="1:4" x14ac:dyDescent="0.2">
      <c r="A533">
        <f t="shared" si="8"/>
        <v>532</v>
      </c>
      <c r="B533" s="32">
        <f>HLOOKUP($F$2,Scenarios!$B$1:$Z$721,'Fund Return'!A533+1,FALSE)</f>
        <v>-2.0806103350415007E-3</v>
      </c>
      <c r="C533" s="11">
        <f>Input!$B$18/12</f>
        <v>1.6666666666666668E-3</v>
      </c>
      <c r="D533" s="21">
        <f>B533*Input!$B$17+C533*Input!$C$17</f>
        <v>-9.564272345290503E-4</v>
      </c>
    </row>
    <row r="534" spans="1:4" x14ac:dyDescent="0.2">
      <c r="A534">
        <f t="shared" si="8"/>
        <v>533</v>
      </c>
      <c r="B534" s="32">
        <f>HLOOKUP($F$2,Scenarios!$B$1:$Z$721,'Fund Return'!A534+1,FALSE)</f>
        <v>8.6450349481466085E-2</v>
      </c>
      <c r="C534" s="11">
        <f>Input!$B$18/12</f>
        <v>1.6666666666666668E-3</v>
      </c>
      <c r="D534" s="21">
        <f>B534*Input!$B$17+C534*Input!$C$17</f>
        <v>6.1015244637026254E-2</v>
      </c>
    </row>
    <row r="535" spans="1:4" x14ac:dyDescent="0.2">
      <c r="A535">
        <f t="shared" si="8"/>
        <v>534</v>
      </c>
      <c r="B535" s="32">
        <f>HLOOKUP($F$2,Scenarios!$B$1:$Z$721,'Fund Return'!A535+1,FALSE)</f>
        <v>6.5227554573407551E-2</v>
      </c>
      <c r="C535" s="11">
        <f>Input!$B$18/12</f>
        <v>1.6666666666666668E-3</v>
      </c>
      <c r="D535" s="21">
        <f>B535*Input!$B$17+C535*Input!$C$17</f>
        <v>4.6159288201385283E-2</v>
      </c>
    </row>
    <row r="536" spans="1:4" x14ac:dyDescent="0.2">
      <c r="A536">
        <f t="shared" si="8"/>
        <v>535</v>
      </c>
      <c r="B536" s="32">
        <f>HLOOKUP($F$2,Scenarios!$B$1:$Z$721,'Fund Return'!A536+1,FALSE)</f>
        <v>-3.7144741211689522E-2</v>
      </c>
      <c r="C536" s="11">
        <f>Input!$B$18/12</f>
        <v>1.6666666666666668E-3</v>
      </c>
      <c r="D536" s="21">
        <f>B536*Input!$B$17+C536*Input!$C$17</f>
        <v>-2.5501318848182665E-2</v>
      </c>
    </row>
    <row r="537" spans="1:4" x14ac:dyDescent="0.2">
      <c r="A537">
        <f t="shared" si="8"/>
        <v>536</v>
      </c>
      <c r="B537" s="32">
        <f>HLOOKUP($F$2,Scenarios!$B$1:$Z$721,'Fund Return'!A537+1,FALSE)</f>
        <v>6.7783388935347438E-2</v>
      </c>
      <c r="C537" s="11">
        <f>Input!$B$18/12</f>
        <v>1.6666666666666668E-3</v>
      </c>
      <c r="D537" s="21">
        <f>B537*Input!$B$17+C537*Input!$C$17</f>
        <v>4.7948372254743202E-2</v>
      </c>
    </row>
    <row r="538" spans="1:4" x14ac:dyDescent="0.2">
      <c r="A538">
        <f t="shared" ref="A538:A601" si="9">A537+1</f>
        <v>537</v>
      </c>
      <c r="B538" s="32">
        <f>HLOOKUP($F$2,Scenarios!$B$1:$Z$721,'Fund Return'!A538+1,FALSE)</f>
        <v>-4.7235282372593633E-2</v>
      </c>
      <c r="C538" s="11">
        <f>Input!$B$18/12</f>
        <v>1.6666666666666668E-3</v>
      </c>
      <c r="D538" s="21">
        <f>B538*Input!$B$17+C538*Input!$C$17</f>
        <v>-3.2564697660815538E-2</v>
      </c>
    </row>
    <row r="539" spans="1:4" x14ac:dyDescent="0.2">
      <c r="A539">
        <f t="shared" si="9"/>
        <v>538</v>
      </c>
      <c r="B539" s="32">
        <f>HLOOKUP($F$2,Scenarios!$B$1:$Z$721,'Fund Return'!A539+1,FALSE)</f>
        <v>5.4286976499647026E-2</v>
      </c>
      <c r="C539" s="11">
        <f>Input!$B$18/12</f>
        <v>1.6666666666666668E-3</v>
      </c>
      <c r="D539" s="21">
        <f>B539*Input!$B$17+C539*Input!$C$17</f>
        <v>3.8500883549752916E-2</v>
      </c>
    </row>
    <row r="540" spans="1:4" x14ac:dyDescent="0.2">
      <c r="A540">
        <f t="shared" si="9"/>
        <v>539</v>
      </c>
      <c r="B540" s="32">
        <f>HLOOKUP($F$2,Scenarios!$B$1:$Z$721,'Fund Return'!A540+1,FALSE)</f>
        <v>4.0111297512628258E-3</v>
      </c>
      <c r="C540" s="11">
        <f>Input!$B$18/12</f>
        <v>1.6666666666666668E-3</v>
      </c>
      <c r="D540" s="21">
        <f>B540*Input!$B$17+C540*Input!$C$17</f>
        <v>3.3077908258839781E-3</v>
      </c>
    </row>
    <row r="541" spans="1:4" x14ac:dyDescent="0.2">
      <c r="A541">
        <f t="shared" si="9"/>
        <v>540</v>
      </c>
      <c r="B541" s="32">
        <f>HLOOKUP($F$2,Scenarios!$B$1:$Z$721,'Fund Return'!A541+1,FALSE)</f>
        <v>-3.0632190886199954E-2</v>
      </c>
      <c r="C541" s="11">
        <f>Input!$B$18/12</f>
        <v>1.6666666666666668E-3</v>
      </c>
      <c r="D541" s="21">
        <f>B541*Input!$B$17+C541*Input!$C$17</f>
        <v>-2.0942533620339966E-2</v>
      </c>
    </row>
    <row r="542" spans="1:4" x14ac:dyDescent="0.2">
      <c r="A542">
        <f t="shared" si="9"/>
        <v>541</v>
      </c>
      <c r="B542" s="32">
        <f>HLOOKUP($F$2,Scenarios!$B$1:$Z$721,'Fund Return'!A542+1,FALSE)</f>
        <v>4.6521267915673091E-2</v>
      </c>
      <c r="C542" s="11">
        <f>Input!$B$18/12</f>
        <v>1.6666666666666668E-3</v>
      </c>
      <c r="D542" s="21">
        <f>B542*Input!$B$17+C542*Input!$C$17</f>
        <v>3.3064887540971165E-2</v>
      </c>
    </row>
    <row r="543" spans="1:4" x14ac:dyDescent="0.2">
      <c r="A543">
        <f t="shared" si="9"/>
        <v>542</v>
      </c>
      <c r="B543" s="32">
        <f>HLOOKUP($F$2,Scenarios!$B$1:$Z$721,'Fund Return'!A543+1,FALSE)</f>
        <v>4.7063078978392667E-2</v>
      </c>
      <c r="C543" s="11">
        <f>Input!$B$18/12</f>
        <v>1.6666666666666668E-3</v>
      </c>
      <c r="D543" s="21">
        <f>B543*Input!$B$17+C543*Input!$C$17</f>
        <v>3.3444155284874863E-2</v>
      </c>
    </row>
    <row r="544" spans="1:4" x14ac:dyDescent="0.2">
      <c r="A544">
        <f t="shared" si="9"/>
        <v>543</v>
      </c>
      <c r="B544" s="32">
        <f>HLOOKUP($F$2,Scenarios!$B$1:$Z$721,'Fund Return'!A544+1,FALSE)</f>
        <v>-4.3456783456775901E-2</v>
      </c>
      <c r="C544" s="11">
        <f>Input!$B$18/12</f>
        <v>1.6666666666666668E-3</v>
      </c>
      <c r="D544" s="21">
        <f>B544*Input!$B$17+C544*Input!$C$17</f>
        <v>-2.9919748419743129E-2</v>
      </c>
    </row>
    <row r="545" spans="1:4" x14ac:dyDescent="0.2">
      <c r="A545">
        <f t="shared" si="9"/>
        <v>544</v>
      </c>
      <c r="B545" s="32">
        <f>HLOOKUP($F$2,Scenarios!$B$1:$Z$721,'Fund Return'!A545+1,FALSE)</f>
        <v>4.389967462144248E-2</v>
      </c>
      <c r="C545" s="11">
        <f>Input!$B$18/12</f>
        <v>1.6666666666666668E-3</v>
      </c>
      <c r="D545" s="21">
        <f>B545*Input!$B$17+C545*Input!$C$17</f>
        <v>3.1229772235009733E-2</v>
      </c>
    </row>
    <row r="546" spans="1:4" x14ac:dyDescent="0.2">
      <c r="A546">
        <f t="shared" si="9"/>
        <v>545</v>
      </c>
      <c r="B546" s="32">
        <f>HLOOKUP($F$2,Scenarios!$B$1:$Z$721,'Fund Return'!A546+1,FALSE)</f>
        <v>-8.474293538810334E-3</v>
      </c>
      <c r="C546" s="11">
        <f>Input!$B$18/12</f>
        <v>1.6666666666666668E-3</v>
      </c>
      <c r="D546" s="21">
        <f>B546*Input!$B$17+C546*Input!$C$17</f>
        <v>-5.432005477167233E-3</v>
      </c>
    </row>
    <row r="547" spans="1:4" x14ac:dyDescent="0.2">
      <c r="A547">
        <f t="shared" si="9"/>
        <v>546</v>
      </c>
      <c r="B547" s="32">
        <f>HLOOKUP($F$2,Scenarios!$B$1:$Z$721,'Fund Return'!A547+1,FALSE)</f>
        <v>6.4775070383277053E-2</v>
      </c>
      <c r="C547" s="11">
        <f>Input!$B$18/12</f>
        <v>1.6666666666666668E-3</v>
      </c>
      <c r="D547" s="21">
        <f>B547*Input!$B$17+C547*Input!$C$17</f>
        <v>4.5842549268293932E-2</v>
      </c>
    </row>
    <row r="548" spans="1:4" x14ac:dyDescent="0.2">
      <c r="A548">
        <f t="shared" si="9"/>
        <v>547</v>
      </c>
      <c r="B548" s="32">
        <f>HLOOKUP($F$2,Scenarios!$B$1:$Z$721,'Fund Return'!A548+1,FALSE)</f>
        <v>2.9529781396470282E-2</v>
      </c>
      <c r="C548" s="11">
        <f>Input!$B$18/12</f>
        <v>1.6666666666666668E-3</v>
      </c>
      <c r="D548" s="21">
        <f>B548*Input!$B$17+C548*Input!$C$17</f>
        <v>2.1170846977529197E-2</v>
      </c>
    </row>
    <row r="549" spans="1:4" x14ac:dyDescent="0.2">
      <c r="A549">
        <f t="shared" si="9"/>
        <v>548</v>
      </c>
      <c r="B549" s="32">
        <f>HLOOKUP($F$2,Scenarios!$B$1:$Z$721,'Fund Return'!A549+1,FALSE)</f>
        <v>-2.4173930464576263E-2</v>
      </c>
      <c r="C549" s="11">
        <f>Input!$B$18/12</f>
        <v>1.6666666666666668E-3</v>
      </c>
      <c r="D549" s="21">
        <f>B549*Input!$B$17+C549*Input!$C$17</f>
        <v>-1.6421751325203383E-2</v>
      </c>
    </row>
    <row r="550" spans="1:4" x14ac:dyDescent="0.2">
      <c r="A550">
        <f t="shared" si="9"/>
        <v>549</v>
      </c>
      <c r="B550" s="32">
        <f>HLOOKUP($F$2,Scenarios!$B$1:$Z$721,'Fund Return'!A550+1,FALSE)</f>
        <v>-5.0428582871823002E-2</v>
      </c>
      <c r="C550" s="11">
        <f>Input!$B$18/12</f>
        <v>1.6666666666666668E-3</v>
      </c>
      <c r="D550" s="21">
        <f>B550*Input!$B$17+C550*Input!$C$17</f>
        <v>-3.48000080102761E-2</v>
      </c>
    </row>
    <row r="551" spans="1:4" x14ac:dyDescent="0.2">
      <c r="A551">
        <f t="shared" si="9"/>
        <v>550</v>
      </c>
      <c r="B551" s="32">
        <f>HLOOKUP($F$2,Scenarios!$B$1:$Z$721,'Fund Return'!A551+1,FALSE)</f>
        <v>-2.9841870007266895E-2</v>
      </c>
      <c r="C551" s="11">
        <f>Input!$B$18/12</f>
        <v>1.6666666666666668E-3</v>
      </c>
      <c r="D551" s="21">
        <f>B551*Input!$B$17+C551*Input!$C$17</f>
        <v>-2.0389309005086825E-2</v>
      </c>
    </row>
    <row r="552" spans="1:4" x14ac:dyDescent="0.2">
      <c r="A552">
        <f t="shared" si="9"/>
        <v>551</v>
      </c>
      <c r="B552" s="32">
        <f>HLOOKUP($F$2,Scenarios!$B$1:$Z$721,'Fund Return'!A552+1,FALSE)</f>
        <v>1.8586003114350901E-2</v>
      </c>
      <c r="C552" s="11">
        <f>Input!$B$18/12</f>
        <v>1.6666666666666668E-3</v>
      </c>
      <c r="D552" s="21">
        <f>B552*Input!$B$17+C552*Input!$C$17</f>
        <v>1.351020218004563E-2</v>
      </c>
    </row>
    <row r="553" spans="1:4" x14ac:dyDescent="0.2">
      <c r="A553">
        <f t="shared" si="9"/>
        <v>552</v>
      </c>
      <c r="B553" s="32">
        <f>HLOOKUP($F$2,Scenarios!$B$1:$Z$721,'Fund Return'!A553+1,FALSE)</f>
        <v>-2.5501577712347678E-2</v>
      </c>
      <c r="C553" s="11">
        <f>Input!$B$18/12</f>
        <v>1.6666666666666668E-3</v>
      </c>
      <c r="D553" s="21">
        <f>B553*Input!$B$17+C553*Input!$C$17</f>
        <v>-1.7351104398643374E-2</v>
      </c>
    </row>
    <row r="554" spans="1:4" x14ac:dyDescent="0.2">
      <c r="A554">
        <f t="shared" si="9"/>
        <v>553</v>
      </c>
      <c r="B554" s="32">
        <f>HLOOKUP($F$2,Scenarios!$B$1:$Z$721,'Fund Return'!A554+1,FALSE)</f>
        <v>1.77181672662391E-2</v>
      </c>
      <c r="C554" s="11">
        <f>Input!$B$18/12</f>
        <v>1.6666666666666668E-3</v>
      </c>
      <c r="D554" s="21">
        <f>B554*Input!$B$17+C554*Input!$C$17</f>
        <v>1.2902717086367369E-2</v>
      </c>
    </row>
    <row r="555" spans="1:4" x14ac:dyDescent="0.2">
      <c r="A555">
        <f t="shared" si="9"/>
        <v>554</v>
      </c>
      <c r="B555" s="32">
        <f>HLOOKUP($F$2,Scenarios!$B$1:$Z$721,'Fund Return'!A555+1,FALSE)</f>
        <v>-0.10840058923126084</v>
      </c>
      <c r="C555" s="11">
        <f>Input!$B$18/12</f>
        <v>1.6666666666666668E-3</v>
      </c>
      <c r="D555" s="21">
        <f>B555*Input!$B$17+C555*Input!$C$17</f>
        <v>-7.5380412461882582E-2</v>
      </c>
    </row>
    <row r="556" spans="1:4" x14ac:dyDescent="0.2">
      <c r="A556">
        <f t="shared" si="9"/>
        <v>555</v>
      </c>
      <c r="B556" s="32">
        <f>HLOOKUP($F$2,Scenarios!$B$1:$Z$721,'Fund Return'!A556+1,FALSE)</f>
        <v>-5.1636287188898601E-2</v>
      </c>
      <c r="C556" s="11">
        <f>Input!$B$18/12</f>
        <v>1.6666666666666668E-3</v>
      </c>
      <c r="D556" s="21">
        <f>B556*Input!$B$17+C556*Input!$C$17</f>
        <v>-3.5645401032229018E-2</v>
      </c>
    </row>
    <row r="557" spans="1:4" x14ac:dyDescent="0.2">
      <c r="A557">
        <f t="shared" si="9"/>
        <v>556</v>
      </c>
      <c r="B557" s="32">
        <f>HLOOKUP($F$2,Scenarios!$B$1:$Z$721,'Fund Return'!A557+1,FALSE)</f>
        <v>-1.7722521013450166E-2</v>
      </c>
      <c r="C557" s="11">
        <f>Input!$B$18/12</f>
        <v>1.6666666666666668E-3</v>
      </c>
      <c r="D557" s="21">
        <f>B557*Input!$B$17+C557*Input!$C$17</f>
        <v>-1.1905764709415114E-2</v>
      </c>
    </row>
    <row r="558" spans="1:4" x14ac:dyDescent="0.2">
      <c r="A558">
        <f t="shared" si="9"/>
        <v>557</v>
      </c>
      <c r="B558" s="32">
        <f>HLOOKUP($F$2,Scenarios!$B$1:$Z$721,'Fund Return'!A558+1,FALSE)</f>
        <v>7.2179106106427915E-2</v>
      </c>
      <c r="C558" s="11">
        <f>Input!$B$18/12</f>
        <v>1.6666666666666668E-3</v>
      </c>
      <c r="D558" s="21">
        <f>B558*Input!$B$17+C558*Input!$C$17</f>
        <v>5.1025374274499539E-2</v>
      </c>
    </row>
    <row r="559" spans="1:4" x14ac:dyDescent="0.2">
      <c r="A559">
        <f t="shared" si="9"/>
        <v>558</v>
      </c>
      <c r="B559" s="32">
        <f>HLOOKUP($F$2,Scenarios!$B$1:$Z$721,'Fund Return'!A559+1,FALSE)</f>
        <v>-4.5090790833587982E-2</v>
      </c>
      <c r="C559" s="11">
        <f>Input!$B$18/12</f>
        <v>1.6666666666666668E-3</v>
      </c>
      <c r="D559" s="21">
        <f>B559*Input!$B$17+C559*Input!$C$17</f>
        <v>-3.1063553583511587E-2</v>
      </c>
    </row>
    <row r="560" spans="1:4" x14ac:dyDescent="0.2">
      <c r="A560">
        <f t="shared" si="9"/>
        <v>559</v>
      </c>
      <c r="B560" s="32">
        <f>HLOOKUP($F$2,Scenarios!$B$1:$Z$721,'Fund Return'!A560+1,FALSE)</f>
        <v>3.7790844321201049E-2</v>
      </c>
      <c r="C560" s="11">
        <f>Input!$B$18/12</f>
        <v>1.6666666666666668E-3</v>
      </c>
      <c r="D560" s="21">
        <f>B560*Input!$B$17+C560*Input!$C$17</f>
        <v>2.6953591024840733E-2</v>
      </c>
    </row>
    <row r="561" spans="1:4" x14ac:dyDescent="0.2">
      <c r="A561">
        <f t="shared" si="9"/>
        <v>560</v>
      </c>
      <c r="B561" s="32">
        <f>HLOOKUP($F$2,Scenarios!$B$1:$Z$721,'Fund Return'!A561+1,FALSE)</f>
        <v>1.7459033194167032E-2</v>
      </c>
      <c r="C561" s="11">
        <f>Input!$B$18/12</f>
        <v>1.6666666666666668E-3</v>
      </c>
      <c r="D561" s="21">
        <f>B561*Input!$B$17+C561*Input!$C$17</f>
        <v>1.2721323235916923E-2</v>
      </c>
    </row>
    <row r="562" spans="1:4" x14ac:dyDescent="0.2">
      <c r="A562">
        <f t="shared" si="9"/>
        <v>561</v>
      </c>
      <c r="B562" s="32">
        <f>HLOOKUP($F$2,Scenarios!$B$1:$Z$721,'Fund Return'!A562+1,FALSE)</f>
        <v>0.10262146500109982</v>
      </c>
      <c r="C562" s="11">
        <f>Input!$B$18/12</f>
        <v>1.6666666666666668E-3</v>
      </c>
      <c r="D562" s="21">
        <f>B562*Input!$B$17+C562*Input!$C$17</f>
        <v>7.2335025500769867E-2</v>
      </c>
    </row>
    <row r="563" spans="1:4" x14ac:dyDescent="0.2">
      <c r="A563">
        <f t="shared" si="9"/>
        <v>562</v>
      </c>
      <c r="B563" s="32">
        <f>HLOOKUP($F$2,Scenarios!$B$1:$Z$721,'Fund Return'!A563+1,FALSE)</f>
        <v>-0.10081756591430957</v>
      </c>
      <c r="C563" s="11">
        <f>Input!$B$18/12</f>
        <v>1.6666666666666668E-3</v>
      </c>
      <c r="D563" s="21">
        <f>B563*Input!$B$17+C563*Input!$C$17</f>
        <v>-7.0072296140016699E-2</v>
      </c>
    </row>
    <row r="564" spans="1:4" x14ac:dyDescent="0.2">
      <c r="A564">
        <f t="shared" si="9"/>
        <v>563</v>
      </c>
      <c r="B564" s="32">
        <f>HLOOKUP($F$2,Scenarios!$B$1:$Z$721,'Fund Return'!A564+1,FALSE)</f>
        <v>0.10055913190926197</v>
      </c>
      <c r="C564" s="11">
        <f>Input!$B$18/12</f>
        <v>1.6666666666666668E-3</v>
      </c>
      <c r="D564" s="21">
        <f>B564*Input!$B$17+C564*Input!$C$17</f>
        <v>7.0891392336483366E-2</v>
      </c>
    </row>
    <row r="565" spans="1:4" x14ac:dyDescent="0.2">
      <c r="A565">
        <f t="shared" si="9"/>
        <v>564</v>
      </c>
      <c r="B565" s="32">
        <f>HLOOKUP($F$2,Scenarios!$B$1:$Z$721,'Fund Return'!A565+1,FALSE)</f>
        <v>1.0281272883117408E-2</v>
      </c>
      <c r="C565" s="11">
        <f>Input!$B$18/12</f>
        <v>1.6666666666666668E-3</v>
      </c>
      <c r="D565" s="21">
        <f>B565*Input!$B$17+C565*Input!$C$17</f>
        <v>7.6968910181821858E-3</v>
      </c>
    </row>
    <row r="566" spans="1:4" x14ac:dyDescent="0.2">
      <c r="A566">
        <f t="shared" si="9"/>
        <v>565</v>
      </c>
      <c r="B566" s="32">
        <f>HLOOKUP($F$2,Scenarios!$B$1:$Z$721,'Fund Return'!A566+1,FALSE)</f>
        <v>7.8830976698155655E-2</v>
      </c>
      <c r="C566" s="11">
        <f>Input!$B$18/12</f>
        <v>1.6666666666666668E-3</v>
      </c>
      <c r="D566" s="21">
        <f>B566*Input!$B$17+C566*Input!$C$17</f>
        <v>5.5681683688708954E-2</v>
      </c>
    </row>
    <row r="567" spans="1:4" x14ac:dyDescent="0.2">
      <c r="A567">
        <f t="shared" si="9"/>
        <v>566</v>
      </c>
      <c r="B567" s="32">
        <f>HLOOKUP($F$2,Scenarios!$B$1:$Z$721,'Fund Return'!A567+1,FALSE)</f>
        <v>-2.3938038026062612E-2</v>
      </c>
      <c r="C567" s="11">
        <f>Input!$B$18/12</f>
        <v>1.6666666666666668E-3</v>
      </c>
      <c r="D567" s="21">
        <f>B567*Input!$B$17+C567*Input!$C$17</f>
        <v>-1.6256626618243827E-2</v>
      </c>
    </row>
    <row r="568" spans="1:4" x14ac:dyDescent="0.2">
      <c r="A568">
        <f t="shared" si="9"/>
        <v>567</v>
      </c>
      <c r="B568" s="32">
        <f>HLOOKUP($F$2,Scenarios!$B$1:$Z$721,'Fund Return'!A568+1,FALSE)</f>
        <v>-3.2927235128944354E-2</v>
      </c>
      <c r="C568" s="11">
        <f>Input!$B$18/12</f>
        <v>1.6666666666666668E-3</v>
      </c>
      <c r="D568" s="21">
        <f>B568*Input!$B$17+C568*Input!$C$17</f>
        <v>-2.2549064590261046E-2</v>
      </c>
    </row>
    <row r="569" spans="1:4" x14ac:dyDescent="0.2">
      <c r="A569">
        <f t="shared" si="9"/>
        <v>568</v>
      </c>
      <c r="B569" s="32">
        <f>HLOOKUP($F$2,Scenarios!$B$1:$Z$721,'Fund Return'!A569+1,FALSE)</f>
        <v>-4.1032106388849077E-2</v>
      </c>
      <c r="C569" s="11">
        <f>Input!$B$18/12</f>
        <v>1.6666666666666668E-3</v>
      </c>
      <c r="D569" s="21">
        <f>B569*Input!$B$17+C569*Input!$C$17</f>
        <v>-2.822247447219435E-2</v>
      </c>
    </row>
    <row r="570" spans="1:4" x14ac:dyDescent="0.2">
      <c r="A570">
        <f t="shared" si="9"/>
        <v>569</v>
      </c>
      <c r="B570" s="32">
        <f>HLOOKUP($F$2,Scenarios!$B$1:$Z$721,'Fund Return'!A570+1,FALSE)</f>
        <v>-6.1370613814558543E-2</v>
      </c>
      <c r="C570" s="11">
        <f>Input!$B$18/12</f>
        <v>1.6666666666666668E-3</v>
      </c>
      <c r="D570" s="21">
        <f>B570*Input!$B$17+C570*Input!$C$17</f>
        <v>-4.2459429670190979E-2</v>
      </c>
    </row>
    <row r="571" spans="1:4" x14ac:dyDescent="0.2">
      <c r="A571">
        <f t="shared" si="9"/>
        <v>570</v>
      </c>
      <c r="B571" s="32">
        <f>HLOOKUP($F$2,Scenarios!$B$1:$Z$721,'Fund Return'!A571+1,FALSE)</f>
        <v>-2.9484629347389716E-2</v>
      </c>
      <c r="C571" s="11">
        <f>Input!$B$18/12</f>
        <v>1.6666666666666668E-3</v>
      </c>
      <c r="D571" s="21">
        <f>B571*Input!$B$17+C571*Input!$C$17</f>
        <v>-2.0139240543172801E-2</v>
      </c>
    </row>
    <row r="572" spans="1:4" x14ac:dyDescent="0.2">
      <c r="A572">
        <f t="shared" si="9"/>
        <v>571</v>
      </c>
      <c r="B572" s="32">
        <f>HLOOKUP($F$2,Scenarios!$B$1:$Z$721,'Fund Return'!A572+1,FALSE)</f>
        <v>1.6626497225763367E-2</v>
      </c>
      <c r="C572" s="11">
        <f>Input!$B$18/12</f>
        <v>1.6666666666666668E-3</v>
      </c>
      <c r="D572" s="21">
        <f>B572*Input!$B$17+C572*Input!$C$17</f>
        <v>1.2138548058034356E-2</v>
      </c>
    </row>
    <row r="573" spans="1:4" x14ac:dyDescent="0.2">
      <c r="A573">
        <f t="shared" si="9"/>
        <v>572</v>
      </c>
      <c r="B573" s="32">
        <f>HLOOKUP($F$2,Scenarios!$B$1:$Z$721,'Fund Return'!A573+1,FALSE)</f>
        <v>-3.556598448580145E-2</v>
      </c>
      <c r="C573" s="11">
        <f>Input!$B$18/12</f>
        <v>1.6666666666666668E-3</v>
      </c>
      <c r="D573" s="21">
        <f>B573*Input!$B$17+C573*Input!$C$17</f>
        <v>-2.4396189140061014E-2</v>
      </c>
    </row>
    <row r="574" spans="1:4" x14ac:dyDescent="0.2">
      <c r="A574">
        <f t="shared" si="9"/>
        <v>573</v>
      </c>
      <c r="B574" s="32">
        <f>HLOOKUP($F$2,Scenarios!$B$1:$Z$721,'Fund Return'!A574+1,FALSE)</f>
        <v>5.7573861331002535E-2</v>
      </c>
      <c r="C574" s="11">
        <f>Input!$B$18/12</f>
        <v>1.6666666666666668E-3</v>
      </c>
      <c r="D574" s="21">
        <f>B574*Input!$B$17+C574*Input!$C$17</f>
        <v>4.0801702931701773E-2</v>
      </c>
    </row>
    <row r="575" spans="1:4" x14ac:dyDescent="0.2">
      <c r="A575">
        <f t="shared" si="9"/>
        <v>574</v>
      </c>
      <c r="B575" s="32">
        <f>HLOOKUP($F$2,Scenarios!$B$1:$Z$721,'Fund Return'!A575+1,FALSE)</f>
        <v>3.4255585210886251E-2</v>
      </c>
      <c r="C575" s="11">
        <f>Input!$B$18/12</f>
        <v>1.6666666666666668E-3</v>
      </c>
      <c r="D575" s="21">
        <f>B575*Input!$B$17+C575*Input!$C$17</f>
        <v>2.4478909647620374E-2</v>
      </c>
    </row>
    <row r="576" spans="1:4" x14ac:dyDescent="0.2">
      <c r="A576">
        <f t="shared" si="9"/>
        <v>575</v>
      </c>
      <c r="B576" s="32">
        <f>HLOOKUP($F$2,Scenarios!$B$1:$Z$721,'Fund Return'!A576+1,FALSE)</f>
        <v>1.9170046421123011E-2</v>
      </c>
      <c r="C576" s="11">
        <f>Input!$B$18/12</f>
        <v>1.6666666666666668E-3</v>
      </c>
      <c r="D576" s="21">
        <f>B576*Input!$B$17+C576*Input!$C$17</f>
        <v>1.3919032494786108E-2</v>
      </c>
    </row>
    <row r="577" spans="1:4" x14ac:dyDescent="0.2">
      <c r="A577">
        <f t="shared" si="9"/>
        <v>576</v>
      </c>
      <c r="B577" s="32">
        <f>HLOOKUP($F$2,Scenarios!$B$1:$Z$721,'Fund Return'!A577+1,FALSE)</f>
        <v>7.0551311555076095E-3</v>
      </c>
      <c r="C577" s="11">
        <f>Input!$B$18/12</f>
        <v>1.6666666666666668E-3</v>
      </c>
      <c r="D577" s="21">
        <f>B577*Input!$B$17+C577*Input!$C$17</f>
        <v>5.4385918088553269E-3</v>
      </c>
    </row>
    <row r="578" spans="1:4" x14ac:dyDescent="0.2">
      <c r="A578">
        <f t="shared" si="9"/>
        <v>577</v>
      </c>
      <c r="B578" s="32">
        <f>HLOOKUP($F$2,Scenarios!$B$1:$Z$721,'Fund Return'!A578+1,FALSE)</f>
        <v>-4.6448163726702248E-2</v>
      </c>
      <c r="C578" s="11">
        <f>Input!$B$18/12</f>
        <v>1.6666666666666668E-3</v>
      </c>
      <c r="D578" s="21">
        <f>B578*Input!$B$17+C578*Input!$C$17</f>
        <v>-3.2013714608691568E-2</v>
      </c>
    </row>
    <row r="579" spans="1:4" x14ac:dyDescent="0.2">
      <c r="A579">
        <f t="shared" si="9"/>
        <v>578</v>
      </c>
      <c r="B579" s="32">
        <f>HLOOKUP($F$2,Scenarios!$B$1:$Z$721,'Fund Return'!A579+1,FALSE)</f>
        <v>6.2918945232894055E-2</v>
      </c>
      <c r="C579" s="11">
        <f>Input!$B$18/12</f>
        <v>1.6666666666666668E-3</v>
      </c>
      <c r="D579" s="21">
        <f>B579*Input!$B$17+C579*Input!$C$17</f>
        <v>4.4543261663025836E-2</v>
      </c>
    </row>
    <row r="580" spans="1:4" x14ac:dyDescent="0.2">
      <c r="A580">
        <f t="shared" si="9"/>
        <v>579</v>
      </c>
      <c r="B580" s="32">
        <f>HLOOKUP($F$2,Scenarios!$B$1:$Z$721,'Fund Return'!A580+1,FALSE)</f>
        <v>-2.5544437566623265E-2</v>
      </c>
      <c r="C580" s="11">
        <f>Input!$B$18/12</f>
        <v>1.6666666666666668E-3</v>
      </c>
      <c r="D580" s="21">
        <f>B580*Input!$B$17+C580*Input!$C$17</f>
        <v>-1.7381106296636285E-2</v>
      </c>
    </row>
    <row r="581" spans="1:4" x14ac:dyDescent="0.2">
      <c r="A581">
        <f t="shared" si="9"/>
        <v>580</v>
      </c>
      <c r="B581" s="32">
        <f>HLOOKUP($F$2,Scenarios!$B$1:$Z$721,'Fund Return'!A581+1,FALSE)</f>
        <v>-4.6530370588483319E-2</v>
      </c>
      <c r="C581" s="11">
        <f>Input!$B$18/12</f>
        <v>1.6666666666666668E-3</v>
      </c>
      <c r="D581" s="21">
        <f>B581*Input!$B$17+C581*Input!$C$17</f>
        <v>-3.2071259411938322E-2</v>
      </c>
    </row>
    <row r="582" spans="1:4" x14ac:dyDescent="0.2">
      <c r="A582">
        <f t="shared" si="9"/>
        <v>581</v>
      </c>
      <c r="B582" s="32">
        <f>HLOOKUP($F$2,Scenarios!$B$1:$Z$721,'Fund Return'!A582+1,FALSE)</f>
        <v>8.1657865869616663E-3</v>
      </c>
      <c r="C582" s="11">
        <f>Input!$B$18/12</f>
        <v>1.6666666666666668E-3</v>
      </c>
      <c r="D582" s="21">
        <f>B582*Input!$B$17+C582*Input!$C$17</f>
        <v>6.2160506108731662E-3</v>
      </c>
    </row>
    <row r="583" spans="1:4" x14ac:dyDescent="0.2">
      <c r="A583">
        <f t="shared" si="9"/>
        <v>582</v>
      </c>
      <c r="B583" s="32">
        <f>HLOOKUP($F$2,Scenarios!$B$1:$Z$721,'Fund Return'!A583+1,FALSE)</f>
        <v>-3.9231974476732677E-2</v>
      </c>
      <c r="C583" s="11">
        <f>Input!$B$18/12</f>
        <v>1.6666666666666668E-3</v>
      </c>
      <c r="D583" s="21">
        <f>B583*Input!$B$17+C583*Input!$C$17</f>
        <v>-2.6962382133712871E-2</v>
      </c>
    </row>
    <row r="584" spans="1:4" x14ac:dyDescent="0.2">
      <c r="A584">
        <f t="shared" si="9"/>
        <v>583</v>
      </c>
      <c r="B584" s="32">
        <f>HLOOKUP($F$2,Scenarios!$B$1:$Z$721,'Fund Return'!A584+1,FALSE)</f>
        <v>9.8366281291547911E-2</v>
      </c>
      <c r="C584" s="11">
        <f>Input!$B$18/12</f>
        <v>1.6666666666666668E-3</v>
      </c>
      <c r="D584" s="21">
        <f>B584*Input!$B$17+C584*Input!$C$17</f>
        <v>6.9356396904083531E-2</v>
      </c>
    </row>
    <row r="585" spans="1:4" x14ac:dyDescent="0.2">
      <c r="A585">
        <f t="shared" si="9"/>
        <v>584</v>
      </c>
      <c r="B585" s="32">
        <f>HLOOKUP($F$2,Scenarios!$B$1:$Z$721,'Fund Return'!A585+1,FALSE)</f>
        <v>1.6016476339209079E-2</v>
      </c>
      <c r="C585" s="11">
        <f>Input!$B$18/12</f>
        <v>1.6666666666666668E-3</v>
      </c>
      <c r="D585" s="21">
        <f>B585*Input!$B$17+C585*Input!$C$17</f>
        <v>1.1711533437446355E-2</v>
      </c>
    </row>
    <row r="586" spans="1:4" x14ac:dyDescent="0.2">
      <c r="A586">
        <f t="shared" si="9"/>
        <v>585</v>
      </c>
      <c r="B586" s="32">
        <f>HLOOKUP($F$2,Scenarios!$B$1:$Z$721,'Fund Return'!A586+1,FALSE)</f>
        <v>9.6072667572873801E-4</v>
      </c>
      <c r="C586" s="11">
        <f>Input!$B$18/12</f>
        <v>1.6666666666666668E-3</v>
      </c>
      <c r="D586" s="21">
        <f>B586*Input!$B$17+C586*Input!$C$17</f>
        <v>1.1725086730101167E-3</v>
      </c>
    </row>
    <row r="587" spans="1:4" x14ac:dyDescent="0.2">
      <c r="A587">
        <f t="shared" si="9"/>
        <v>586</v>
      </c>
      <c r="B587" s="32">
        <f>HLOOKUP($F$2,Scenarios!$B$1:$Z$721,'Fund Return'!A587+1,FALSE)</f>
        <v>2.082540712950234E-2</v>
      </c>
      <c r="C587" s="11">
        <f>Input!$B$18/12</f>
        <v>1.6666666666666668E-3</v>
      </c>
      <c r="D587" s="21">
        <f>B587*Input!$B$17+C587*Input!$C$17</f>
        <v>1.5077784990651637E-2</v>
      </c>
    </row>
    <row r="588" spans="1:4" x14ac:dyDescent="0.2">
      <c r="A588">
        <f t="shared" si="9"/>
        <v>587</v>
      </c>
      <c r="B588" s="32">
        <f>HLOOKUP($F$2,Scenarios!$B$1:$Z$721,'Fund Return'!A588+1,FALSE)</f>
        <v>7.1453732747906E-3</v>
      </c>
      <c r="C588" s="11">
        <f>Input!$B$18/12</f>
        <v>1.6666666666666668E-3</v>
      </c>
      <c r="D588" s="21">
        <f>B588*Input!$B$17+C588*Input!$C$17</f>
        <v>5.5017612923534201E-3</v>
      </c>
    </row>
    <row r="589" spans="1:4" x14ac:dyDescent="0.2">
      <c r="A589">
        <f t="shared" si="9"/>
        <v>588</v>
      </c>
      <c r="B589" s="32">
        <f>HLOOKUP($F$2,Scenarios!$B$1:$Z$721,'Fund Return'!A589+1,FALSE)</f>
        <v>-4.7598618202144401E-2</v>
      </c>
      <c r="C589" s="11">
        <f>Input!$B$18/12</f>
        <v>1.6666666666666668E-3</v>
      </c>
      <c r="D589" s="21">
        <f>B589*Input!$B$17+C589*Input!$C$17</f>
        <v>-3.2819032741501081E-2</v>
      </c>
    </row>
    <row r="590" spans="1:4" x14ac:dyDescent="0.2">
      <c r="A590">
        <f t="shared" si="9"/>
        <v>589</v>
      </c>
      <c r="B590" s="32">
        <f>HLOOKUP($F$2,Scenarios!$B$1:$Z$721,'Fund Return'!A590+1,FALSE)</f>
        <v>3.446431265968141E-3</v>
      </c>
      <c r="C590" s="11">
        <f>Input!$B$18/12</f>
        <v>1.6666666666666668E-3</v>
      </c>
      <c r="D590" s="21">
        <f>B590*Input!$B$17+C590*Input!$C$17</f>
        <v>2.9125018861776986E-3</v>
      </c>
    </row>
    <row r="591" spans="1:4" x14ac:dyDescent="0.2">
      <c r="A591">
        <f t="shared" si="9"/>
        <v>590</v>
      </c>
      <c r="B591" s="32">
        <f>HLOOKUP($F$2,Scenarios!$B$1:$Z$721,'Fund Return'!A591+1,FALSE)</f>
        <v>2.9973568250825925E-2</v>
      </c>
      <c r="C591" s="11">
        <f>Input!$B$18/12</f>
        <v>1.6666666666666668E-3</v>
      </c>
      <c r="D591" s="21">
        <f>B591*Input!$B$17+C591*Input!$C$17</f>
        <v>2.1481497775578146E-2</v>
      </c>
    </row>
    <row r="592" spans="1:4" x14ac:dyDescent="0.2">
      <c r="A592">
        <f t="shared" si="9"/>
        <v>591</v>
      </c>
      <c r="B592" s="32">
        <f>HLOOKUP($F$2,Scenarios!$B$1:$Z$721,'Fund Return'!A592+1,FALSE)</f>
        <v>1.6740003957269593E-2</v>
      </c>
      <c r="C592" s="11">
        <f>Input!$B$18/12</f>
        <v>1.6666666666666668E-3</v>
      </c>
      <c r="D592" s="21">
        <f>B592*Input!$B$17+C592*Input!$C$17</f>
        <v>1.2218002770088715E-2</v>
      </c>
    </row>
    <row r="593" spans="1:4" x14ac:dyDescent="0.2">
      <c r="A593">
        <f t="shared" si="9"/>
        <v>592</v>
      </c>
      <c r="B593" s="32">
        <f>HLOOKUP($F$2,Scenarios!$B$1:$Z$721,'Fund Return'!A593+1,FALSE)</f>
        <v>-9.8149037848461684E-2</v>
      </c>
      <c r="C593" s="11">
        <f>Input!$B$18/12</f>
        <v>1.6666666666666668E-3</v>
      </c>
      <c r="D593" s="21">
        <f>B593*Input!$B$17+C593*Input!$C$17</f>
        <v>-6.8204326493923176E-2</v>
      </c>
    </row>
    <row r="594" spans="1:4" x14ac:dyDescent="0.2">
      <c r="A594">
        <f t="shared" si="9"/>
        <v>593</v>
      </c>
      <c r="B594" s="32">
        <f>HLOOKUP($F$2,Scenarios!$B$1:$Z$721,'Fund Return'!A594+1,FALSE)</f>
        <v>-2.8227136617104361E-2</v>
      </c>
      <c r="C594" s="11">
        <f>Input!$B$18/12</f>
        <v>1.6666666666666668E-3</v>
      </c>
      <c r="D594" s="21">
        <f>B594*Input!$B$17+C594*Input!$C$17</f>
        <v>-1.9258995631973051E-2</v>
      </c>
    </row>
    <row r="595" spans="1:4" x14ac:dyDescent="0.2">
      <c r="A595">
        <f t="shared" si="9"/>
        <v>594</v>
      </c>
      <c r="B595" s="32">
        <f>HLOOKUP($F$2,Scenarios!$B$1:$Z$721,'Fund Return'!A595+1,FALSE)</f>
        <v>-4.9121543573955241E-2</v>
      </c>
      <c r="C595" s="11">
        <f>Input!$B$18/12</f>
        <v>1.6666666666666668E-3</v>
      </c>
      <c r="D595" s="21">
        <f>B595*Input!$B$17+C595*Input!$C$17</f>
        <v>-3.3885080501768666E-2</v>
      </c>
    </row>
    <row r="596" spans="1:4" x14ac:dyDescent="0.2">
      <c r="A596">
        <f t="shared" si="9"/>
        <v>595</v>
      </c>
      <c r="B596" s="32">
        <f>HLOOKUP($F$2,Scenarios!$B$1:$Z$721,'Fund Return'!A596+1,FALSE)</f>
        <v>1.7615602183151936E-2</v>
      </c>
      <c r="C596" s="11">
        <f>Input!$B$18/12</f>
        <v>1.6666666666666668E-3</v>
      </c>
      <c r="D596" s="21">
        <f>B596*Input!$B$17+C596*Input!$C$17</f>
        <v>1.2830921528206354E-2</v>
      </c>
    </row>
    <row r="597" spans="1:4" x14ac:dyDescent="0.2">
      <c r="A597">
        <f t="shared" si="9"/>
        <v>596</v>
      </c>
      <c r="B597" s="32">
        <f>HLOOKUP($F$2,Scenarios!$B$1:$Z$721,'Fund Return'!A597+1,FALSE)</f>
        <v>-7.8738897658601467E-2</v>
      </c>
      <c r="C597" s="11">
        <f>Input!$B$18/12</f>
        <v>1.6666666666666668E-3</v>
      </c>
      <c r="D597" s="21">
        <f>B597*Input!$B$17+C597*Input!$C$17</f>
        <v>-5.4617228361021022E-2</v>
      </c>
    </row>
    <row r="598" spans="1:4" x14ac:dyDescent="0.2">
      <c r="A598">
        <f t="shared" si="9"/>
        <v>597</v>
      </c>
      <c r="B598" s="32">
        <f>HLOOKUP($F$2,Scenarios!$B$1:$Z$721,'Fund Return'!A598+1,FALSE)</f>
        <v>-1.2547969749875949E-2</v>
      </c>
      <c r="C598" s="11">
        <f>Input!$B$18/12</f>
        <v>1.6666666666666668E-3</v>
      </c>
      <c r="D598" s="21">
        <f>B598*Input!$B$17+C598*Input!$C$17</f>
        <v>-8.2835788249131636E-3</v>
      </c>
    </row>
    <row r="599" spans="1:4" x14ac:dyDescent="0.2">
      <c r="A599">
        <f t="shared" si="9"/>
        <v>598</v>
      </c>
      <c r="B599" s="32">
        <f>HLOOKUP($F$2,Scenarios!$B$1:$Z$721,'Fund Return'!A599+1,FALSE)</f>
        <v>-9.8276767977136092E-3</v>
      </c>
      <c r="C599" s="11">
        <f>Input!$B$18/12</f>
        <v>1.6666666666666668E-3</v>
      </c>
      <c r="D599" s="21">
        <f>B599*Input!$B$17+C599*Input!$C$17</f>
        <v>-6.3793737583995253E-3</v>
      </c>
    </row>
    <row r="600" spans="1:4" x14ac:dyDescent="0.2">
      <c r="A600">
        <f t="shared" si="9"/>
        <v>599</v>
      </c>
      <c r="B600" s="32">
        <f>HLOOKUP($F$2,Scenarios!$B$1:$Z$721,'Fund Return'!A600+1,FALSE)</f>
        <v>-2.0512181935759526E-2</v>
      </c>
      <c r="C600" s="11">
        <f>Input!$B$18/12</f>
        <v>1.6666666666666668E-3</v>
      </c>
      <c r="D600" s="21">
        <f>B600*Input!$B$17+C600*Input!$C$17</f>
        <v>-1.3858527355031666E-2</v>
      </c>
    </row>
    <row r="601" spans="1:4" x14ac:dyDescent="0.2">
      <c r="A601">
        <f t="shared" si="9"/>
        <v>600</v>
      </c>
      <c r="B601" s="32">
        <f>HLOOKUP($F$2,Scenarios!$B$1:$Z$721,'Fund Return'!A601+1,FALSE)</f>
        <v>5.4527786209412968E-2</v>
      </c>
      <c r="C601" s="11">
        <f>Input!$B$18/12</f>
        <v>1.6666666666666668E-3</v>
      </c>
      <c r="D601" s="21">
        <f>B601*Input!$B$17+C601*Input!$C$17</f>
        <v>3.8669450346589078E-2</v>
      </c>
    </row>
    <row r="602" spans="1:4" x14ac:dyDescent="0.2">
      <c r="A602">
        <f t="shared" ref="A602:A665" si="10">A601+1</f>
        <v>601</v>
      </c>
      <c r="B602" s="32">
        <f>HLOOKUP($F$2,Scenarios!$B$1:$Z$721,'Fund Return'!A602+1,FALSE)</f>
        <v>4.4953221842950385E-2</v>
      </c>
      <c r="C602" s="11">
        <f>Input!$B$18/12</f>
        <v>1.6666666666666668E-3</v>
      </c>
      <c r="D602" s="21">
        <f>B602*Input!$B$17+C602*Input!$C$17</f>
        <v>3.196725529006527E-2</v>
      </c>
    </row>
    <row r="603" spans="1:4" x14ac:dyDescent="0.2">
      <c r="A603">
        <f t="shared" si="10"/>
        <v>602</v>
      </c>
      <c r="B603" s="32">
        <f>HLOOKUP($F$2,Scenarios!$B$1:$Z$721,'Fund Return'!A603+1,FALSE)</f>
        <v>-8.3306346153533481E-2</v>
      </c>
      <c r="C603" s="11">
        <f>Input!$B$18/12</f>
        <v>1.6666666666666668E-3</v>
      </c>
      <c r="D603" s="21">
        <f>B603*Input!$B$17+C603*Input!$C$17</f>
        <v>-5.7814442307473429E-2</v>
      </c>
    </row>
    <row r="604" spans="1:4" x14ac:dyDescent="0.2">
      <c r="A604">
        <f t="shared" si="10"/>
        <v>603</v>
      </c>
      <c r="B604" s="32">
        <f>HLOOKUP($F$2,Scenarios!$B$1:$Z$721,'Fund Return'!A604+1,FALSE)</f>
        <v>9.6442197680307352E-3</v>
      </c>
      <c r="C604" s="11">
        <f>Input!$B$18/12</f>
        <v>1.6666666666666668E-3</v>
      </c>
      <c r="D604" s="21">
        <f>B604*Input!$B$17+C604*Input!$C$17</f>
        <v>7.2509538376215148E-3</v>
      </c>
    </row>
    <row r="605" spans="1:4" x14ac:dyDescent="0.2">
      <c r="A605">
        <f t="shared" si="10"/>
        <v>604</v>
      </c>
      <c r="B605" s="32">
        <f>HLOOKUP($F$2,Scenarios!$B$1:$Z$721,'Fund Return'!A605+1,FALSE)</f>
        <v>-4.0185618911130361E-3</v>
      </c>
      <c r="C605" s="11">
        <f>Input!$B$18/12</f>
        <v>1.6666666666666668E-3</v>
      </c>
      <c r="D605" s="21">
        <f>B605*Input!$B$17+C605*Input!$C$17</f>
        <v>-2.3129933237791252E-3</v>
      </c>
    </row>
    <row r="606" spans="1:4" x14ac:dyDescent="0.2">
      <c r="A606">
        <f t="shared" si="10"/>
        <v>605</v>
      </c>
      <c r="B606" s="32">
        <f>HLOOKUP($F$2,Scenarios!$B$1:$Z$721,'Fund Return'!A606+1,FALSE)</f>
        <v>-1.4775432544405371E-2</v>
      </c>
      <c r="C606" s="11">
        <f>Input!$B$18/12</f>
        <v>1.6666666666666668E-3</v>
      </c>
      <c r="D606" s="21">
        <f>B606*Input!$B$17+C606*Input!$C$17</f>
        <v>-9.8428027810837596E-3</v>
      </c>
    </row>
    <row r="607" spans="1:4" x14ac:dyDescent="0.2">
      <c r="A607">
        <f t="shared" si="10"/>
        <v>606</v>
      </c>
      <c r="B607" s="32">
        <f>HLOOKUP($F$2,Scenarios!$B$1:$Z$721,'Fund Return'!A607+1,FALSE)</f>
        <v>1.3015017979987777E-2</v>
      </c>
      <c r="C607" s="11">
        <f>Input!$B$18/12</f>
        <v>1.6666666666666668E-3</v>
      </c>
      <c r="D607" s="21">
        <f>B607*Input!$B$17+C607*Input!$C$17</f>
        <v>9.6105125859914445E-3</v>
      </c>
    </row>
    <row r="608" spans="1:4" x14ac:dyDescent="0.2">
      <c r="A608">
        <f t="shared" si="10"/>
        <v>607</v>
      </c>
      <c r="B608" s="32">
        <f>HLOOKUP($F$2,Scenarios!$B$1:$Z$721,'Fund Return'!A608+1,FALSE)</f>
        <v>6.7930468690868703E-2</v>
      </c>
      <c r="C608" s="11">
        <f>Input!$B$18/12</f>
        <v>1.6666666666666668E-3</v>
      </c>
      <c r="D608" s="21">
        <f>B608*Input!$B$17+C608*Input!$C$17</f>
        <v>4.805132808360809E-2</v>
      </c>
    </row>
    <row r="609" spans="1:4" x14ac:dyDescent="0.2">
      <c r="A609">
        <f t="shared" si="10"/>
        <v>608</v>
      </c>
      <c r="B609" s="32">
        <f>HLOOKUP($F$2,Scenarios!$B$1:$Z$721,'Fund Return'!A609+1,FALSE)</f>
        <v>-7.5173932779644209E-2</v>
      </c>
      <c r="C609" s="11">
        <f>Input!$B$18/12</f>
        <v>1.6666666666666668E-3</v>
      </c>
      <c r="D609" s="21">
        <f>B609*Input!$B$17+C609*Input!$C$17</f>
        <v>-5.2121752945750943E-2</v>
      </c>
    </row>
    <row r="610" spans="1:4" x14ac:dyDescent="0.2">
      <c r="A610">
        <f t="shared" si="10"/>
        <v>609</v>
      </c>
      <c r="B610" s="32">
        <f>HLOOKUP($F$2,Scenarios!$B$1:$Z$721,'Fund Return'!A610+1,FALSE)</f>
        <v>1.1600774159872273E-2</v>
      </c>
      <c r="C610" s="11">
        <f>Input!$B$18/12</f>
        <v>1.6666666666666668E-3</v>
      </c>
      <c r="D610" s="21">
        <f>B610*Input!$B$17+C610*Input!$C$17</f>
        <v>8.6205419119105911E-3</v>
      </c>
    </row>
    <row r="611" spans="1:4" x14ac:dyDescent="0.2">
      <c r="A611">
        <f t="shared" si="10"/>
        <v>610</v>
      </c>
      <c r="B611" s="32">
        <f>HLOOKUP($F$2,Scenarios!$B$1:$Z$721,'Fund Return'!A611+1,FALSE)</f>
        <v>2.0249132278826729E-2</v>
      </c>
      <c r="C611" s="11">
        <f>Input!$B$18/12</f>
        <v>1.6666666666666668E-3</v>
      </c>
      <c r="D611" s="21">
        <f>B611*Input!$B$17+C611*Input!$C$17</f>
        <v>1.467439259517871E-2</v>
      </c>
    </row>
    <row r="612" spans="1:4" x14ac:dyDescent="0.2">
      <c r="A612">
        <f t="shared" si="10"/>
        <v>611</v>
      </c>
      <c r="B612" s="32">
        <f>HLOOKUP($F$2,Scenarios!$B$1:$Z$721,'Fund Return'!A612+1,FALSE)</f>
        <v>5.389927009252668E-2</v>
      </c>
      <c r="C612" s="11">
        <f>Input!$B$18/12</f>
        <v>1.6666666666666668E-3</v>
      </c>
      <c r="D612" s="21">
        <f>B612*Input!$B$17+C612*Input!$C$17</f>
        <v>3.8229489064768675E-2</v>
      </c>
    </row>
    <row r="613" spans="1:4" x14ac:dyDescent="0.2">
      <c r="A613">
        <f t="shared" si="10"/>
        <v>612</v>
      </c>
      <c r="B613" s="32">
        <f>HLOOKUP($F$2,Scenarios!$B$1:$Z$721,'Fund Return'!A613+1,FALSE)</f>
        <v>-9.9504641799082347E-2</v>
      </c>
      <c r="C613" s="11">
        <f>Input!$B$18/12</f>
        <v>1.6666666666666668E-3</v>
      </c>
      <c r="D613" s="21">
        <f>B613*Input!$B$17+C613*Input!$C$17</f>
        <v>-6.9153249259357633E-2</v>
      </c>
    </row>
    <row r="614" spans="1:4" x14ac:dyDescent="0.2">
      <c r="A614">
        <f t="shared" si="10"/>
        <v>613</v>
      </c>
      <c r="B614" s="32">
        <f>HLOOKUP($F$2,Scenarios!$B$1:$Z$721,'Fund Return'!A614+1,FALSE)</f>
        <v>1.1253041397801533E-2</v>
      </c>
      <c r="C614" s="11">
        <f>Input!$B$18/12</f>
        <v>1.6666666666666668E-3</v>
      </c>
      <c r="D614" s="21">
        <f>B614*Input!$B$17+C614*Input!$C$17</f>
        <v>8.3771289784610736E-3</v>
      </c>
    </row>
    <row r="615" spans="1:4" x14ac:dyDescent="0.2">
      <c r="A615">
        <f t="shared" si="10"/>
        <v>614</v>
      </c>
      <c r="B615" s="32">
        <f>HLOOKUP($F$2,Scenarios!$B$1:$Z$721,'Fund Return'!A615+1,FALSE)</f>
        <v>8.2015168830193066E-2</v>
      </c>
      <c r="C615" s="11">
        <f>Input!$B$18/12</f>
        <v>1.6666666666666668E-3</v>
      </c>
      <c r="D615" s="21">
        <f>B615*Input!$B$17+C615*Input!$C$17</f>
        <v>5.7910618181135146E-2</v>
      </c>
    </row>
    <row r="616" spans="1:4" x14ac:dyDescent="0.2">
      <c r="A616">
        <f t="shared" si="10"/>
        <v>615</v>
      </c>
      <c r="B616" s="32">
        <f>HLOOKUP($F$2,Scenarios!$B$1:$Z$721,'Fund Return'!A616+1,FALSE)</f>
        <v>-2.5509863376800002E-2</v>
      </c>
      <c r="C616" s="11">
        <f>Input!$B$18/12</f>
        <v>1.6666666666666668E-3</v>
      </c>
      <c r="D616" s="21">
        <f>B616*Input!$B$17+C616*Input!$C$17</f>
        <v>-1.7356904363760001E-2</v>
      </c>
    </row>
    <row r="617" spans="1:4" x14ac:dyDescent="0.2">
      <c r="A617">
        <f t="shared" si="10"/>
        <v>616</v>
      </c>
      <c r="B617" s="32">
        <f>HLOOKUP($F$2,Scenarios!$B$1:$Z$721,'Fund Return'!A617+1,FALSE)</f>
        <v>-0.12684967704916333</v>
      </c>
      <c r="C617" s="11">
        <f>Input!$B$18/12</f>
        <v>1.6666666666666668E-3</v>
      </c>
      <c r="D617" s="21">
        <f>B617*Input!$B$17+C617*Input!$C$17</f>
        <v>-8.8294773934414331E-2</v>
      </c>
    </row>
    <row r="618" spans="1:4" x14ac:dyDescent="0.2">
      <c r="A618">
        <f t="shared" si="10"/>
        <v>617</v>
      </c>
      <c r="B618" s="32">
        <f>HLOOKUP($F$2,Scenarios!$B$1:$Z$721,'Fund Return'!A618+1,FALSE)</f>
        <v>-2.4475175134011603E-3</v>
      </c>
      <c r="C618" s="11">
        <f>Input!$B$18/12</f>
        <v>1.6666666666666668E-3</v>
      </c>
      <c r="D618" s="21">
        <f>B618*Input!$B$17+C618*Input!$C$17</f>
        <v>-1.2132622593808121E-3</v>
      </c>
    </row>
    <row r="619" spans="1:4" x14ac:dyDescent="0.2">
      <c r="A619">
        <f t="shared" si="10"/>
        <v>618</v>
      </c>
      <c r="B619" s="32">
        <f>HLOOKUP($F$2,Scenarios!$B$1:$Z$721,'Fund Return'!A619+1,FALSE)</f>
        <v>2.1934537554649854E-2</v>
      </c>
      <c r="C619" s="11">
        <f>Input!$B$18/12</f>
        <v>1.6666666666666668E-3</v>
      </c>
      <c r="D619" s="21">
        <f>B619*Input!$B$17+C619*Input!$C$17</f>
        <v>1.5854176288254897E-2</v>
      </c>
    </row>
    <row r="620" spans="1:4" x14ac:dyDescent="0.2">
      <c r="A620">
        <f t="shared" si="10"/>
        <v>619</v>
      </c>
      <c r="B620" s="32">
        <f>HLOOKUP($F$2,Scenarios!$B$1:$Z$721,'Fund Return'!A620+1,FALSE)</f>
        <v>3.3155393878816303E-2</v>
      </c>
      <c r="C620" s="11">
        <f>Input!$B$18/12</f>
        <v>1.6666666666666668E-3</v>
      </c>
      <c r="D620" s="21">
        <f>B620*Input!$B$17+C620*Input!$C$17</f>
        <v>2.370877571517141E-2</v>
      </c>
    </row>
    <row r="621" spans="1:4" x14ac:dyDescent="0.2">
      <c r="A621">
        <f t="shared" si="10"/>
        <v>620</v>
      </c>
      <c r="B621" s="32">
        <f>HLOOKUP($F$2,Scenarios!$B$1:$Z$721,'Fund Return'!A621+1,FALSE)</f>
        <v>5.9883924004710321E-2</v>
      </c>
      <c r="C621" s="11">
        <f>Input!$B$18/12</f>
        <v>1.6666666666666668E-3</v>
      </c>
      <c r="D621" s="21">
        <f>B621*Input!$B$17+C621*Input!$C$17</f>
        <v>4.2418746803297221E-2</v>
      </c>
    </row>
    <row r="622" spans="1:4" x14ac:dyDescent="0.2">
      <c r="A622">
        <f t="shared" si="10"/>
        <v>621</v>
      </c>
      <c r="B622" s="32">
        <f>HLOOKUP($F$2,Scenarios!$B$1:$Z$721,'Fund Return'!A622+1,FALSE)</f>
        <v>8.1613887458579032E-2</v>
      </c>
      <c r="C622" s="11">
        <f>Input!$B$18/12</f>
        <v>1.6666666666666668E-3</v>
      </c>
      <c r="D622" s="21">
        <f>B622*Input!$B$17+C622*Input!$C$17</f>
        <v>5.762972122100532E-2</v>
      </c>
    </row>
    <row r="623" spans="1:4" x14ac:dyDescent="0.2">
      <c r="A623">
        <f t="shared" si="10"/>
        <v>622</v>
      </c>
      <c r="B623" s="32">
        <f>HLOOKUP($F$2,Scenarios!$B$1:$Z$721,'Fund Return'!A623+1,FALSE)</f>
        <v>4.7216836016059464E-2</v>
      </c>
      <c r="C623" s="11">
        <f>Input!$B$18/12</f>
        <v>1.6666666666666668E-3</v>
      </c>
      <c r="D623" s="21">
        <f>B623*Input!$B$17+C623*Input!$C$17</f>
        <v>3.3551785211241622E-2</v>
      </c>
    </row>
    <row r="624" spans="1:4" x14ac:dyDescent="0.2">
      <c r="A624">
        <f t="shared" si="10"/>
        <v>623</v>
      </c>
      <c r="B624" s="32">
        <f>HLOOKUP($F$2,Scenarios!$B$1:$Z$721,'Fund Return'!A624+1,FALSE)</f>
        <v>-8.3143306208882696E-3</v>
      </c>
      <c r="C624" s="11">
        <f>Input!$B$18/12</f>
        <v>1.6666666666666668E-3</v>
      </c>
      <c r="D624" s="21">
        <f>B624*Input!$B$17+C624*Input!$C$17</f>
        <v>-5.3200314346217876E-3</v>
      </c>
    </row>
    <row r="625" spans="1:4" x14ac:dyDescent="0.2">
      <c r="A625">
        <f t="shared" si="10"/>
        <v>624</v>
      </c>
      <c r="B625" s="32">
        <f>HLOOKUP($F$2,Scenarios!$B$1:$Z$721,'Fund Return'!A625+1,FALSE)</f>
        <v>4.8363923246499393E-2</v>
      </c>
      <c r="C625" s="11">
        <f>Input!$B$18/12</f>
        <v>1.6666666666666668E-3</v>
      </c>
      <c r="D625" s="21">
        <f>B625*Input!$B$17+C625*Input!$C$17</f>
        <v>3.4354746272549572E-2</v>
      </c>
    </row>
    <row r="626" spans="1:4" x14ac:dyDescent="0.2">
      <c r="A626">
        <f t="shared" si="10"/>
        <v>625</v>
      </c>
      <c r="B626" s="32">
        <f>HLOOKUP($F$2,Scenarios!$B$1:$Z$721,'Fund Return'!A626+1,FALSE)</f>
        <v>-7.0357997497143086E-3</v>
      </c>
      <c r="C626" s="11">
        <f>Input!$B$18/12</f>
        <v>1.6666666666666668E-3</v>
      </c>
      <c r="D626" s="21">
        <f>B626*Input!$B$17+C626*Input!$C$17</f>
        <v>-4.425059824800015E-3</v>
      </c>
    </row>
    <row r="627" spans="1:4" x14ac:dyDescent="0.2">
      <c r="A627">
        <f t="shared" si="10"/>
        <v>626</v>
      </c>
      <c r="B627" s="32">
        <f>HLOOKUP($F$2,Scenarios!$B$1:$Z$721,'Fund Return'!A627+1,FALSE)</f>
        <v>-2.7963685404150253E-2</v>
      </c>
      <c r="C627" s="11">
        <f>Input!$B$18/12</f>
        <v>1.6666666666666668E-3</v>
      </c>
      <c r="D627" s="21">
        <f>B627*Input!$B$17+C627*Input!$C$17</f>
        <v>-1.9074579782905176E-2</v>
      </c>
    </row>
    <row r="628" spans="1:4" x14ac:dyDescent="0.2">
      <c r="A628">
        <f t="shared" si="10"/>
        <v>627</v>
      </c>
      <c r="B628" s="32">
        <f>HLOOKUP($F$2,Scenarios!$B$1:$Z$721,'Fund Return'!A628+1,FALSE)</f>
        <v>-8.3654929060314378E-4</v>
      </c>
      <c r="C628" s="11">
        <f>Input!$B$18/12</f>
        <v>1.6666666666666668E-3</v>
      </c>
      <c r="D628" s="21">
        <f>B628*Input!$B$17+C628*Input!$C$17</f>
        <v>-8.5584503422200505E-5</v>
      </c>
    </row>
    <row r="629" spans="1:4" x14ac:dyDescent="0.2">
      <c r="A629">
        <f t="shared" si="10"/>
        <v>628</v>
      </c>
      <c r="B629" s="32">
        <f>HLOOKUP($F$2,Scenarios!$B$1:$Z$721,'Fund Return'!A629+1,FALSE)</f>
        <v>-4.7978762098114074E-3</v>
      </c>
      <c r="C629" s="11">
        <f>Input!$B$18/12</f>
        <v>1.6666666666666668E-3</v>
      </c>
      <c r="D629" s="21">
        <f>B629*Input!$B$17+C629*Input!$C$17</f>
        <v>-2.8585133468679849E-3</v>
      </c>
    </row>
    <row r="630" spans="1:4" x14ac:dyDescent="0.2">
      <c r="A630">
        <f t="shared" si="10"/>
        <v>629</v>
      </c>
      <c r="B630" s="32">
        <f>HLOOKUP($F$2,Scenarios!$B$1:$Z$721,'Fund Return'!A630+1,FALSE)</f>
        <v>-1.8437077258487557E-2</v>
      </c>
      <c r="C630" s="11">
        <f>Input!$B$18/12</f>
        <v>1.6666666666666668E-3</v>
      </c>
      <c r="D630" s="21">
        <f>B630*Input!$B$17+C630*Input!$C$17</f>
        <v>-1.2405954080941289E-2</v>
      </c>
    </row>
    <row r="631" spans="1:4" x14ac:dyDescent="0.2">
      <c r="A631">
        <f t="shared" si="10"/>
        <v>630</v>
      </c>
      <c r="B631" s="32">
        <f>HLOOKUP($F$2,Scenarios!$B$1:$Z$721,'Fund Return'!A631+1,FALSE)</f>
        <v>-1.7560565731211251E-2</v>
      </c>
      <c r="C631" s="11">
        <f>Input!$B$18/12</f>
        <v>1.6666666666666668E-3</v>
      </c>
      <c r="D631" s="21">
        <f>B631*Input!$B$17+C631*Input!$C$17</f>
        <v>-1.1792396011847875E-2</v>
      </c>
    </row>
    <row r="632" spans="1:4" x14ac:dyDescent="0.2">
      <c r="A632">
        <f t="shared" si="10"/>
        <v>631</v>
      </c>
      <c r="B632" s="32">
        <f>HLOOKUP($F$2,Scenarios!$B$1:$Z$721,'Fund Return'!A632+1,FALSE)</f>
        <v>-1.5862711524735732E-2</v>
      </c>
      <c r="C632" s="11">
        <f>Input!$B$18/12</f>
        <v>1.6666666666666668E-3</v>
      </c>
      <c r="D632" s="21">
        <f>B632*Input!$B$17+C632*Input!$C$17</f>
        <v>-1.0603898067315012E-2</v>
      </c>
    </row>
    <row r="633" spans="1:4" x14ac:dyDescent="0.2">
      <c r="A633">
        <f t="shared" si="10"/>
        <v>632</v>
      </c>
      <c r="B633" s="32">
        <f>HLOOKUP($F$2,Scenarios!$B$1:$Z$721,'Fund Return'!A633+1,FALSE)</f>
        <v>-1.3506633016086842E-2</v>
      </c>
      <c r="C633" s="11">
        <f>Input!$B$18/12</f>
        <v>1.6666666666666668E-3</v>
      </c>
      <c r="D633" s="21">
        <f>B633*Input!$B$17+C633*Input!$C$17</f>
        <v>-8.9546431112607888E-3</v>
      </c>
    </row>
    <row r="634" spans="1:4" x14ac:dyDescent="0.2">
      <c r="A634">
        <f t="shared" si="10"/>
        <v>633</v>
      </c>
      <c r="B634" s="32">
        <f>HLOOKUP($F$2,Scenarios!$B$1:$Z$721,'Fund Return'!A634+1,FALSE)</f>
        <v>5.0791707937859448E-2</v>
      </c>
      <c r="C634" s="11">
        <f>Input!$B$18/12</f>
        <v>1.6666666666666668E-3</v>
      </c>
      <c r="D634" s="21">
        <f>B634*Input!$B$17+C634*Input!$C$17</f>
        <v>3.6054195556501613E-2</v>
      </c>
    </row>
    <row r="635" spans="1:4" x14ac:dyDescent="0.2">
      <c r="A635">
        <f t="shared" si="10"/>
        <v>634</v>
      </c>
      <c r="B635" s="32">
        <f>HLOOKUP($F$2,Scenarios!$B$1:$Z$721,'Fund Return'!A635+1,FALSE)</f>
        <v>8.1293002888839089E-2</v>
      </c>
      <c r="C635" s="11">
        <f>Input!$B$18/12</f>
        <v>1.6666666666666668E-3</v>
      </c>
      <c r="D635" s="21">
        <f>B635*Input!$B$17+C635*Input!$C$17</f>
        <v>5.7405102022187356E-2</v>
      </c>
    </row>
    <row r="636" spans="1:4" x14ac:dyDescent="0.2">
      <c r="A636">
        <f t="shared" si="10"/>
        <v>635</v>
      </c>
      <c r="B636" s="32">
        <f>HLOOKUP($F$2,Scenarios!$B$1:$Z$721,'Fund Return'!A636+1,FALSE)</f>
        <v>-6.1359050968419114E-2</v>
      </c>
      <c r="C636" s="11">
        <f>Input!$B$18/12</f>
        <v>1.6666666666666668E-3</v>
      </c>
      <c r="D636" s="21">
        <f>B636*Input!$B$17+C636*Input!$C$17</f>
        <v>-4.245133567789338E-2</v>
      </c>
    </row>
    <row r="637" spans="1:4" x14ac:dyDescent="0.2">
      <c r="A637">
        <f t="shared" si="10"/>
        <v>636</v>
      </c>
      <c r="B637" s="32">
        <f>HLOOKUP($F$2,Scenarios!$B$1:$Z$721,'Fund Return'!A637+1,FALSE)</f>
        <v>1.1200552169558113E-2</v>
      </c>
      <c r="C637" s="11">
        <f>Input!$B$18/12</f>
        <v>1.6666666666666668E-3</v>
      </c>
      <c r="D637" s="21">
        <f>B637*Input!$B$17+C637*Input!$C$17</f>
        <v>8.3403865186906789E-3</v>
      </c>
    </row>
    <row r="638" spans="1:4" x14ac:dyDescent="0.2">
      <c r="A638">
        <f t="shared" si="10"/>
        <v>637</v>
      </c>
      <c r="B638" s="32">
        <f>HLOOKUP($F$2,Scenarios!$B$1:$Z$721,'Fund Return'!A638+1,FALSE)</f>
        <v>-7.6793796506994527E-2</v>
      </c>
      <c r="C638" s="11">
        <f>Input!$B$18/12</f>
        <v>1.6666666666666668E-3</v>
      </c>
      <c r="D638" s="21">
        <f>B638*Input!$B$17+C638*Input!$C$17</f>
        <v>-5.3255657554896169E-2</v>
      </c>
    </row>
    <row r="639" spans="1:4" x14ac:dyDescent="0.2">
      <c r="A639">
        <f t="shared" si="10"/>
        <v>638</v>
      </c>
      <c r="B639" s="32">
        <f>HLOOKUP($F$2,Scenarios!$B$1:$Z$721,'Fund Return'!A639+1,FALSE)</f>
        <v>-3.7271504060960352E-2</v>
      </c>
      <c r="C639" s="11">
        <f>Input!$B$18/12</f>
        <v>1.6666666666666668E-3</v>
      </c>
      <c r="D639" s="21">
        <f>B639*Input!$B$17+C639*Input!$C$17</f>
        <v>-2.5590052842672243E-2</v>
      </c>
    </row>
    <row r="640" spans="1:4" x14ac:dyDescent="0.2">
      <c r="A640">
        <f t="shared" si="10"/>
        <v>639</v>
      </c>
      <c r="B640" s="32">
        <f>HLOOKUP($F$2,Scenarios!$B$1:$Z$721,'Fund Return'!A640+1,FALSE)</f>
        <v>7.5468883631308201E-2</v>
      </c>
      <c r="C640" s="11">
        <f>Input!$B$18/12</f>
        <v>1.6666666666666668E-3</v>
      </c>
      <c r="D640" s="21">
        <f>B640*Input!$B$17+C640*Input!$C$17</f>
        <v>5.3328218541915738E-2</v>
      </c>
    </row>
    <row r="641" spans="1:4" x14ac:dyDescent="0.2">
      <c r="A641">
        <f t="shared" si="10"/>
        <v>640</v>
      </c>
      <c r="B641" s="32">
        <f>HLOOKUP($F$2,Scenarios!$B$1:$Z$721,'Fund Return'!A641+1,FALSE)</f>
        <v>3.0107679327630563E-2</v>
      </c>
      <c r="C641" s="11">
        <f>Input!$B$18/12</f>
        <v>1.6666666666666668E-3</v>
      </c>
      <c r="D641" s="21">
        <f>B641*Input!$B$17+C641*Input!$C$17</f>
        <v>2.1575375529341394E-2</v>
      </c>
    </row>
    <row r="642" spans="1:4" x14ac:dyDescent="0.2">
      <c r="A642">
        <f t="shared" si="10"/>
        <v>641</v>
      </c>
      <c r="B642" s="32">
        <f>HLOOKUP($F$2,Scenarios!$B$1:$Z$721,'Fund Return'!A642+1,FALSE)</f>
        <v>0.12065704267913523</v>
      </c>
      <c r="C642" s="11">
        <f>Input!$B$18/12</f>
        <v>1.6666666666666668E-3</v>
      </c>
      <c r="D642" s="21">
        <f>B642*Input!$B$17+C642*Input!$C$17</f>
        <v>8.4959929875394649E-2</v>
      </c>
    </row>
    <row r="643" spans="1:4" x14ac:dyDescent="0.2">
      <c r="A643">
        <f t="shared" si="10"/>
        <v>642</v>
      </c>
      <c r="B643" s="32">
        <f>HLOOKUP($F$2,Scenarios!$B$1:$Z$721,'Fund Return'!A643+1,FALSE)</f>
        <v>4.1624186259667441E-2</v>
      </c>
      <c r="C643" s="11">
        <f>Input!$B$18/12</f>
        <v>1.6666666666666668E-3</v>
      </c>
      <c r="D643" s="21">
        <f>B643*Input!$B$17+C643*Input!$C$17</f>
        <v>2.9636930381767207E-2</v>
      </c>
    </row>
    <row r="644" spans="1:4" x14ac:dyDescent="0.2">
      <c r="A644">
        <f t="shared" si="10"/>
        <v>643</v>
      </c>
      <c r="B644" s="32">
        <f>HLOOKUP($F$2,Scenarios!$B$1:$Z$721,'Fund Return'!A644+1,FALSE)</f>
        <v>5.0937980225732579E-2</v>
      </c>
      <c r="C644" s="11">
        <f>Input!$B$18/12</f>
        <v>1.6666666666666668E-3</v>
      </c>
      <c r="D644" s="21">
        <f>B644*Input!$B$17+C644*Input!$C$17</f>
        <v>3.6156586158012802E-2</v>
      </c>
    </row>
    <row r="645" spans="1:4" x14ac:dyDescent="0.2">
      <c r="A645">
        <f t="shared" si="10"/>
        <v>644</v>
      </c>
      <c r="B645" s="32">
        <f>HLOOKUP($F$2,Scenarios!$B$1:$Z$721,'Fund Return'!A645+1,FALSE)</f>
        <v>1.6966517396745807E-2</v>
      </c>
      <c r="C645" s="11">
        <f>Input!$B$18/12</f>
        <v>1.6666666666666668E-3</v>
      </c>
      <c r="D645" s="21">
        <f>B645*Input!$B$17+C645*Input!$C$17</f>
        <v>1.2376562177722065E-2</v>
      </c>
    </row>
    <row r="646" spans="1:4" x14ac:dyDescent="0.2">
      <c r="A646">
        <f t="shared" si="10"/>
        <v>645</v>
      </c>
      <c r="B646" s="32">
        <f>HLOOKUP($F$2,Scenarios!$B$1:$Z$721,'Fund Return'!A646+1,FALSE)</f>
        <v>3.5310009307034755E-2</v>
      </c>
      <c r="C646" s="11">
        <f>Input!$B$18/12</f>
        <v>1.6666666666666668E-3</v>
      </c>
      <c r="D646" s="21">
        <f>B646*Input!$B$17+C646*Input!$C$17</f>
        <v>2.5217006514924329E-2</v>
      </c>
    </row>
    <row r="647" spans="1:4" x14ac:dyDescent="0.2">
      <c r="A647">
        <f t="shared" si="10"/>
        <v>646</v>
      </c>
      <c r="B647" s="32">
        <f>HLOOKUP($F$2,Scenarios!$B$1:$Z$721,'Fund Return'!A647+1,FALSE)</f>
        <v>4.4390689722752522E-2</v>
      </c>
      <c r="C647" s="11">
        <f>Input!$B$18/12</f>
        <v>1.6666666666666668E-3</v>
      </c>
      <c r="D647" s="21">
        <f>B647*Input!$B$17+C647*Input!$C$17</f>
        <v>3.1573482805926763E-2</v>
      </c>
    </row>
    <row r="648" spans="1:4" x14ac:dyDescent="0.2">
      <c r="A648">
        <f t="shared" si="10"/>
        <v>647</v>
      </c>
      <c r="B648" s="32">
        <f>HLOOKUP($F$2,Scenarios!$B$1:$Z$721,'Fund Return'!A648+1,FALSE)</f>
        <v>8.3572568073438311E-2</v>
      </c>
      <c r="C648" s="11">
        <f>Input!$B$18/12</f>
        <v>1.6666666666666668E-3</v>
      </c>
      <c r="D648" s="21">
        <f>B648*Input!$B$17+C648*Input!$C$17</f>
        <v>5.9000797651406811E-2</v>
      </c>
    </row>
    <row r="649" spans="1:4" x14ac:dyDescent="0.2">
      <c r="A649">
        <f t="shared" si="10"/>
        <v>648</v>
      </c>
      <c r="B649" s="32">
        <f>HLOOKUP($F$2,Scenarios!$B$1:$Z$721,'Fund Return'!A649+1,FALSE)</f>
        <v>4.9028734844199697E-3</v>
      </c>
      <c r="C649" s="11">
        <f>Input!$B$18/12</f>
        <v>1.6666666666666668E-3</v>
      </c>
      <c r="D649" s="21">
        <f>B649*Input!$B$17+C649*Input!$C$17</f>
        <v>3.9320114390939791E-3</v>
      </c>
    </row>
    <row r="650" spans="1:4" x14ac:dyDescent="0.2">
      <c r="A650">
        <f t="shared" si="10"/>
        <v>649</v>
      </c>
      <c r="B650" s="32">
        <f>HLOOKUP($F$2,Scenarios!$B$1:$Z$721,'Fund Return'!A650+1,FALSE)</f>
        <v>-1.9336461475996058E-2</v>
      </c>
      <c r="C650" s="11">
        <f>Input!$B$18/12</f>
        <v>1.6666666666666668E-3</v>
      </c>
      <c r="D650" s="21">
        <f>B650*Input!$B$17+C650*Input!$C$17</f>
        <v>-1.3035523033197239E-2</v>
      </c>
    </row>
    <row r="651" spans="1:4" x14ac:dyDescent="0.2">
      <c r="A651">
        <f t="shared" si="10"/>
        <v>650</v>
      </c>
      <c r="B651" s="32">
        <f>HLOOKUP($F$2,Scenarios!$B$1:$Z$721,'Fund Return'!A651+1,FALSE)</f>
        <v>-4.096228859784997E-2</v>
      </c>
      <c r="C651" s="11">
        <f>Input!$B$18/12</f>
        <v>1.6666666666666668E-3</v>
      </c>
      <c r="D651" s="21">
        <f>B651*Input!$B$17+C651*Input!$C$17</f>
        <v>-2.8173602018494975E-2</v>
      </c>
    </row>
    <row r="652" spans="1:4" x14ac:dyDescent="0.2">
      <c r="A652">
        <f t="shared" si="10"/>
        <v>651</v>
      </c>
      <c r="B652" s="32">
        <f>HLOOKUP($F$2,Scenarios!$B$1:$Z$721,'Fund Return'!A652+1,FALSE)</f>
        <v>1.9627005599411208E-2</v>
      </c>
      <c r="C652" s="11">
        <f>Input!$B$18/12</f>
        <v>1.6666666666666668E-3</v>
      </c>
      <c r="D652" s="21">
        <f>B652*Input!$B$17+C652*Input!$C$17</f>
        <v>1.4238903919587844E-2</v>
      </c>
    </row>
    <row r="653" spans="1:4" x14ac:dyDescent="0.2">
      <c r="A653">
        <f t="shared" si="10"/>
        <v>652</v>
      </c>
      <c r="B653" s="32">
        <f>HLOOKUP($F$2,Scenarios!$B$1:$Z$721,'Fund Return'!A653+1,FALSE)</f>
        <v>-4.4990752004363081E-2</v>
      </c>
      <c r="C653" s="11">
        <f>Input!$B$18/12</f>
        <v>1.6666666666666668E-3</v>
      </c>
      <c r="D653" s="21">
        <f>B653*Input!$B$17+C653*Input!$C$17</f>
        <v>-3.0993526403054153E-2</v>
      </c>
    </row>
    <row r="654" spans="1:4" x14ac:dyDescent="0.2">
      <c r="A654">
        <f t="shared" si="10"/>
        <v>653</v>
      </c>
      <c r="B654" s="32">
        <f>HLOOKUP($F$2,Scenarios!$B$1:$Z$721,'Fund Return'!A654+1,FALSE)</f>
        <v>2.2238282518353535E-2</v>
      </c>
      <c r="C654" s="11">
        <f>Input!$B$18/12</f>
        <v>1.6666666666666668E-3</v>
      </c>
      <c r="D654" s="21">
        <f>B654*Input!$B$17+C654*Input!$C$17</f>
        <v>1.6066797762847473E-2</v>
      </c>
    </row>
    <row r="655" spans="1:4" x14ac:dyDescent="0.2">
      <c r="A655">
        <f t="shared" si="10"/>
        <v>654</v>
      </c>
      <c r="B655" s="32">
        <f>HLOOKUP($F$2,Scenarios!$B$1:$Z$721,'Fund Return'!A655+1,FALSE)</f>
        <v>-0.11293606258549789</v>
      </c>
      <c r="C655" s="11">
        <f>Input!$B$18/12</f>
        <v>1.6666666666666668E-3</v>
      </c>
      <c r="D655" s="21">
        <f>B655*Input!$B$17+C655*Input!$C$17</f>
        <v>-7.8555243809848518E-2</v>
      </c>
    </row>
    <row r="656" spans="1:4" x14ac:dyDescent="0.2">
      <c r="A656">
        <f t="shared" si="10"/>
        <v>655</v>
      </c>
      <c r="B656" s="32">
        <f>HLOOKUP($F$2,Scenarios!$B$1:$Z$721,'Fund Return'!A656+1,FALSE)</f>
        <v>-2.7357314785497858E-2</v>
      </c>
      <c r="C656" s="11">
        <f>Input!$B$18/12</f>
        <v>1.6666666666666668E-3</v>
      </c>
      <c r="D656" s="21">
        <f>B656*Input!$B$17+C656*Input!$C$17</f>
        <v>-1.86501203498485E-2</v>
      </c>
    </row>
    <row r="657" spans="1:4" x14ac:dyDescent="0.2">
      <c r="A657">
        <f t="shared" si="10"/>
        <v>656</v>
      </c>
      <c r="B657" s="32">
        <f>HLOOKUP($F$2,Scenarios!$B$1:$Z$721,'Fund Return'!A657+1,FALSE)</f>
        <v>-5.0422086522288467E-3</v>
      </c>
      <c r="C657" s="11">
        <f>Input!$B$18/12</f>
        <v>1.6666666666666668E-3</v>
      </c>
      <c r="D657" s="21">
        <f>B657*Input!$B$17+C657*Input!$C$17</f>
        <v>-3.0295460565601924E-3</v>
      </c>
    </row>
    <row r="658" spans="1:4" x14ac:dyDescent="0.2">
      <c r="A658">
        <f t="shared" si="10"/>
        <v>657</v>
      </c>
      <c r="B658" s="32">
        <f>HLOOKUP($F$2,Scenarios!$B$1:$Z$721,'Fund Return'!A658+1,FALSE)</f>
        <v>-6.6532306288831587E-3</v>
      </c>
      <c r="C658" s="11">
        <f>Input!$B$18/12</f>
        <v>1.6666666666666668E-3</v>
      </c>
      <c r="D658" s="21">
        <f>B658*Input!$B$17+C658*Input!$C$17</f>
        <v>-4.1572614402182106E-3</v>
      </c>
    </row>
    <row r="659" spans="1:4" x14ac:dyDescent="0.2">
      <c r="A659">
        <f t="shared" si="10"/>
        <v>658</v>
      </c>
      <c r="B659" s="32">
        <f>HLOOKUP($F$2,Scenarios!$B$1:$Z$721,'Fund Return'!A659+1,FALSE)</f>
        <v>1.7878066217442794E-2</v>
      </c>
      <c r="C659" s="11">
        <f>Input!$B$18/12</f>
        <v>1.6666666666666668E-3</v>
      </c>
      <c r="D659" s="21">
        <f>B659*Input!$B$17+C659*Input!$C$17</f>
        <v>1.3014646352209955E-2</v>
      </c>
    </row>
    <row r="660" spans="1:4" x14ac:dyDescent="0.2">
      <c r="A660">
        <f t="shared" si="10"/>
        <v>659</v>
      </c>
      <c r="B660" s="32">
        <f>HLOOKUP($F$2,Scenarios!$B$1:$Z$721,'Fund Return'!A660+1,FALSE)</f>
        <v>1.2940867784094883E-2</v>
      </c>
      <c r="C660" s="11">
        <f>Input!$B$18/12</f>
        <v>1.6666666666666668E-3</v>
      </c>
      <c r="D660" s="21">
        <f>B660*Input!$B$17+C660*Input!$C$17</f>
        <v>9.5586074488664182E-3</v>
      </c>
    </row>
    <row r="661" spans="1:4" x14ac:dyDescent="0.2">
      <c r="A661">
        <f t="shared" si="10"/>
        <v>660</v>
      </c>
      <c r="B661" s="32">
        <f>HLOOKUP($F$2,Scenarios!$B$1:$Z$721,'Fund Return'!A661+1,FALSE)</f>
        <v>2.1564513554007535E-2</v>
      </c>
      <c r="C661" s="11">
        <f>Input!$B$18/12</f>
        <v>1.6666666666666668E-3</v>
      </c>
      <c r="D661" s="21">
        <f>B661*Input!$B$17+C661*Input!$C$17</f>
        <v>1.5595159487805274E-2</v>
      </c>
    </row>
    <row r="662" spans="1:4" x14ac:dyDescent="0.2">
      <c r="A662">
        <f t="shared" si="10"/>
        <v>661</v>
      </c>
      <c r="B662" s="32">
        <f>HLOOKUP($F$2,Scenarios!$B$1:$Z$721,'Fund Return'!A662+1,FALSE)</f>
        <v>-3.1806565717601855E-2</v>
      </c>
      <c r="C662" s="11">
        <f>Input!$B$18/12</f>
        <v>1.6666666666666668E-3</v>
      </c>
      <c r="D662" s="21">
        <f>B662*Input!$B$17+C662*Input!$C$17</f>
        <v>-2.1764596002321297E-2</v>
      </c>
    </row>
    <row r="663" spans="1:4" x14ac:dyDescent="0.2">
      <c r="A663">
        <f t="shared" si="10"/>
        <v>662</v>
      </c>
      <c r="B663" s="32">
        <f>HLOOKUP($F$2,Scenarios!$B$1:$Z$721,'Fund Return'!A663+1,FALSE)</f>
        <v>-1.6560405319429782E-2</v>
      </c>
      <c r="C663" s="11">
        <f>Input!$B$18/12</f>
        <v>1.6666666666666668E-3</v>
      </c>
      <c r="D663" s="21">
        <f>B663*Input!$B$17+C663*Input!$C$17</f>
        <v>-1.1092283723600846E-2</v>
      </c>
    </row>
    <row r="664" spans="1:4" x14ac:dyDescent="0.2">
      <c r="A664">
        <f t="shared" si="10"/>
        <v>663</v>
      </c>
      <c r="B664" s="32">
        <f>HLOOKUP($F$2,Scenarios!$B$1:$Z$721,'Fund Return'!A664+1,FALSE)</f>
        <v>-0.10905534359538635</v>
      </c>
      <c r="C664" s="11">
        <f>Input!$B$18/12</f>
        <v>1.6666666666666668E-3</v>
      </c>
      <c r="D664" s="21">
        <f>B664*Input!$B$17+C664*Input!$C$17</f>
        <v>-7.5838740516770434E-2</v>
      </c>
    </row>
    <row r="665" spans="1:4" x14ac:dyDescent="0.2">
      <c r="A665">
        <f t="shared" si="10"/>
        <v>664</v>
      </c>
      <c r="B665" s="32">
        <f>HLOOKUP($F$2,Scenarios!$B$1:$Z$721,'Fund Return'!A665+1,FALSE)</f>
        <v>0.13475482614273473</v>
      </c>
      <c r="C665" s="11">
        <f>Input!$B$18/12</f>
        <v>1.6666666666666668E-3</v>
      </c>
      <c r="D665" s="21">
        <f>B665*Input!$B$17+C665*Input!$C$17</f>
        <v>9.4828378299914307E-2</v>
      </c>
    </row>
    <row r="666" spans="1:4" x14ac:dyDescent="0.2">
      <c r="A666">
        <f t="shared" ref="A666:A721" si="11">A665+1</f>
        <v>665</v>
      </c>
      <c r="B666" s="32">
        <f>HLOOKUP($F$2,Scenarios!$B$1:$Z$721,'Fund Return'!A666+1,FALSE)</f>
        <v>0.12193215004879664</v>
      </c>
      <c r="C666" s="11">
        <f>Input!$B$18/12</f>
        <v>1.6666666666666668E-3</v>
      </c>
      <c r="D666" s="21">
        <f>B666*Input!$B$17+C666*Input!$C$17</f>
        <v>8.5852505034157645E-2</v>
      </c>
    </row>
    <row r="667" spans="1:4" x14ac:dyDescent="0.2">
      <c r="A667">
        <f t="shared" si="11"/>
        <v>666</v>
      </c>
      <c r="B667" s="32">
        <f>HLOOKUP($F$2,Scenarios!$B$1:$Z$721,'Fund Return'!A667+1,FALSE)</f>
        <v>2.7065543211793539E-2</v>
      </c>
      <c r="C667" s="11">
        <f>Input!$B$18/12</f>
        <v>1.6666666666666668E-3</v>
      </c>
      <c r="D667" s="21">
        <f>B667*Input!$B$17+C667*Input!$C$17</f>
        <v>1.9445880248255477E-2</v>
      </c>
    </row>
    <row r="668" spans="1:4" x14ac:dyDescent="0.2">
      <c r="A668">
        <f t="shared" si="11"/>
        <v>667</v>
      </c>
      <c r="B668" s="32">
        <f>HLOOKUP($F$2,Scenarios!$B$1:$Z$721,'Fund Return'!A668+1,FALSE)</f>
        <v>-6.8942008949931369E-2</v>
      </c>
      <c r="C668" s="11">
        <f>Input!$B$18/12</f>
        <v>1.6666666666666668E-3</v>
      </c>
      <c r="D668" s="21">
        <f>B668*Input!$B$17+C668*Input!$C$17</f>
        <v>-4.7759406264951954E-2</v>
      </c>
    </row>
    <row r="669" spans="1:4" x14ac:dyDescent="0.2">
      <c r="A669">
        <f t="shared" si="11"/>
        <v>668</v>
      </c>
      <c r="B669" s="32">
        <f>HLOOKUP($F$2,Scenarios!$B$1:$Z$721,'Fund Return'!A669+1,FALSE)</f>
        <v>-1.7198511907065384E-2</v>
      </c>
      <c r="C669" s="11">
        <f>Input!$B$18/12</f>
        <v>1.6666666666666668E-3</v>
      </c>
      <c r="D669" s="21">
        <f>B669*Input!$B$17+C669*Input!$C$17</f>
        <v>-1.1538958334945768E-2</v>
      </c>
    </row>
    <row r="670" spans="1:4" x14ac:dyDescent="0.2">
      <c r="A670">
        <f t="shared" si="11"/>
        <v>669</v>
      </c>
      <c r="B670" s="32">
        <f>HLOOKUP($F$2,Scenarios!$B$1:$Z$721,'Fund Return'!A670+1,FALSE)</f>
        <v>-4.3932499620051649E-3</v>
      </c>
      <c r="C670" s="11">
        <f>Input!$B$18/12</f>
        <v>1.6666666666666668E-3</v>
      </c>
      <c r="D670" s="21">
        <f>B670*Input!$B$17+C670*Input!$C$17</f>
        <v>-2.5752749734036153E-3</v>
      </c>
    </row>
    <row r="671" spans="1:4" x14ac:dyDescent="0.2">
      <c r="A671">
        <f t="shared" si="11"/>
        <v>670</v>
      </c>
      <c r="B671" s="32">
        <f>HLOOKUP($F$2,Scenarios!$B$1:$Z$721,'Fund Return'!A671+1,FALSE)</f>
        <v>8.0806395127205385E-3</v>
      </c>
      <c r="C671" s="11">
        <f>Input!$B$18/12</f>
        <v>1.6666666666666668E-3</v>
      </c>
      <c r="D671" s="21">
        <f>B671*Input!$B$17+C671*Input!$C$17</f>
        <v>6.156447658904377E-3</v>
      </c>
    </row>
    <row r="672" spans="1:4" x14ac:dyDescent="0.2">
      <c r="A672">
        <f t="shared" si="11"/>
        <v>671</v>
      </c>
      <c r="B672" s="32">
        <f>HLOOKUP($F$2,Scenarios!$B$1:$Z$721,'Fund Return'!A672+1,FALSE)</f>
        <v>3.1067154476078895E-3</v>
      </c>
      <c r="C672" s="11">
        <f>Input!$B$18/12</f>
        <v>1.6666666666666668E-3</v>
      </c>
      <c r="D672" s="21">
        <f>B672*Input!$B$17+C672*Input!$C$17</f>
        <v>2.6747008133255223E-3</v>
      </c>
    </row>
    <row r="673" spans="1:4" x14ac:dyDescent="0.2">
      <c r="A673">
        <f t="shared" si="11"/>
        <v>672</v>
      </c>
      <c r="B673" s="32">
        <f>HLOOKUP($F$2,Scenarios!$B$1:$Z$721,'Fund Return'!A673+1,FALSE)</f>
        <v>-4.3398608928284239E-2</v>
      </c>
      <c r="C673" s="11">
        <f>Input!$B$18/12</f>
        <v>1.6666666666666668E-3</v>
      </c>
      <c r="D673" s="21">
        <f>B673*Input!$B$17+C673*Input!$C$17</f>
        <v>-2.9879026249798966E-2</v>
      </c>
    </row>
    <row r="674" spans="1:4" x14ac:dyDescent="0.2">
      <c r="A674">
        <f t="shared" si="11"/>
        <v>673</v>
      </c>
      <c r="B674" s="32">
        <f>HLOOKUP($F$2,Scenarios!$B$1:$Z$721,'Fund Return'!A674+1,FALSE)</f>
        <v>2.8342667645439169E-2</v>
      </c>
      <c r="C674" s="11">
        <f>Input!$B$18/12</f>
        <v>1.6666666666666668E-3</v>
      </c>
      <c r="D674" s="21">
        <f>B674*Input!$B$17+C674*Input!$C$17</f>
        <v>2.0339867351807418E-2</v>
      </c>
    </row>
    <row r="675" spans="1:4" x14ac:dyDescent="0.2">
      <c r="A675">
        <f t="shared" si="11"/>
        <v>674</v>
      </c>
      <c r="B675" s="32">
        <f>HLOOKUP($F$2,Scenarios!$B$1:$Z$721,'Fund Return'!A675+1,FALSE)</f>
        <v>7.765556907664091E-2</v>
      </c>
      <c r="C675" s="11">
        <f>Input!$B$18/12</f>
        <v>1.6666666666666668E-3</v>
      </c>
      <c r="D675" s="21">
        <f>B675*Input!$B$17+C675*Input!$C$17</f>
        <v>5.4858898353648634E-2</v>
      </c>
    </row>
    <row r="676" spans="1:4" x14ac:dyDescent="0.2">
      <c r="A676">
        <f t="shared" si="11"/>
        <v>675</v>
      </c>
      <c r="B676" s="32">
        <f>HLOOKUP($F$2,Scenarios!$B$1:$Z$721,'Fund Return'!A676+1,FALSE)</f>
        <v>1.0296790154572421E-2</v>
      </c>
      <c r="C676" s="11">
        <f>Input!$B$18/12</f>
        <v>1.6666666666666668E-3</v>
      </c>
      <c r="D676" s="21">
        <f>B676*Input!$B$17+C676*Input!$C$17</f>
        <v>7.7077531082006944E-3</v>
      </c>
    </row>
    <row r="677" spans="1:4" x14ac:dyDescent="0.2">
      <c r="A677">
        <f t="shared" si="11"/>
        <v>676</v>
      </c>
      <c r="B677" s="32">
        <f>HLOOKUP($F$2,Scenarios!$B$1:$Z$721,'Fund Return'!A677+1,FALSE)</f>
        <v>-2.8107979954604512E-2</v>
      </c>
      <c r="C677" s="11">
        <f>Input!$B$18/12</f>
        <v>1.6666666666666668E-3</v>
      </c>
      <c r="D677" s="21">
        <f>B677*Input!$B$17+C677*Input!$C$17</f>
        <v>-1.9175585968223156E-2</v>
      </c>
    </row>
    <row r="678" spans="1:4" x14ac:dyDescent="0.2">
      <c r="A678">
        <f t="shared" si="11"/>
        <v>677</v>
      </c>
      <c r="B678" s="32">
        <f>HLOOKUP($F$2,Scenarios!$B$1:$Z$721,'Fund Return'!A678+1,FALSE)</f>
        <v>-6.8256812838480993E-2</v>
      </c>
      <c r="C678" s="11">
        <f>Input!$B$18/12</f>
        <v>1.6666666666666668E-3</v>
      </c>
      <c r="D678" s="21">
        <f>B678*Input!$B$17+C678*Input!$C$17</f>
        <v>-4.7279768986936692E-2</v>
      </c>
    </row>
    <row r="679" spans="1:4" x14ac:dyDescent="0.2">
      <c r="A679">
        <f t="shared" si="11"/>
        <v>678</v>
      </c>
      <c r="B679" s="32">
        <f>HLOOKUP($F$2,Scenarios!$B$1:$Z$721,'Fund Return'!A679+1,FALSE)</f>
        <v>6.6081370766823258E-2</v>
      </c>
      <c r="C679" s="11">
        <f>Input!$B$18/12</f>
        <v>1.6666666666666668E-3</v>
      </c>
      <c r="D679" s="21">
        <f>B679*Input!$B$17+C679*Input!$C$17</f>
        <v>4.6756959536776277E-2</v>
      </c>
    </row>
    <row r="680" spans="1:4" x14ac:dyDescent="0.2">
      <c r="A680">
        <f t="shared" si="11"/>
        <v>679</v>
      </c>
      <c r="B680" s="32">
        <f>HLOOKUP($F$2,Scenarios!$B$1:$Z$721,'Fund Return'!A680+1,FALSE)</f>
        <v>-3.1584232601737199E-2</v>
      </c>
      <c r="C680" s="11">
        <f>Input!$B$18/12</f>
        <v>1.6666666666666668E-3</v>
      </c>
      <c r="D680" s="21">
        <f>B680*Input!$B$17+C680*Input!$C$17</f>
        <v>-2.1608962821216039E-2</v>
      </c>
    </row>
    <row r="681" spans="1:4" x14ac:dyDescent="0.2">
      <c r="A681">
        <f t="shared" si="11"/>
        <v>680</v>
      </c>
      <c r="B681" s="32">
        <f>HLOOKUP($F$2,Scenarios!$B$1:$Z$721,'Fund Return'!A681+1,FALSE)</f>
        <v>1.7599845536135559E-2</v>
      </c>
      <c r="C681" s="11">
        <f>Input!$B$18/12</f>
        <v>1.6666666666666668E-3</v>
      </c>
      <c r="D681" s="21">
        <f>B681*Input!$B$17+C681*Input!$C$17</f>
        <v>1.281989187529489E-2</v>
      </c>
    </row>
    <row r="682" spans="1:4" x14ac:dyDescent="0.2">
      <c r="A682">
        <f t="shared" si="11"/>
        <v>681</v>
      </c>
      <c r="B682" s="32">
        <f>HLOOKUP($F$2,Scenarios!$B$1:$Z$721,'Fund Return'!A682+1,FALSE)</f>
        <v>-5.3859237192210155E-2</v>
      </c>
      <c r="C682" s="11">
        <f>Input!$B$18/12</f>
        <v>1.6666666666666668E-3</v>
      </c>
      <c r="D682" s="21">
        <f>B682*Input!$B$17+C682*Input!$C$17</f>
        <v>-3.7201466034547104E-2</v>
      </c>
    </row>
    <row r="683" spans="1:4" x14ac:dyDescent="0.2">
      <c r="A683">
        <f t="shared" si="11"/>
        <v>682</v>
      </c>
      <c r="B683" s="32">
        <f>HLOOKUP($F$2,Scenarios!$B$1:$Z$721,'Fund Return'!A683+1,FALSE)</f>
        <v>-2.4293016790371449E-2</v>
      </c>
      <c r="C683" s="11">
        <f>Input!$B$18/12</f>
        <v>1.6666666666666668E-3</v>
      </c>
      <c r="D683" s="21">
        <f>B683*Input!$B$17+C683*Input!$C$17</f>
        <v>-1.6505111753260013E-2</v>
      </c>
    </row>
    <row r="684" spans="1:4" x14ac:dyDescent="0.2">
      <c r="A684">
        <f t="shared" si="11"/>
        <v>683</v>
      </c>
      <c r="B684" s="32">
        <f>HLOOKUP($F$2,Scenarios!$B$1:$Z$721,'Fund Return'!A684+1,FALSE)</f>
        <v>-4.0553932985601851E-2</v>
      </c>
      <c r="C684" s="11">
        <f>Input!$B$18/12</f>
        <v>1.6666666666666668E-3</v>
      </c>
      <c r="D684" s="21">
        <f>B684*Input!$B$17+C684*Input!$C$17</f>
        <v>-2.7887753089921294E-2</v>
      </c>
    </row>
    <row r="685" spans="1:4" x14ac:dyDescent="0.2">
      <c r="A685">
        <f t="shared" si="11"/>
        <v>684</v>
      </c>
      <c r="B685" s="32">
        <f>HLOOKUP($F$2,Scenarios!$B$1:$Z$721,'Fund Return'!A685+1,FALSE)</f>
        <v>-6.0027247631239199E-2</v>
      </c>
      <c r="C685" s="11">
        <f>Input!$B$18/12</f>
        <v>1.6666666666666668E-3</v>
      </c>
      <c r="D685" s="21">
        <f>B685*Input!$B$17+C685*Input!$C$17</f>
        <v>-4.1519073341867434E-2</v>
      </c>
    </row>
    <row r="686" spans="1:4" x14ac:dyDescent="0.2">
      <c r="A686">
        <f t="shared" si="11"/>
        <v>685</v>
      </c>
      <c r="B686" s="32">
        <f>HLOOKUP($F$2,Scenarios!$B$1:$Z$721,'Fund Return'!A686+1,FALSE)</f>
        <v>-2.7027844758738512E-2</v>
      </c>
      <c r="C686" s="11">
        <f>Input!$B$18/12</f>
        <v>1.6666666666666668E-3</v>
      </c>
      <c r="D686" s="21">
        <f>B686*Input!$B$17+C686*Input!$C$17</f>
        <v>-1.8419491331116956E-2</v>
      </c>
    </row>
    <row r="687" spans="1:4" x14ac:dyDescent="0.2">
      <c r="A687">
        <f t="shared" si="11"/>
        <v>686</v>
      </c>
      <c r="B687" s="32">
        <f>HLOOKUP($F$2,Scenarios!$B$1:$Z$721,'Fund Return'!A687+1,FALSE)</f>
        <v>0.12064416001793732</v>
      </c>
      <c r="C687" s="11">
        <f>Input!$B$18/12</f>
        <v>1.6666666666666668E-3</v>
      </c>
      <c r="D687" s="21">
        <f>B687*Input!$B$17+C687*Input!$C$17</f>
        <v>8.4950912012556112E-2</v>
      </c>
    </row>
    <row r="688" spans="1:4" x14ac:dyDescent="0.2">
      <c r="A688">
        <f t="shared" si="11"/>
        <v>687</v>
      </c>
      <c r="B688" s="32">
        <f>HLOOKUP($F$2,Scenarios!$B$1:$Z$721,'Fund Return'!A688+1,FALSE)</f>
        <v>0.10927564027353717</v>
      </c>
      <c r="C688" s="11">
        <f>Input!$B$18/12</f>
        <v>1.6666666666666668E-3</v>
      </c>
      <c r="D688" s="21">
        <f>B688*Input!$B$17+C688*Input!$C$17</f>
        <v>7.6992948191476021E-2</v>
      </c>
    </row>
    <row r="689" spans="1:4" x14ac:dyDescent="0.2">
      <c r="A689">
        <f t="shared" si="11"/>
        <v>688</v>
      </c>
      <c r="B689" s="32">
        <f>HLOOKUP($F$2,Scenarios!$B$1:$Z$721,'Fund Return'!A689+1,FALSE)</f>
        <v>-3.8388125539337958E-2</v>
      </c>
      <c r="C689" s="11">
        <f>Input!$B$18/12</f>
        <v>1.6666666666666668E-3</v>
      </c>
      <c r="D689" s="21">
        <f>B689*Input!$B$17+C689*Input!$C$17</f>
        <v>-2.6371687877536569E-2</v>
      </c>
    </row>
    <row r="690" spans="1:4" x14ac:dyDescent="0.2">
      <c r="A690">
        <f t="shared" si="11"/>
        <v>689</v>
      </c>
      <c r="B690" s="32">
        <f>HLOOKUP($F$2,Scenarios!$B$1:$Z$721,'Fund Return'!A690+1,FALSE)</f>
        <v>4.1812782770412386E-2</v>
      </c>
      <c r="C690" s="11">
        <f>Input!$B$18/12</f>
        <v>1.6666666666666668E-3</v>
      </c>
      <c r="D690" s="21">
        <f>B690*Input!$B$17+C690*Input!$C$17</f>
        <v>2.9768947939288668E-2</v>
      </c>
    </row>
    <row r="691" spans="1:4" x14ac:dyDescent="0.2">
      <c r="A691">
        <f t="shared" si="11"/>
        <v>690</v>
      </c>
      <c r="B691" s="32">
        <f>HLOOKUP($F$2,Scenarios!$B$1:$Z$721,'Fund Return'!A691+1,FALSE)</f>
        <v>5.9601896621917429E-2</v>
      </c>
      <c r="C691" s="11">
        <f>Input!$B$18/12</f>
        <v>1.6666666666666668E-3</v>
      </c>
      <c r="D691" s="21">
        <f>B691*Input!$B$17+C691*Input!$C$17</f>
        <v>4.2221327635342198E-2</v>
      </c>
    </row>
    <row r="692" spans="1:4" x14ac:dyDescent="0.2">
      <c r="A692">
        <f t="shared" si="11"/>
        <v>691</v>
      </c>
      <c r="B692" s="32">
        <f>HLOOKUP($F$2,Scenarios!$B$1:$Z$721,'Fund Return'!A692+1,FALSE)</f>
        <v>-8.8583731401575619E-2</v>
      </c>
      <c r="C692" s="11">
        <f>Input!$B$18/12</f>
        <v>1.6666666666666668E-3</v>
      </c>
      <c r="D692" s="21">
        <f>B692*Input!$B$17+C692*Input!$C$17</f>
        <v>-6.1508611981102926E-2</v>
      </c>
    </row>
    <row r="693" spans="1:4" x14ac:dyDescent="0.2">
      <c r="A693">
        <f t="shared" si="11"/>
        <v>692</v>
      </c>
      <c r="B693" s="32">
        <f>HLOOKUP($F$2,Scenarios!$B$1:$Z$721,'Fund Return'!A693+1,FALSE)</f>
        <v>-3.9702910736171357E-3</v>
      </c>
      <c r="C693" s="11">
        <f>Input!$B$18/12</f>
        <v>1.6666666666666668E-3</v>
      </c>
      <c r="D693" s="21">
        <f>B693*Input!$B$17+C693*Input!$C$17</f>
        <v>-2.2792037515319947E-3</v>
      </c>
    </row>
    <row r="694" spans="1:4" x14ac:dyDescent="0.2">
      <c r="A694">
        <f t="shared" si="11"/>
        <v>693</v>
      </c>
      <c r="B694" s="32">
        <f>HLOOKUP($F$2,Scenarios!$B$1:$Z$721,'Fund Return'!A694+1,FALSE)</f>
        <v>-5.3227888933521574E-2</v>
      </c>
      <c r="C694" s="11">
        <f>Input!$B$18/12</f>
        <v>1.6666666666666668E-3</v>
      </c>
      <c r="D694" s="21">
        <f>B694*Input!$B$17+C694*Input!$C$17</f>
        <v>-3.6759522253465099E-2</v>
      </c>
    </row>
    <row r="695" spans="1:4" x14ac:dyDescent="0.2">
      <c r="A695">
        <f t="shared" si="11"/>
        <v>694</v>
      </c>
      <c r="B695" s="32">
        <f>HLOOKUP($F$2,Scenarios!$B$1:$Z$721,'Fund Return'!A695+1,FALSE)</f>
        <v>-6.62763822327537E-2</v>
      </c>
      <c r="C695" s="11">
        <f>Input!$B$18/12</f>
        <v>1.6666666666666668E-3</v>
      </c>
      <c r="D695" s="21">
        <f>B695*Input!$B$17+C695*Input!$C$17</f>
        <v>-4.5893467562927587E-2</v>
      </c>
    </row>
    <row r="696" spans="1:4" x14ac:dyDescent="0.2">
      <c r="A696">
        <f t="shared" si="11"/>
        <v>695</v>
      </c>
      <c r="B696" s="32">
        <f>HLOOKUP($F$2,Scenarios!$B$1:$Z$721,'Fund Return'!A696+1,FALSE)</f>
        <v>4.0495895571847483E-2</v>
      </c>
      <c r="C696" s="11">
        <f>Input!$B$18/12</f>
        <v>1.6666666666666668E-3</v>
      </c>
      <c r="D696" s="21">
        <f>B696*Input!$B$17+C696*Input!$C$17</f>
        <v>2.8847126900293237E-2</v>
      </c>
    </row>
    <row r="697" spans="1:4" x14ac:dyDescent="0.2">
      <c r="A697">
        <f t="shared" si="11"/>
        <v>696</v>
      </c>
      <c r="B697" s="32">
        <f>HLOOKUP($F$2,Scenarios!$B$1:$Z$721,'Fund Return'!A697+1,FALSE)</f>
        <v>-3.753779089826656E-2</v>
      </c>
      <c r="C697" s="11">
        <f>Input!$B$18/12</f>
        <v>1.6666666666666668E-3</v>
      </c>
      <c r="D697" s="21">
        <f>B697*Input!$B$17+C697*Input!$C$17</f>
        <v>-2.577645362878659E-2</v>
      </c>
    </row>
    <row r="698" spans="1:4" x14ac:dyDescent="0.2">
      <c r="A698">
        <f t="shared" si="11"/>
        <v>697</v>
      </c>
      <c r="B698" s="32">
        <f>HLOOKUP($F$2,Scenarios!$B$1:$Z$721,'Fund Return'!A698+1,FALSE)</f>
        <v>-3.8532628782223827E-2</v>
      </c>
      <c r="C698" s="11">
        <f>Input!$B$18/12</f>
        <v>1.6666666666666668E-3</v>
      </c>
      <c r="D698" s="21">
        <f>B698*Input!$B$17+C698*Input!$C$17</f>
        <v>-2.6472840147556676E-2</v>
      </c>
    </row>
    <row r="699" spans="1:4" x14ac:dyDescent="0.2">
      <c r="A699">
        <f t="shared" si="11"/>
        <v>698</v>
      </c>
      <c r="B699" s="32">
        <f>HLOOKUP($F$2,Scenarios!$B$1:$Z$721,'Fund Return'!A699+1,FALSE)</f>
        <v>3.4085584395972965E-2</v>
      </c>
      <c r="C699" s="11">
        <f>Input!$B$18/12</f>
        <v>1.6666666666666668E-3</v>
      </c>
      <c r="D699" s="21">
        <f>B699*Input!$B$17+C699*Input!$C$17</f>
        <v>2.4359909077181073E-2</v>
      </c>
    </row>
    <row r="700" spans="1:4" x14ac:dyDescent="0.2">
      <c r="A700">
        <f t="shared" si="11"/>
        <v>699</v>
      </c>
      <c r="B700" s="32">
        <f>HLOOKUP($F$2,Scenarios!$B$1:$Z$721,'Fund Return'!A700+1,FALSE)</f>
        <v>5.7388221843842017E-3</v>
      </c>
      <c r="C700" s="11">
        <f>Input!$B$18/12</f>
        <v>1.6666666666666668E-3</v>
      </c>
      <c r="D700" s="21">
        <f>B700*Input!$B$17+C700*Input!$C$17</f>
        <v>4.5171755290689414E-3</v>
      </c>
    </row>
    <row r="701" spans="1:4" x14ac:dyDescent="0.2">
      <c r="A701">
        <f t="shared" si="11"/>
        <v>700</v>
      </c>
      <c r="B701" s="32">
        <f>HLOOKUP($F$2,Scenarios!$B$1:$Z$721,'Fund Return'!A701+1,FALSE)</f>
        <v>3.7113097962455238E-2</v>
      </c>
      <c r="C701" s="11">
        <f>Input!$B$18/12</f>
        <v>1.6666666666666668E-3</v>
      </c>
      <c r="D701" s="21">
        <f>B701*Input!$B$17+C701*Input!$C$17</f>
        <v>2.6479168573718667E-2</v>
      </c>
    </row>
    <row r="702" spans="1:4" x14ac:dyDescent="0.2">
      <c r="A702">
        <f t="shared" si="11"/>
        <v>701</v>
      </c>
      <c r="B702" s="32">
        <f>HLOOKUP($F$2,Scenarios!$B$1:$Z$721,'Fund Return'!A702+1,FALSE)</f>
        <v>4.1277568234071554E-2</v>
      </c>
      <c r="C702" s="11">
        <f>Input!$B$18/12</f>
        <v>1.6666666666666668E-3</v>
      </c>
      <c r="D702" s="21">
        <f>B702*Input!$B$17+C702*Input!$C$17</f>
        <v>2.9394297763850087E-2</v>
      </c>
    </row>
    <row r="703" spans="1:4" x14ac:dyDescent="0.2">
      <c r="A703">
        <f t="shared" si="11"/>
        <v>702</v>
      </c>
      <c r="B703" s="32">
        <f>HLOOKUP($F$2,Scenarios!$B$1:$Z$721,'Fund Return'!A703+1,FALSE)</f>
        <v>-2.1304746798473457E-2</v>
      </c>
      <c r="C703" s="11">
        <f>Input!$B$18/12</f>
        <v>1.6666666666666668E-3</v>
      </c>
      <c r="D703" s="21">
        <f>B703*Input!$B$17+C703*Input!$C$17</f>
        <v>-1.4413322758931419E-2</v>
      </c>
    </row>
    <row r="704" spans="1:4" x14ac:dyDescent="0.2">
      <c r="A704">
        <f t="shared" si="11"/>
        <v>703</v>
      </c>
      <c r="B704" s="32">
        <f>HLOOKUP($F$2,Scenarios!$B$1:$Z$721,'Fund Return'!A704+1,FALSE)</f>
        <v>-6.6025064673789255E-2</v>
      </c>
      <c r="C704" s="11">
        <f>Input!$B$18/12</f>
        <v>1.6666666666666668E-3</v>
      </c>
      <c r="D704" s="21">
        <f>B704*Input!$B$17+C704*Input!$C$17</f>
        <v>-4.5717545271652477E-2</v>
      </c>
    </row>
    <row r="705" spans="1:4" x14ac:dyDescent="0.2">
      <c r="A705">
        <f t="shared" si="11"/>
        <v>704</v>
      </c>
      <c r="B705" s="32">
        <f>HLOOKUP($F$2,Scenarios!$B$1:$Z$721,'Fund Return'!A705+1,FALSE)</f>
        <v>3.8641715802222223E-3</v>
      </c>
      <c r="C705" s="11">
        <f>Input!$B$18/12</f>
        <v>1.6666666666666668E-3</v>
      </c>
      <c r="D705" s="21">
        <f>B705*Input!$B$17+C705*Input!$C$17</f>
        <v>3.2049201061555553E-3</v>
      </c>
    </row>
    <row r="706" spans="1:4" x14ac:dyDescent="0.2">
      <c r="A706">
        <f t="shared" si="11"/>
        <v>705</v>
      </c>
      <c r="B706" s="32">
        <f>HLOOKUP($F$2,Scenarios!$B$1:$Z$721,'Fund Return'!A706+1,FALSE)</f>
        <v>5.7455086347795919E-2</v>
      </c>
      <c r="C706" s="11">
        <f>Input!$B$18/12</f>
        <v>1.6666666666666668E-3</v>
      </c>
      <c r="D706" s="21">
        <f>B706*Input!$B$17+C706*Input!$C$17</f>
        <v>4.071856044345714E-2</v>
      </c>
    </row>
    <row r="707" spans="1:4" x14ac:dyDescent="0.2">
      <c r="A707">
        <f t="shared" si="11"/>
        <v>706</v>
      </c>
      <c r="B707" s="32">
        <f>HLOOKUP($F$2,Scenarios!$B$1:$Z$721,'Fund Return'!A707+1,FALSE)</f>
        <v>-4.1175857115360169E-2</v>
      </c>
      <c r="C707" s="11">
        <f>Input!$B$18/12</f>
        <v>1.6666666666666668E-3</v>
      </c>
      <c r="D707" s="21">
        <f>B707*Input!$B$17+C707*Input!$C$17</f>
        <v>-2.8323099980752116E-2</v>
      </c>
    </row>
    <row r="708" spans="1:4" x14ac:dyDescent="0.2">
      <c r="A708">
        <f t="shared" si="11"/>
        <v>707</v>
      </c>
      <c r="B708" s="32">
        <f>HLOOKUP($F$2,Scenarios!$B$1:$Z$721,'Fund Return'!A708+1,FALSE)</f>
        <v>9.2635215625509443E-2</v>
      </c>
      <c r="C708" s="11">
        <f>Input!$B$18/12</f>
        <v>1.6666666666666668E-3</v>
      </c>
      <c r="D708" s="21">
        <f>B708*Input!$B$17+C708*Input!$C$17</f>
        <v>6.5344650937856602E-2</v>
      </c>
    </row>
    <row r="709" spans="1:4" x14ac:dyDescent="0.2">
      <c r="A709">
        <f t="shared" si="11"/>
        <v>708</v>
      </c>
      <c r="B709" s="32">
        <f>HLOOKUP($F$2,Scenarios!$B$1:$Z$721,'Fund Return'!A709+1,FALSE)</f>
        <v>5.7351487646970886E-2</v>
      </c>
      <c r="C709" s="11">
        <f>Input!$B$18/12</f>
        <v>1.6666666666666668E-3</v>
      </c>
      <c r="D709" s="21">
        <f>B709*Input!$B$17+C709*Input!$C$17</f>
        <v>4.0646041352879615E-2</v>
      </c>
    </row>
    <row r="710" spans="1:4" x14ac:dyDescent="0.2">
      <c r="A710">
        <f t="shared" si="11"/>
        <v>709</v>
      </c>
      <c r="B710" s="32">
        <f>HLOOKUP($F$2,Scenarios!$B$1:$Z$721,'Fund Return'!A710+1,FALSE)</f>
        <v>0.12344726632233419</v>
      </c>
      <c r="C710" s="11">
        <f>Input!$B$18/12</f>
        <v>1.6666666666666668E-3</v>
      </c>
      <c r="D710" s="21">
        <f>B710*Input!$B$17+C710*Input!$C$17</f>
        <v>8.6913086425633931E-2</v>
      </c>
    </row>
    <row r="711" spans="1:4" x14ac:dyDescent="0.2">
      <c r="A711">
        <f t="shared" si="11"/>
        <v>710</v>
      </c>
      <c r="B711" s="32">
        <f>HLOOKUP($F$2,Scenarios!$B$1:$Z$721,'Fund Return'!A711+1,FALSE)</f>
        <v>3.169626027080253E-2</v>
      </c>
      <c r="C711" s="11">
        <f>Input!$B$18/12</f>
        <v>1.6666666666666668E-3</v>
      </c>
      <c r="D711" s="21">
        <f>B711*Input!$B$17+C711*Input!$C$17</f>
        <v>2.2687382189561772E-2</v>
      </c>
    </row>
    <row r="712" spans="1:4" x14ac:dyDescent="0.2">
      <c r="A712">
        <f t="shared" si="11"/>
        <v>711</v>
      </c>
      <c r="B712" s="32">
        <f>HLOOKUP($F$2,Scenarios!$B$1:$Z$721,'Fund Return'!A712+1,FALSE)</f>
        <v>-7.507892566228061E-2</v>
      </c>
      <c r="C712" s="11">
        <f>Input!$B$18/12</f>
        <v>1.6666666666666668E-3</v>
      </c>
      <c r="D712" s="21">
        <f>B712*Input!$B$17+C712*Input!$C$17</f>
        <v>-5.2055247963596424E-2</v>
      </c>
    </row>
    <row r="713" spans="1:4" x14ac:dyDescent="0.2">
      <c r="A713">
        <f t="shared" si="11"/>
        <v>712</v>
      </c>
      <c r="B713" s="32">
        <f>HLOOKUP($F$2,Scenarios!$B$1:$Z$721,'Fund Return'!A713+1,FALSE)</f>
        <v>2.5880110840991198E-2</v>
      </c>
      <c r="C713" s="11">
        <f>Input!$B$18/12</f>
        <v>1.6666666666666668E-3</v>
      </c>
      <c r="D713" s="21">
        <f>B713*Input!$B$17+C713*Input!$C$17</f>
        <v>1.8616077588693838E-2</v>
      </c>
    </row>
    <row r="714" spans="1:4" x14ac:dyDescent="0.2">
      <c r="A714">
        <f t="shared" si="11"/>
        <v>713</v>
      </c>
      <c r="B714" s="32">
        <f>HLOOKUP($F$2,Scenarios!$B$1:$Z$721,'Fund Return'!A714+1,FALSE)</f>
        <v>-2.3337397378722691E-2</v>
      </c>
      <c r="C714" s="11">
        <f>Input!$B$18/12</f>
        <v>1.6666666666666668E-3</v>
      </c>
      <c r="D714" s="21">
        <f>B714*Input!$B$17+C714*Input!$C$17</f>
        <v>-1.5836178165105883E-2</v>
      </c>
    </row>
    <row r="715" spans="1:4" x14ac:dyDescent="0.2">
      <c r="A715">
        <f t="shared" si="11"/>
        <v>714</v>
      </c>
      <c r="B715" s="32">
        <f>HLOOKUP($F$2,Scenarios!$B$1:$Z$721,'Fund Return'!A715+1,FALSE)</f>
        <v>3.4748270944982302E-3</v>
      </c>
      <c r="C715" s="11">
        <f>Input!$B$18/12</f>
        <v>1.6666666666666668E-3</v>
      </c>
      <c r="D715" s="21">
        <f>B715*Input!$B$17+C715*Input!$C$17</f>
        <v>2.9323789661487611E-3</v>
      </c>
    </row>
    <row r="716" spans="1:4" x14ac:dyDescent="0.2">
      <c r="A716">
        <f t="shared" si="11"/>
        <v>715</v>
      </c>
      <c r="B716" s="32">
        <f>HLOOKUP($F$2,Scenarios!$B$1:$Z$721,'Fund Return'!A716+1,FALSE)</f>
        <v>-2.1233961949760446E-2</v>
      </c>
      <c r="C716" s="11">
        <f>Input!$B$18/12</f>
        <v>1.6666666666666668E-3</v>
      </c>
      <c r="D716" s="21">
        <f>B716*Input!$B$17+C716*Input!$C$17</f>
        <v>-1.4363773364832312E-2</v>
      </c>
    </row>
    <row r="717" spans="1:4" x14ac:dyDescent="0.2">
      <c r="A717">
        <f t="shared" si="11"/>
        <v>716</v>
      </c>
      <c r="B717" s="32">
        <f>HLOOKUP($F$2,Scenarios!$B$1:$Z$721,'Fund Return'!A717+1,FALSE)</f>
        <v>-9.788908893775089E-2</v>
      </c>
      <c r="C717" s="11">
        <f>Input!$B$18/12</f>
        <v>1.6666666666666668E-3</v>
      </c>
      <c r="D717" s="21">
        <f>B717*Input!$B$17+C717*Input!$C$17</f>
        <v>-6.802236225642562E-2</v>
      </c>
    </row>
    <row r="718" spans="1:4" x14ac:dyDescent="0.2">
      <c r="A718">
        <f t="shared" si="11"/>
        <v>717</v>
      </c>
      <c r="B718" s="32">
        <f>HLOOKUP($F$2,Scenarios!$B$1:$Z$721,'Fund Return'!A718+1,FALSE)</f>
        <v>6.7740213812115865E-3</v>
      </c>
      <c r="C718" s="11">
        <f>Input!$B$18/12</f>
        <v>1.6666666666666668E-3</v>
      </c>
      <c r="D718" s="21">
        <f>B718*Input!$B$17+C718*Input!$C$17</f>
        <v>5.2418149668481103E-3</v>
      </c>
    </row>
    <row r="719" spans="1:4" x14ac:dyDescent="0.2">
      <c r="A719">
        <f t="shared" si="11"/>
        <v>718</v>
      </c>
      <c r="B719" s="32">
        <f>HLOOKUP($F$2,Scenarios!$B$1:$Z$721,'Fund Return'!A719+1,FALSE)</f>
        <v>-1.5389275099451356E-2</v>
      </c>
      <c r="C719" s="11">
        <f>Input!$B$18/12</f>
        <v>1.6666666666666668E-3</v>
      </c>
      <c r="D719" s="21">
        <f>B719*Input!$B$17+C719*Input!$C$17</f>
        <v>-1.0272492569615948E-2</v>
      </c>
    </row>
    <row r="720" spans="1:4" x14ac:dyDescent="0.2">
      <c r="A720">
        <f t="shared" si="11"/>
        <v>719</v>
      </c>
      <c r="B720" s="32">
        <f>HLOOKUP($F$2,Scenarios!$B$1:$Z$721,'Fund Return'!A720+1,FALSE)</f>
        <v>-8.8766426611857074E-2</v>
      </c>
      <c r="C720" s="11">
        <f>Input!$B$18/12</f>
        <v>1.6666666666666668E-3</v>
      </c>
      <c r="D720" s="21">
        <f>B720*Input!$B$17+C720*Input!$C$17</f>
        <v>-6.1636498628299945E-2</v>
      </c>
    </row>
    <row r="721" spans="1:4" x14ac:dyDescent="0.2">
      <c r="A721">
        <f t="shared" si="11"/>
        <v>720</v>
      </c>
      <c r="B721" s="32">
        <f>HLOOKUP($F$2,Scenarios!$B$1:$Z$721,'Fund Return'!A721+1,FALSE)</f>
        <v>-1.9854611142949639E-2</v>
      </c>
      <c r="C721" s="11">
        <f>Input!$B$18/12</f>
        <v>1.6666666666666668E-3</v>
      </c>
      <c r="D721" s="21">
        <f>B721*Input!$B$17+C721*Input!$C$17</f>
        <v>-1.3398227800064746E-2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8838-C15C-40D9-A444-F4C0FD4C1288}">
  <sheetPr codeName="Sheet5"/>
  <dimension ref="A1:Z721"/>
  <sheetViews>
    <sheetView topLeftCell="A568" zoomScale="80" zoomScaleNormal="80" workbookViewId="0">
      <selection activeCell="L30" sqref="L30"/>
    </sheetView>
  </sheetViews>
  <sheetFormatPr baseColWidth="10" defaultColWidth="8.83203125" defaultRowHeight="15" x14ac:dyDescent="0.2"/>
  <sheetData>
    <row r="1" spans="1:26" x14ac:dyDescent="0.2">
      <c r="A1" t="s">
        <v>15</v>
      </c>
      <c r="B1">
        <v>1</v>
      </c>
      <c r="C1">
        <v>2</v>
      </c>
      <c r="D1">
        <f>C1+1</f>
        <v>3</v>
      </c>
      <c r="E1">
        <f t="shared" ref="E1:Z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</row>
    <row r="2" spans="1:26" x14ac:dyDescent="0.2">
      <c r="A2">
        <v>1</v>
      </c>
      <c r="B2">
        <v>-7.8834433186572586E-2</v>
      </c>
      <c r="C2">
        <v>-5.1500031543664643E-2</v>
      </c>
      <c r="D2">
        <v>1.4244854706225834E-2</v>
      </c>
      <c r="E2">
        <v>-6.1256979592908899E-2</v>
      </c>
      <c r="F2">
        <v>4.0751319627156954E-3</v>
      </c>
      <c r="G2">
        <v>-1.1646399080677688E-2</v>
      </c>
      <c r="H2">
        <v>-7.9443532619133742E-2</v>
      </c>
      <c r="I2">
        <v>2.7673875182418452E-2</v>
      </c>
      <c r="J2">
        <v>1.397209915737546E-2</v>
      </c>
      <c r="K2">
        <v>-3.3132824833091407E-2</v>
      </c>
      <c r="L2">
        <v>0.11090477029922741</v>
      </c>
      <c r="M2">
        <v>2.9507426895090508E-2</v>
      </c>
      <c r="N2">
        <v>2.8635255559519103E-2</v>
      </c>
      <c r="O2">
        <v>-8.9198629956553262E-3</v>
      </c>
      <c r="P2">
        <v>2.3884088179900901E-2</v>
      </c>
      <c r="Q2">
        <v>-0.14289845721834271</v>
      </c>
      <c r="R2">
        <v>2.8806321516535328E-2</v>
      </c>
      <c r="S2">
        <v>5.5152819285256109E-2</v>
      </c>
      <c r="T2">
        <v>5.2248583955059089E-2</v>
      </c>
      <c r="U2">
        <v>4.7606878719726541E-2</v>
      </c>
      <c r="V2">
        <v>2.851209998319337E-2</v>
      </c>
      <c r="W2">
        <v>1.1298411929612524E-2</v>
      </c>
      <c r="X2">
        <v>-3.1001071739384999E-2</v>
      </c>
      <c r="Y2">
        <v>4.1434066342073465E-2</v>
      </c>
      <c r="Z2">
        <v>-2.5845747860485487E-2</v>
      </c>
    </row>
    <row r="3" spans="1:26" x14ac:dyDescent="0.2">
      <c r="A3">
        <f>A2+1</f>
        <v>2</v>
      </c>
      <c r="B3">
        <v>-3.43449292777772E-2</v>
      </c>
      <c r="C3">
        <v>3.4211765095567446E-3</v>
      </c>
      <c r="D3">
        <v>8.3072545521879607E-2</v>
      </c>
      <c r="E3">
        <v>-5.7835665103444657E-2</v>
      </c>
      <c r="F3">
        <v>7.6361499372928094E-3</v>
      </c>
      <c r="G3">
        <v>-9.325263557462285E-2</v>
      </c>
      <c r="H3">
        <v>-2.7100574938157127E-2</v>
      </c>
      <c r="I3">
        <v>-5.6318930531885941E-2</v>
      </c>
      <c r="J3">
        <v>7.250731089376572E-3</v>
      </c>
      <c r="K3">
        <v>-3.6050719212718657E-2</v>
      </c>
      <c r="L3">
        <v>9.6230278573356934E-2</v>
      </c>
      <c r="M3">
        <v>-7.5722784166110987E-2</v>
      </c>
      <c r="N3">
        <v>-3.8595677954250972E-2</v>
      </c>
      <c r="O3">
        <v>5.6896150050012598E-2</v>
      </c>
      <c r="P3">
        <v>-3.1851879847081772E-2</v>
      </c>
      <c r="Q3">
        <v>2.2224998094791379E-2</v>
      </c>
      <c r="R3">
        <v>-5.4483081962697313E-2</v>
      </c>
      <c r="S3">
        <v>-5.3569998875346553E-2</v>
      </c>
      <c r="T3">
        <v>-1.5293821142141449E-2</v>
      </c>
      <c r="U3">
        <v>1.8108843678159941E-2</v>
      </c>
      <c r="V3">
        <v>-9.4234437720951997E-2</v>
      </c>
      <c r="W3">
        <v>1.6198197302913435E-2</v>
      </c>
      <c r="X3">
        <v>-1.9584239379460994E-2</v>
      </c>
      <c r="Y3">
        <v>5.215559249971307E-2</v>
      </c>
      <c r="Z3">
        <v>8.2573872278289082E-3</v>
      </c>
    </row>
    <row r="4" spans="1:26" x14ac:dyDescent="0.2">
      <c r="A4">
        <f t="shared" ref="A4:A67" si="1">A3+1</f>
        <v>3</v>
      </c>
      <c r="B4">
        <v>-3.9849442477854123E-2</v>
      </c>
      <c r="C4">
        <v>1.0777956027422686E-2</v>
      </c>
      <c r="D4">
        <v>-7.835304364888572E-3</v>
      </c>
      <c r="E4">
        <v>-6.9585439962188952E-2</v>
      </c>
      <c r="F4">
        <v>-3.1036749644398714E-2</v>
      </c>
      <c r="G4">
        <v>0.10429144912110659</v>
      </c>
      <c r="H4">
        <v>1.388723141700424E-2</v>
      </c>
      <c r="I4">
        <v>-1.0488467002116043E-2</v>
      </c>
      <c r="J4">
        <v>3.9483524480257534E-2</v>
      </c>
      <c r="K4">
        <v>-2.6918617358394473E-2</v>
      </c>
      <c r="L4">
        <v>3.6364348641930402E-2</v>
      </c>
      <c r="M4">
        <v>5.3239860343212847E-3</v>
      </c>
      <c r="N4">
        <v>2.2748057055190649E-2</v>
      </c>
      <c r="O4">
        <v>-1.8741909160290581E-3</v>
      </c>
      <c r="P4">
        <v>-3.593418652698601E-2</v>
      </c>
      <c r="Q4">
        <v>4.258498385615847E-2</v>
      </c>
      <c r="R4">
        <v>1.9818090162164549E-2</v>
      </c>
      <c r="S4">
        <v>-4.8598256976839643E-3</v>
      </c>
      <c r="T4">
        <v>4.3608669257970571E-2</v>
      </c>
      <c r="U4">
        <v>-4.3912523331539936E-2</v>
      </c>
      <c r="V4">
        <v>-4.8627005829592375E-2</v>
      </c>
      <c r="W4">
        <v>-7.2293361966351236E-2</v>
      </c>
      <c r="X4">
        <v>8.9348825829755604E-2</v>
      </c>
      <c r="Y4">
        <v>-7.4875879499589848E-2</v>
      </c>
      <c r="Z4">
        <v>2.1468436847531847E-2</v>
      </c>
    </row>
    <row r="5" spans="1:26" x14ac:dyDescent="0.2">
      <c r="A5">
        <f t="shared" si="1"/>
        <v>4</v>
      </c>
      <c r="B5">
        <v>2.5900202436845363E-2</v>
      </c>
      <c r="C5">
        <v>3.7514583076996018E-2</v>
      </c>
      <c r="D5">
        <v>5.4207057267804615E-2</v>
      </c>
      <c r="E5">
        <v>-8.5902423779206719E-2</v>
      </c>
      <c r="F5">
        <v>-4.0803376993885393E-2</v>
      </c>
      <c r="G5">
        <v>0.11518524195277526</v>
      </c>
      <c r="H5">
        <v>5.5554661175069783E-3</v>
      </c>
      <c r="I5">
        <v>1.3218290399343014E-2</v>
      </c>
      <c r="J5">
        <v>-7.9674343936544489E-2</v>
      </c>
      <c r="K5">
        <v>-7.9204490096807911E-2</v>
      </c>
      <c r="L5">
        <v>-7.620653129952322E-2</v>
      </c>
      <c r="M5">
        <v>1.15408062769437E-4</v>
      </c>
      <c r="N5">
        <v>-0.11827086156641682</v>
      </c>
      <c r="O5">
        <v>7.0969394019450863E-2</v>
      </c>
      <c r="P5">
        <v>-1.9571547037484417E-2</v>
      </c>
      <c r="Q5">
        <v>8.7765351922031609E-2</v>
      </c>
      <c r="R5">
        <v>-3.5783374980693693E-2</v>
      </c>
      <c r="S5">
        <v>-6.1882315186692453E-2</v>
      </c>
      <c r="T5">
        <v>-5.070794648682389E-3</v>
      </c>
      <c r="U5">
        <v>7.7805344678373353E-3</v>
      </c>
      <c r="V5">
        <v>-3.6098246655580993E-2</v>
      </c>
      <c r="W5">
        <v>-9.107072661109783E-2</v>
      </c>
      <c r="X5">
        <v>9.3421332970725662E-2</v>
      </c>
      <c r="Y5">
        <v>-5.822298981077919E-2</v>
      </c>
      <c r="Z5">
        <v>-3.5197118748154857E-2</v>
      </c>
    </row>
    <row r="6" spans="1:26" x14ac:dyDescent="0.2">
      <c r="A6">
        <f t="shared" si="1"/>
        <v>5</v>
      </c>
      <c r="B6">
        <v>3.23630509148813E-2</v>
      </c>
      <c r="C6">
        <v>-2.3837326528594962E-2</v>
      </c>
      <c r="D6">
        <v>3.8652624007717244E-3</v>
      </c>
      <c r="E6">
        <v>4.6964640662075806E-2</v>
      </c>
      <c r="F6">
        <v>0.12231164712972208</v>
      </c>
      <c r="G6">
        <v>-7.4270791989805782E-3</v>
      </c>
      <c r="H6">
        <v>8.7425727344396017E-3</v>
      </c>
      <c r="I6">
        <v>-5.0768006186061809E-2</v>
      </c>
      <c r="J6">
        <v>-1.2397114155172817E-3</v>
      </c>
      <c r="K6">
        <v>5.3884627735776514E-2</v>
      </c>
      <c r="L6">
        <v>-4.5179980682460485E-2</v>
      </c>
      <c r="M6">
        <v>3.1417224169750346E-2</v>
      </c>
      <c r="N6">
        <v>1.5716782280126435E-3</v>
      </c>
      <c r="O6">
        <v>-2.0762568719614023E-2</v>
      </c>
      <c r="P6">
        <v>-9.4142622339316528E-2</v>
      </c>
      <c r="Q6">
        <v>3.7765024186878535E-2</v>
      </c>
      <c r="R6">
        <v>-2.226577672757998E-2</v>
      </c>
      <c r="S6">
        <v>5.5831784960672974E-2</v>
      </c>
      <c r="T6">
        <v>4.4447832866875106E-2</v>
      </c>
      <c r="U6">
        <v>-4.8836632266818912E-2</v>
      </c>
      <c r="V6">
        <v>-3.3365242918396959E-2</v>
      </c>
      <c r="W6">
        <v>3.0911057277012131E-2</v>
      </c>
      <c r="X6">
        <v>9.3240301912815821E-2</v>
      </c>
      <c r="Y6">
        <v>-8.1859940198564171E-2</v>
      </c>
      <c r="Z6">
        <v>-1.494281240888143E-2</v>
      </c>
    </row>
    <row r="7" spans="1:26" x14ac:dyDescent="0.2">
      <c r="A7">
        <f t="shared" si="1"/>
        <v>6</v>
      </c>
      <c r="B7">
        <v>-8.2419648629569006E-2</v>
      </c>
      <c r="C7">
        <v>2.679475142496061E-2</v>
      </c>
      <c r="D7">
        <v>1.5944794085479494E-3</v>
      </c>
      <c r="E7">
        <v>4.5842167278044049E-2</v>
      </c>
      <c r="F7">
        <v>-1.8299254315271886E-2</v>
      </c>
      <c r="G7">
        <v>5.5023683044057435E-2</v>
      </c>
      <c r="H7">
        <v>1.2873212654214597E-3</v>
      </c>
      <c r="I7">
        <v>2.6172921933895931E-2</v>
      </c>
      <c r="J7">
        <v>2.2767956379026399E-2</v>
      </c>
      <c r="K7">
        <v>-6.8792105782454385E-2</v>
      </c>
      <c r="L7">
        <v>-1.9485773420820123E-2</v>
      </c>
      <c r="M7">
        <v>-6.1530865643261663E-2</v>
      </c>
      <c r="N7">
        <v>-1.4559837432265183E-2</v>
      </c>
      <c r="O7">
        <v>4.0458231146908094E-3</v>
      </c>
      <c r="P7">
        <v>2.0941019082696834E-2</v>
      </c>
      <c r="Q7">
        <v>-4.1829546054863616E-2</v>
      </c>
      <c r="R7">
        <v>-5.6584624833479133E-3</v>
      </c>
      <c r="S7">
        <v>2.2023602241191605E-2</v>
      </c>
      <c r="T7">
        <v>-3.3323804197500202E-2</v>
      </c>
      <c r="U7">
        <v>8.4599535365661185E-2</v>
      </c>
      <c r="V7">
        <v>1.9132562929178129E-2</v>
      </c>
      <c r="W7">
        <v>-2.6085749902431822E-2</v>
      </c>
      <c r="X7">
        <v>7.8489523933024885E-2</v>
      </c>
      <c r="Y7">
        <v>9.8695151915622975E-2</v>
      </c>
      <c r="Z7">
        <v>-9.5148098613452761E-2</v>
      </c>
    </row>
    <row r="8" spans="1:26" x14ac:dyDescent="0.2">
      <c r="A8">
        <f t="shared" si="1"/>
        <v>7</v>
      </c>
      <c r="B8">
        <v>5.1734854919660792E-3</v>
      </c>
      <c r="C8">
        <v>-1.8842276029154212E-3</v>
      </c>
      <c r="D8">
        <v>-5.5776543616746443E-2</v>
      </c>
      <c r="E8">
        <v>-4.188907914270399E-2</v>
      </c>
      <c r="F8">
        <v>-2.3116081970105194E-2</v>
      </c>
      <c r="G8">
        <v>-0.13187907865187432</v>
      </c>
      <c r="H8">
        <v>6.0917752467067987E-2</v>
      </c>
      <c r="I8">
        <v>-4.9929348298250215E-2</v>
      </c>
      <c r="J8">
        <v>-4.1859538232015082E-2</v>
      </c>
      <c r="K8">
        <v>2.1789198669837046E-2</v>
      </c>
      <c r="L8">
        <v>-2.4198072596110325E-2</v>
      </c>
      <c r="M8">
        <v>-3.5730055227931427E-2</v>
      </c>
      <c r="N8">
        <v>-5.7118860168470134E-2</v>
      </c>
      <c r="O8">
        <v>-0.13737625930425801</v>
      </c>
      <c r="P8">
        <v>4.7933254435836042E-2</v>
      </c>
      <c r="Q8">
        <v>-8.4970900362828408E-2</v>
      </c>
      <c r="R8">
        <v>-2.8464399103957001E-2</v>
      </c>
      <c r="S8">
        <v>3.7705084933288113E-2</v>
      </c>
      <c r="T8">
        <v>-3.7735276464319185E-2</v>
      </c>
      <c r="U8">
        <v>-3.932441215167044E-3</v>
      </c>
      <c r="V8">
        <v>6.1451600808061266E-2</v>
      </c>
      <c r="W8">
        <v>1.4581424230863763E-2</v>
      </c>
      <c r="X8">
        <v>-1.5158875341993986E-2</v>
      </c>
      <c r="Y8">
        <v>-6.7096362857586689E-2</v>
      </c>
      <c r="Z8">
        <v>-2.4008883976492566E-2</v>
      </c>
    </row>
    <row r="9" spans="1:26" x14ac:dyDescent="0.2">
      <c r="A9">
        <f t="shared" si="1"/>
        <v>8</v>
      </c>
      <c r="B9">
        <v>6.4772635796190942E-2</v>
      </c>
      <c r="C9">
        <v>-6.6225502625181176E-2</v>
      </c>
      <c r="D9">
        <v>4.6667467558081689E-2</v>
      </c>
      <c r="E9">
        <v>-4.5384195272922388E-2</v>
      </c>
      <c r="F9">
        <v>5.9429713035551585E-2</v>
      </c>
      <c r="G9">
        <v>-6.0232960482747316E-2</v>
      </c>
      <c r="H9">
        <v>7.0318106288928553E-2</v>
      </c>
      <c r="I9">
        <v>5.3066674939249485E-2</v>
      </c>
      <c r="J9">
        <v>-2.6690367701734774E-2</v>
      </c>
      <c r="K9">
        <v>4.6184618783325714E-2</v>
      </c>
      <c r="L9">
        <v>-6.5129274423859351E-3</v>
      </c>
      <c r="M9">
        <v>6.6362390920109621E-2</v>
      </c>
      <c r="N9">
        <v>6.9574965385030885E-2</v>
      </c>
      <c r="O9">
        <v>1.5003749520106992E-2</v>
      </c>
      <c r="P9">
        <v>5.3135193035918432E-2</v>
      </c>
      <c r="Q9">
        <v>1.6217806293077161E-2</v>
      </c>
      <c r="R9">
        <v>-7.1166372384408816E-2</v>
      </c>
      <c r="S9">
        <v>5.0230639867349457E-2</v>
      </c>
      <c r="T9">
        <v>5.310890341027439E-2</v>
      </c>
      <c r="U9">
        <v>2.7776652044921291E-2</v>
      </c>
      <c r="V9">
        <v>7.629425974102029E-2</v>
      </c>
      <c r="W9">
        <v>3.0780535130771419E-2</v>
      </c>
      <c r="X9">
        <v>7.6605716490872368E-3</v>
      </c>
      <c r="Y9">
        <v>-6.5219747420944718E-2</v>
      </c>
      <c r="Z9">
        <v>-1.5914048023887843E-2</v>
      </c>
    </row>
    <row r="10" spans="1:26" x14ac:dyDescent="0.2">
      <c r="A10">
        <f t="shared" si="1"/>
        <v>9</v>
      </c>
      <c r="B10">
        <v>4.2910223038249491E-2</v>
      </c>
      <c r="C10">
        <v>-7.7128185000573862E-2</v>
      </c>
      <c r="D10">
        <v>-0.10638511057339702</v>
      </c>
      <c r="E10">
        <v>-5.5045965695216647E-3</v>
      </c>
      <c r="F10">
        <v>-4.8617750102819268E-2</v>
      </c>
      <c r="G10">
        <v>-1.7801827716498554E-2</v>
      </c>
      <c r="H10">
        <v>-5.7361096249913396E-2</v>
      </c>
      <c r="I10">
        <v>2.7104300783020115E-2</v>
      </c>
      <c r="J10">
        <v>6.0582113365585007E-2</v>
      </c>
      <c r="K10">
        <v>8.1664456318522559E-3</v>
      </c>
      <c r="L10">
        <v>3.4347462810121812E-2</v>
      </c>
      <c r="M10">
        <v>-4.8020936757157358E-2</v>
      </c>
      <c r="N10">
        <v>9.2494597221871519E-4</v>
      </c>
      <c r="O10">
        <v>1.8967023485401909E-2</v>
      </c>
      <c r="P10">
        <v>-0.14554961310186831</v>
      </c>
      <c r="Q10">
        <v>5.3544444827394073E-2</v>
      </c>
      <c r="R10">
        <v>4.8761270725226659E-2</v>
      </c>
      <c r="S10">
        <v>4.6333303921206881E-2</v>
      </c>
      <c r="T10">
        <v>-2.3426659757819095E-2</v>
      </c>
      <c r="U10">
        <v>-4.3636179462148983E-2</v>
      </c>
      <c r="V10">
        <v>4.9821143594890906E-2</v>
      </c>
      <c r="W10">
        <v>-1.6325703692303423E-2</v>
      </c>
      <c r="X10">
        <v>5.3690227783491327E-2</v>
      </c>
      <c r="Y10">
        <v>-6.5584506633615786E-2</v>
      </c>
      <c r="Z10">
        <v>-1.8840083063548549E-2</v>
      </c>
    </row>
    <row r="11" spans="1:26" x14ac:dyDescent="0.2">
      <c r="A11">
        <f t="shared" si="1"/>
        <v>10</v>
      </c>
      <c r="B11">
        <v>-2.8641707908665381E-2</v>
      </c>
      <c r="C11">
        <v>9.3017755840062749E-2</v>
      </c>
      <c r="D11">
        <v>-0.10460470563484922</v>
      </c>
      <c r="E11">
        <v>1.5872148815967515E-2</v>
      </c>
      <c r="F11">
        <v>5.6887524238027627E-2</v>
      </c>
      <c r="G11">
        <v>-4.0084452869267914E-2</v>
      </c>
      <c r="H11">
        <v>2.9890250356697508E-2</v>
      </c>
      <c r="I11">
        <v>-4.0346203476787017E-2</v>
      </c>
      <c r="J11">
        <v>-2.2583865642269448E-2</v>
      </c>
      <c r="K11">
        <v>-8.9072660812847385E-2</v>
      </c>
      <c r="L11">
        <v>4.6928327687493741E-3</v>
      </c>
      <c r="M11">
        <v>-5.12569880459363E-2</v>
      </c>
      <c r="N11">
        <v>9.9556712536839689E-2</v>
      </c>
      <c r="O11">
        <v>4.381864503769662E-2</v>
      </c>
      <c r="P11">
        <v>7.4540398325880788E-2</v>
      </c>
      <c r="Q11">
        <v>5.8250484729374385E-2</v>
      </c>
      <c r="R11">
        <v>-5.9091291219593417E-2</v>
      </c>
      <c r="S11">
        <v>-2.6589628919376492E-2</v>
      </c>
      <c r="T11">
        <v>-2.7507880833524249E-3</v>
      </c>
      <c r="U11">
        <v>-4.3952130711560129E-2</v>
      </c>
      <c r="V11">
        <v>4.4551960654081249E-2</v>
      </c>
      <c r="W11">
        <v>5.1763173281687294E-2</v>
      </c>
      <c r="X11">
        <v>1.5283343939934803E-2</v>
      </c>
      <c r="Y11">
        <v>3.2929249976810767E-3</v>
      </c>
      <c r="Z11">
        <v>-1.0458706575808682E-3</v>
      </c>
    </row>
    <row r="12" spans="1:26" x14ac:dyDescent="0.2">
      <c r="A12">
        <f t="shared" si="1"/>
        <v>11</v>
      </c>
      <c r="B12">
        <v>-4.8191868582896091E-2</v>
      </c>
      <c r="C12">
        <v>9.5798045174337147E-3</v>
      </c>
      <c r="D12">
        <v>8.9907573591801612E-2</v>
      </c>
      <c r="E12">
        <v>4.0881388941013633E-2</v>
      </c>
      <c r="F12">
        <v>-8.606910386390848E-2</v>
      </c>
      <c r="G12">
        <v>-2.2638266212775978E-2</v>
      </c>
      <c r="H12">
        <v>-7.1045784316469879E-2</v>
      </c>
      <c r="I12">
        <v>-0.14237019020258765</v>
      </c>
      <c r="J12">
        <v>-2.6134823628979977E-2</v>
      </c>
      <c r="K12">
        <v>-1.0995476506180917E-2</v>
      </c>
      <c r="L12">
        <v>-2.4446310276816943E-2</v>
      </c>
      <c r="M12">
        <v>4.2799300003865004E-2</v>
      </c>
      <c r="N12">
        <v>-1.5443969810008461E-4</v>
      </c>
      <c r="O12">
        <v>6.7363773031828875E-2</v>
      </c>
      <c r="P12">
        <v>3.7995226550105107E-2</v>
      </c>
      <c r="Q12">
        <v>-7.0721062977010335E-2</v>
      </c>
      <c r="R12">
        <v>3.5739839861526582E-2</v>
      </c>
      <c r="S12">
        <v>-4.9792831278619547E-2</v>
      </c>
      <c r="T12">
        <v>2.2174781402816365E-2</v>
      </c>
      <c r="U12">
        <v>-6.6165115854712409E-2</v>
      </c>
      <c r="V12">
        <v>-1.3842948136294948E-3</v>
      </c>
      <c r="W12">
        <v>-2.2256066622478608E-2</v>
      </c>
      <c r="X12">
        <v>-8.8398438349654468E-2</v>
      </c>
      <c r="Y12">
        <v>2.7616193873591478E-2</v>
      </c>
      <c r="Z12">
        <v>4.7402976583760678E-2</v>
      </c>
    </row>
    <row r="13" spans="1:26" x14ac:dyDescent="0.2">
      <c r="A13">
        <f t="shared" si="1"/>
        <v>12</v>
      </c>
      <c r="B13">
        <v>1.1499060082817149E-2</v>
      </c>
      <c r="C13">
        <v>-7.0952643436786797E-2</v>
      </c>
      <c r="D13">
        <v>-3.6503785162364952E-2</v>
      </c>
      <c r="E13">
        <v>5.3246400233190633E-2</v>
      </c>
      <c r="F13">
        <v>-5.6828719110156113E-2</v>
      </c>
      <c r="G13">
        <v>5.8062089362459782E-2</v>
      </c>
      <c r="H13">
        <v>2.2878144622742992E-2</v>
      </c>
      <c r="I13">
        <v>6.0897184832691673E-2</v>
      </c>
      <c r="J13">
        <v>-4.2048528952868293E-2</v>
      </c>
      <c r="K13">
        <v>0.14284026374038344</v>
      </c>
      <c r="L13">
        <v>6.2383724842586079E-2</v>
      </c>
      <c r="M13">
        <v>-6.930907921135103E-2</v>
      </c>
      <c r="N13">
        <v>-7.8521552480109336E-2</v>
      </c>
      <c r="O13">
        <v>-9.7053552685163094E-2</v>
      </c>
      <c r="P13">
        <v>3.2422828540541716E-2</v>
      </c>
      <c r="Q13">
        <v>-0.11167042905768544</v>
      </c>
      <c r="R13">
        <v>0.12056731456645431</v>
      </c>
      <c r="S13">
        <v>-5.005934942576365E-2</v>
      </c>
      <c r="T13">
        <v>2.3050786575717061E-2</v>
      </c>
      <c r="U13">
        <v>5.094936533907303E-2</v>
      </c>
      <c r="V13">
        <v>-6.7621032261116237E-2</v>
      </c>
      <c r="W13">
        <v>-0.12705259192423471</v>
      </c>
      <c r="X13">
        <v>-8.1866405259291161E-2</v>
      </c>
      <c r="Y13">
        <v>-1.7417108395380018E-2</v>
      </c>
      <c r="Z13">
        <v>5.7197372109519938E-2</v>
      </c>
    </row>
    <row r="14" spans="1:26" x14ac:dyDescent="0.2">
      <c r="A14">
        <f t="shared" si="1"/>
        <v>13</v>
      </c>
      <c r="B14">
        <v>1.6056259994439746E-2</v>
      </c>
      <c r="C14">
        <v>-4.9266843966913762E-2</v>
      </c>
      <c r="D14">
        <v>-2.675188119470721E-2</v>
      </c>
      <c r="E14">
        <v>-6.9713460851746178E-2</v>
      </c>
      <c r="F14">
        <v>-7.3672980179062195E-2</v>
      </c>
      <c r="G14">
        <v>-8.0393520941322363E-2</v>
      </c>
      <c r="H14">
        <v>-6.0382236506171673E-2</v>
      </c>
      <c r="I14">
        <v>-3.0032838650122708E-2</v>
      </c>
      <c r="J14">
        <v>-0.11227051999140804</v>
      </c>
      <c r="K14">
        <v>-4.4095538533829436E-2</v>
      </c>
      <c r="L14">
        <v>2.7789347206342838E-2</v>
      </c>
      <c r="M14">
        <v>-9.20213759865641E-3</v>
      </c>
      <c r="N14">
        <v>2.5557924151680917E-2</v>
      </c>
      <c r="O14">
        <v>-2.4884466462330054E-2</v>
      </c>
      <c r="P14">
        <v>-2.1888749685717811E-2</v>
      </c>
      <c r="Q14">
        <v>2.0409614689795012E-2</v>
      </c>
      <c r="R14">
        <v>2.5422003389467353E-2</v>
      </c>
      <c r="S14">
        <v>3.1670309971403542E-2</v>
      </c>
      <c r="T14">
        <v>8.2400201296635115E-3</v>
      </c>
      <c r="U14">
        <v>-4.3113916764592204E-2</v>
      </c>
      <c r="V14">
        <v>-3.7664429801881574E-2</v>
      </c>
      <c r="W14">
        <v>2.9175678453222435E-2</v>
      </c>
      <c r="X14">
        <v>-3.0446589284513245E-3</v>
      </c>
      <c r="Y14">
        <v>7.8210057328813153E-3</v>
      </c>
      <c r="Z14">
        <v>3.2962573909055749E-2</v>
      </c>
    </row>
    <row r="15" spans="1:26" x14ac:dyDescent="0.2">
      <c r="A15">
        <f t="shared" si="1"/>
        <v>14</v>
      </c>
      <c r="B15">
        <v>2.6067790629679753E-2</v>
      </c>
      <c r="C15">
        <v>-3.3550143257841732E-2</v>
      </c>
      <c r="D15">
        <v>9.554072299677635E-2</v>
      </c>
      <c r="E15">
        <v>9.9209710461033912E-2</v>
      </c>
      <c r="F15">
        <v>6.0152603624671293E-2</v>
      </c>
      <c r="G15">
        <v>-3.4530627680035716E-2</v>
      </c>
      <c r="H15">
        <v>-5.4086224500566833E-2</v>
      </c>
      <c r="I15">
        <v>1.2289135083474038E-2</v>
      </c>
      <c r="J15">
        <v>-6.6042655699610875E-2</v>
      </c>
      <c r="K15">
        <v>2.7119516600923901E-2</v>
      </c>
      <c r="L15">
        <v>-1.7346790867861252E-2</v>
      </c>
      <c r="M15">
        <v>2.165779946439074E-2</v>
      </c>
      <c r="N15">
        <v>5.0946607550061661E-2</v>
      </c>
      <c r="O15">
        <v>-3.5527403556007177E-2</v>
      </c>
      <c r="P15">
        <v>-1.6843877703747772E-2</v>
      </c>
      <c r="Q15">
        <v>3.7277830125783666E-2</v>
      </c>
      <c r="R15">
        <v>-2.6995795133843217E-2</v>
      </c>
      <c r="S15">
        <v>-2.9499223055682554E-2</v>
      </c>
      <c r="T15">
        <v>1.5419299574463766E-2</v>
      </c>
      <c r="U15">
        <v>-2.0981453905706705E-2</v>
      </c>
      <c r="V15">
        <v>-6.1147272482133544E-2</v>
      </c>
      <c r="W15">
        <v>4.8765206156011362E-2</v>
      </c>
      <c r="X15">
        <v>-4.7497178247850498E-2</v>
      </c>
      <c r="Y15">
        <v>-2.6510850280834945E-2</v>
      </c>
      <c r="Z15">
        <v>-2.2029526043674318E-2</v>
      </c>
    </row>
    <row r="16" spans="1:26" x14ac:dyDescent="0.2">
      <c r="A16">
        <f t="shared" si="1"/>
        <v>15</v>
      </c>
      <c r="B16">
        <v>1.6554687003066296E-2</v>
      </c>
      <c r="C16">
        <v>-6.4227648827543306E-3</v>
      </c>
      <c r="D16">
        <v>3.4237648226898655E-2</v>
      </c>
      <c r="E16">
        <v>-2.0738558116808685E-2</v>
      </c>
      <c r="F16">
        <v>-5.5712033131034434E-2</v>
      </c>
      <c r="G16">
        <v>-7.5301977815175794E-2</v>
      </c>
      <c r="H16">
        <v>-6.2433271520981985E-2</v>
      </c>
      <c r="I16">
        <v>2.1689986085393562E-2</v>
      </c>
      <c r="J16">
        <v>3.4857461526850354E-2</v>
      </c>
      <c r="K16">
        <v>-9.8865266083620635E-3</v>
      </c>
      <c r="L16">
        <v>2.7336258490745047E-2</v>
      </c>
      <c r="M16">
        <v>-6.5492543055161084E-2</v>
      </c>
      <c r="N16">
        <v>-2.7646536765104653E-2</v>
      </c>
      <c r="O16">
        <v>-3.3210048838865111E-3</v>
      </c>
      <c r="P16">
        <v>1.5473330649472185E-2</v>
      </c>
      <c r="Q16">
        <v>4.6495429964498278E-2</v>
      </c>
      <c r="R16">
        <v>-4.2895200111987379E-2</v>
      </c>
      <c r="S16">
        <v>3.2206006459345501E-2</v>
      </c>
      <c r="T16">
        <v>-5.2375453853672316E-2</v>
      </c>
      <c r="U16">
        <v>-2.3057998922077516E-3</v>
      </c>
      <c r="V16">
        <v>-8.5073312648155208E-2</v>
      </c>
      <c r="W16">
        <v>4.3058640769690307E-2</v>
      </c>
      <c r="X16">
        <v>1.2856017600228113E-2</v>
      </c>
      <c r="Y16">
        <v>5.0078301777403453E-2</v>
      </c>
      <c r="Z16">
        <v>7.2795645967239045E-2</v>
      </c>
    </row>
    <row r="17" spans="1:26" x14ac:dyDescent="0.2">
      <c r="A17">
        <f t="shared" si="1"/>
        <v>16</v>
      </c>
      <c r="B17">
        <v>-1.7643865711269555E-2</v>
      </c>
      <c r="C17">
        <v>-5.7456523338497364E-2</v>
      </c>
      <c r="D17">
        <v>-5.2518694939824515E-2</v>
      </c>
      <c r="E17">
        <v>6.9980614236068911E-2</v>
      </c>
      <c r="F17">
        <v>4.5803139981208607E-2</v>
      </c>
      <c r="G17">
        <v>2.7896259319836313E-2</v>
      </c>
      <c r="H17">
        <v>-9.7254940378989421E-3</v>
      </c>
      <c r="I17">
        <v>9.955342061175311E-2</v>
      </c>
      <c r="J17">
        <v>-9.662575964795507E-3</v>
      </c>
      <c r="K17">
        <v>-5.2241387237744186E-2</v>
      </c>
      <c r="L17">
        <v>3.0218093086976684E-2</v>
      </c>
      <c r="M17">
        <v>-1.7932572338286282E-2</v>
      </c>
      <c r="N17">
        <v>3.33622554063348E-2</v>
      </c>
      <c r="O17">
        <v>-3.3756081748701573E-2</v>
      </c>
      <c r="P17">
        <v>4.6861291871098339E-2</v>
      </c>
      <c r="Q17">
        <v>3.3694099310542819E-2</v>
      </c>
      <c r="R17">
        <v>-2.5520458605534486E-2</v>
      </c>
      <c r="S17">
        <v>-3.0115336155834577E-2</v>
      </c>
      <c r="T17">
        <v>1.8288869842671741E-2</v>
      </c>
      <c r="U17">
        <v>8.409002181883252E-3</v>
      </c>
      <c r="V17">
        <v>6.5371407783498148E-2</v>
      </c>
      <c r="W17">
        <v>-7.0750471181486127E-2</v>
      </c>
      <c r="X17">
        <v>9.0656950635998476E-2</v>
      </c>
      <c r="Y17">
        <v>1.9853371643285653E-3</v>
      </c>
      <c r="Z17">
        <v>6.6022560215817941E-2</v>
      </c>
    </row>
    <row r="18" spans="1:26" x14ac:dyDescent="0.2">
      <c r="A18">
        <f t="shared" si="1"/>
        <v>17</v>
      </c>
      <c r="B18">
        <v>-1.5622191575626275E-2</v>
      </c>
      <c r="C18">
        <v>-3.9533152320769441E-2</v>
      </c>
      <c r="D18">
        <v>-6.0369811035009352E-2</v>
      </c>
      <c r="E18">
        <v>4.7082439987548096E-2</v>
      </c>
      <c r="F18">
        <v>-3.1499011176467952E-2</v>
      </c>
      <c r="G18">
        <v>6.0097936954168339E-2</v>
      </c>
      <c r="H18">
        <v>0.12818762516629698</v>
      </c>
      <c r="I18">
        <v>-5.6382824112232256E-2</v>
      </c>
      <c r="J18">
        <v>5.7594241899952985E-2</v>
      </c>
      <c r="K18">
        <v>9.1822276699832825E-2</v>
      </c>
      <c r="L18">
        <v>-6.4630276273874521E-2</v>
      </c>
      <c r="M18">
        <v>-3.1223161241123672E-2</v>
      </c>
      <c r="N18">
        <v>1.8144150153623442E-2</v>
      </c>
      <c r="O18">
        <v>3.9890130383671285E-2</v>
      </c>
      <c r="P18">
        <v>-9.1685830425530766E-3</v>
      </c>
      <c r="Q18">
        <v>3.3099922227707926E-2</v>
      </c>
      <c r="R18">
        <v>1.7162107590478436E-2</v>
      </c>
      <c r="S18">
        <v>5.1506994586216839E-2</v>
      </c>
      <c r="T18">
        <v>1.7076066045213778E-2</v>
      </c>
      <c r="U18">
        <v>-3.0686191367977771E-2</v>
      </c>
      <c r="V18">
        <v>7.5609771985758426E-2</v>
      </c>
      <c r="W18">
        <v>-0.10625018601599855</v>
      </c>
      <c r="X18">
        <v>7.5781757815343246E-3</v>
      </c>
      <c r="Y18">
        <v>-3.4424083531571406E-2</v>
      </c>
      <c r="Z18">
        <v>-5.9131327244158274E-2</v>
      </c>
    </row>
    <row r="19" spans="1:26" x14ac:dyDescent="0.2">
      <c r="A19">
        <f t="shared" si="1"/>
        <v>18</v>
      </c>
      <c r="B19">
        <v>-5.8046779229009401E-2</v>
      </c>
      <c r="C19">
        <v>4.341219618617502E-2</v>
      </c>
      <c r="D19">
        <v>-1.923773946794774E-2</v>
      </c>
      <c r="E19">
        <v>-1.4032153649468504E-2</v>
      </c>
      <c r="F19">
        <v>-7.9660007474813797E-5</v>
      </c>
      <c r="G19">
        <v>-3.3608741355427636E-2</v>
      </c>
      <c r="H19">
        <v>7.6416727150138267E-2</v>
      </c>
      <c r="I19">
        <v>-2.9782302958725464E-2</v>
      </c>
      <c r="J19">
        <v>-5.0035170243856071E-2</v>
      </c>
      <c r="K19">
        <v>-2.391790626550711E-3</v>
      </c>
      <c r="L19">
        <v>4.9669241959273379E-2</v>
      </c>
      <c r="M19">
        <v>4.2731919770480561E-2</v>
      </c>
      <c r="N19">
        <v>-9.8622283591178875E-2</v>
      </c>
      <c r="O19">
        <v>-7.8128156980075553E-2</v>
      </c>
      <c r="P19">
        <v>6.5083373487236654E-2</v>
      </c>
      <c r="Q19">
        <v>6.4273712531656244E-2</v>
      </c>
      <c r="R19">
        <v>2.9690069742560492E-2</v>
      </c>
      <c r="S19">
        <v>8.3331588207501944E-2</v>
      </c>
      <c r="T19">
        <v>-3.6285603139190985E-2</v>
      </c>
      <c r="U19">
        <v>-2.3714641086403389E-2</v>
      </c>
      <c r="V19">
        <v>1.7503035333187728E-2</v>
      </c>
      <c r="W19">
        <v>4.4947746271060185E-2</v>
      </c>
      <c r="X19">
        <v>5.5530335535107431E-2</v>
      </c>
      <c r="Y19">
        <v>-4.2364910437440374E-2</v>
      </c>
      <c r="Z19">
        <v>1.5144732025279337E-2</v>
      </c>
    </row>
    <row r="20" spans="1:26" x14ac:dyDescent="0.2">
      <c r="A20">
        <f t="shared" si="1"/>
        <v>19</v>
      </c>
      <c r="B20">
        <v>6.2418464243614892E-2</v>
      </c>
      <c r="C20">
        <v>-4.9997394895372013E-2</v>
      </c>
      <c r="D20">
        <v>4.8526411282422507E-2</v>
      </c>
      <c r="E20">
        <v>6.540051232771979E-2</v>
      </c>
      <c r="F20">
        <v>3.5472850997497703E-2</v>
      </c>
      <c r="G20">
        <v>2.9374097246369996E-2</v>
      </c>
      <c r="H20">
        <v>3.5110480664520036E-2</v>
      </c>
      <c r="I20">
        <v>-3.7467315908303149E-2</v>
      </c>
      <c r="J20">
        <v>-9.7840489449737333E-2</v>
      </c>
      <c r="K20">
        <v>-3.3306415821778144E-2</v>
      </c>
      <c r="L20">
        <v>-4.151976567942537E-2</v>
      </c>
      <c r="M20">
        <v>-1.6899919729310198E-2</v>
      </c>
      <c r="N20">
        <v>5.8614967410562845E-2</v>
      </c>
      <c r="O20">
        <v>7.4632143471642293E-2</v>
      </c>
      <c r="P20">
        <v>-5.4386405734291453E-2</v>
      </c>
      <c r="Q20">
        <v>5.6897891531252361E-2</v>
      </c>
      <c r="R20">
        <v>-4.8209807312864263E-3</v>
      </c>
      <c r="S20">
        <v>-1.0931629872586935E-2</v>
      </c>
      <c r="T20">
        <v>0.11853882384014086</v>
      </c>
      <c r="U20">
        <v>1.8033182890244371E-3</v>
      </c>
      <c r="V20">
        <v>7.501879176194208E-2</v>
      </c>
      <c r="W20">
        <v>2.3153390526772791E-2</v>
      </c>
      <c r="X20">
        <v>-1.3913309083070508E-2</v>
      </c>
      <c r="Y20">
        <v>-9.2015072965152669E-2</v>
      </c>
      <c r="Z20">
        <v>-7.6059904636609013E-3</v>
      </c>
    </row>
    <row r="21" spans="1:26" x14ac:dyDescent="0.2">
      <c r="A21">
        <f t="shared" si="1"/>
        <v>20</v>
      </c>
      <c r="B21">
        <v>-1.7011514893741999E-2</v>
      </c>
      <c r="C21">
        <v>-2.4935408539646018E-2</v>
      </c>
      <c r="D21">
        <v>-5.6301453437514311E-2</v>
      </c>
      <c r="E21">
        <v>7.4282748527364894E-3</v>
      </c>
      <c r="F21">
        <v>1.8202121836559209E-2</v>
      </c>
      <c r="G21">
        <v>-4.9091666910754186E-2</v>
      </c>
      <c r="H21">
        <v>-3.5433961451832009E-2</v>
      </c>
      <c r="I21">
        <v>-1.0164025550889249E-2</v>
      </c>
      <c r="J21">
        <v>-6.5318251466570623E-2</v>
      </c>
      <c r="K21">
        <v>-3.0673428157045903E-2</v>
      </c>
      <c r="L21">
        <v>9.2474295592641781E-2</v>
      </c>
      <c r="M21">
        <v>-1.5657866325666241E-3</v>
      </c>
      <c r="N21">
        <v>-3.0100776746366426E-2</v>
      </c>
      <c r="O21">
        <v>-4.2713429201273731E-2</v>
      </c>
      <c r="P21">
        <v>-8.0862258333561407E-2</v>
      </c>
      <c r="Q21">
        <v>-4.702209510964156E-2</v>
      </c>
      <c r="R21">
        <v>5.0071058045055624E-3</v>
      </c>
      <c r="S21">
        <v>6.6498422567676189E-3</v>
      </c>
      <c r="T21">
        <v>2.1178433089936926E-2</v>
      </c>
      <c r="U21">
        <v>-1.4004561894966579E-2</v>
      </c>
      <c r="V21">
        <v>3.9167666453837374E-2</v>
      </c>
      <c r="W21">
        <v>5.1309617841497353E-2</v>
      </c>
      <c r="X21">
        <v>-2.6414479803237518E-3</v>
      </c>
      <c r="Y21">
        <v>-3.2134091215254297E-2</v>
      </c>
      <c r="Z21">
        <v>-2.6999740352629999E-2</v>
      </c>
    </row>
    <row r="22" spans="1:26" x14ac:dyDescent="0.2">
      <c r="A22">
        <f t="shared" si="1"/>
        <v>21</v>
      </c>
      <c r="B22">
        <v>1.645739477042037E-2</v>
      </c>
      <c r="C22">
        <v>6.059355205781039E-2</v>
      </c>
      <c r="D22">
        <v>7.0247918623981588E-3</v>
      </c>
      <c r="E22">
        <v>1.6580783547685687E-2</v>
      </c>
      <c r="F22">
        <v>2.785605665383499E-2</v>
      </c>
      <c r="G22">
        <v>-2.1559478275367541E-2</v>
      </c>
      <c r="H22">
        <v>8.1628707098616929E-3</v>
      </c>
      <c r="I22">
        <v>1.78306829141496E-2</v>
      </c>
      <c r="J22">
        <v>-5.8859822087177716E-2</v>
      </c>
      <c r="K22">
        <v>2.2725995071960613E-2</v>
      </c>
      <c r="L22">
        <v>-2.3401165707399484E-2</v>
      </c>
      <c r="M22">
        <v>2.217514382851421E-2</v>
      </c>
      <c r="N22">
        <v>-5.1197059382754959E-3</v>
      </c>
      <c r="O22">
        <v>5.9958593315056676E-3</v>
      </c>
      <c r="P22">
        <v>-4.7567396702562513E-2</v>
      </c>
      <c r="Q22">
        <v>7.2743856605480203E-2</v>
      </c>
      <c r="R22">
        <v>-4.0327109986752589E-3</v>
      </c>
      <c r="S22">
        <v>-2.7863412277647115E-3</v>
      </c>
      <c r="T22">
        <v>6.0893260832650901E-3</v>
      </c>
      <c r="U22">
        <v>0.10841557069758218</v>
      </c>
      <c r="V22">
        <v>-3.8673194493138149E-2</v>
      </c>
      <c r="W22">
        <v>-1.3531744537696575E-2</v>
      </c>
      <c r="X22">
        <v>-5.1782728124038113E-2</v>
      </c>
      <c r="Y22">
        <v>-6.8950320937098922E-2</v>
      </c>
      <c r="Z22">
        <v>3.8868245085367195E-2</v>
      </c>
    </row>
    <row r="23" spans="1:26" x14ac:dyDescent="0.2">
      <c r="A23">
        <f t="shared" si="1"/>
        <v>22</v>
      </c>
      <c r="B23">
        <v>-6.2229096259073517E-2</v>
      </c>
      <c r="C23">
        <v>2.0069997235744833E-2</v>
      </c>
      <c r="D23">
        <v>-2.2008862509367783E-3</v>
      </c>
      <c r="E23">
        <v>-2.252299517647877E-2</v>
      </c>
      <c r="F23">
        <v>-1.3096070388179124E-2</v>
      </c>
      <c r="G23">
        <v>-2.8894987947654157E-2</v>
      </c>
      <c r="H23">
        <v>5.0879195818951874E-2</v>
      </c>
      <c r="I23">
        <v>1.6224129087852281E-2</v>
      </c>
      <c r="J23">
        <v>1.9762588696212613E-2</v>
      </c>
      <c r="K23">
        <v>-4.8944025064640261E-2</v>
      </c>
      <c r="L23">
        <v>2.2749040018651915E-3</v>
      </c>
      <c r="M23">
        <v>6.1797088669645582E-3</v>
      </c>
      <c r="N23">
        <v>-3.9714546058537116E-2</v>
      </c>
      <c r="O23">
        <v>-3.5942220047806658E-2</v>
      </c>
      <c r="P23">
        <v>-3.1922586180742145E-3</v>
      </c>
      <c r="Q23">
        <v>-8.487388860399861E-3</v>
      </c>
      <c r="R23">
        <v>-3.4599662907088914E-2</v>
      </c>
      <c r="S23">
        <v>6.3359867321616484E-2</v>
      </c>
      <c r="T23">
        <v>-4.7868727425589695E-2</v>
      </c>
      <c r="U23">
        <v>-6.2871034645697321E-3</v>
      </c>
      <c r="V23">
        <v>5.7286002858752121E-2</v>
      </c>
      <c r="W23">
        <v>-7.7758303996918084E-3</v>
      </c>
      <c r="X23">
        <v>4.7014234755825141E-2</v>
      </c>
      <c r="Y23">
        <v>8.5557660374626254E-2</v>
      </c>
      <c r="Z23">
        <v>-5.7340701558887458E-2</v>
      </c>
    </row>
    <row r="24" spans="1:26" x14ac:dyDescent="0.2">
      <c r="A24">
        <f t="shared" si="1"/>
        <v>23</v>
      </c>
      <c r="B24">
        <v>-3.262341080548159E-2</v>
      </c>
      <c r="C24">
        <v>-5.5656785278420579E-2</v>
      </c>
      <c r="D24">
        <v>-4.701856276103452E-2</v>
      </c>
      <c r="E24">
        <v>2.0489265312685131E-2</v>
      </c>
      <c r="F24">
        <v>2.4074326177644427E-2</v>
      </c>
      <c r="G24">
        <v>2.8627303472332166E-2</v>
      </c>
      <c r="H24">
        <v>-1.1637756571435948E-2</v>
      </c>
      <c r="I24">
        <v>-8.1335634029716386E-2</v>
      </c>
      <c r="J24">
        <v>-4.1491909539167551E-2</v>
      </c>
      <c r="K24">
        <v>1.8724732163115189E-2</v>
      </c>
      <c r="L24">
        <v>4.7421781865938553E-2</v>
      </c>
      <c r="M24">
        <v>-2.3424789502709395E-3</v>
      </c>
      <c r="N24">
        <v>9.4954057241204468E-2</v>
      </c>
      <c r="O24">
        <v>6.1817830725230116E-2</v>
      </c>
      <c r="P24">
        <v>4.2662531653920539E-2</v>
      </c>
      <c r="Q24">
        <v>6.4407208357412191E-2</v>
      </c>
      <c r="R24">
        <v>2.7619566549662238E-2</v>
      </c>
      <c r="S24">
        <v>-2.9287252050102127E-2</v>
      </c>
      <c r="T24">
        <v>0.10970253762758669</v>
      </c>
      <c r="U24">
        <v>4.3301561820567082E-2</v>
      </c>
      <c r="V24">
        <v>-8.2402411496642791E-2</v>
      </c>
      <c r="W24">
        <v>1.187754888650551E-2</v>
      </c>
      <c r="X24">
        <v>7.1483582361869316E-2</v>
      </c>
      <c r="Y24">
        <v>2.9244513994498234E-2</v>
      </c>
      <c r="Z24">
        <v>-5.3428529509493755E-2</v>
      </c>
    </row>
    <row r="25" spans="1:26" x14ac:dyDescent="0.2">
      <c r="A25">
        <f t="shared" si="1"/>
        <v>24</v>
      </c>
      <c r="B25">
        <v>4.1623949716990266E-3</v>
      </c>
      <c r="C25">
        <v>-4.2750283787005953E-3</v>
      </c>
      <c r="D25">
        <v>-4.5816805333501444E-2</v>
      </c>
      <c r="E25">
        <v>-2.7413002931425148E-2</v>
      </c>
      <c r="F25">
        <v>1.176197540191736E-2</v>
      </c>
      <c r="G25">
        <v>-2.9562751471271215E-2</v>
      </c>
      <c r="H25">
        <v>3.2378927958597779E-2</v>
      </c>
      <c r="I25">
        <v>-4.1500620758676651E-2</v>
      </c>
      <c r="J25">
        <v>-2.7698785212918353E-2</v>
      </c>
      <c r="K25">
        <v>5.5458753986249963E-2</v>
      </c>
      <c r="L25">
        <v>2.0884785515959743E-2</v>
      </c>
      <c r="M25">
        <v>-0.11120421998792081</v>
      </c>
      <c r="N25">
        <v>-1.2605260111013835E-2</v>
      </c>
      <c r="O25">
        <v>1.8786056138708838E-2</v>
      </c>
      <c r="P25">
        <v>-1.2245224300937708E-2</v>
      </c>
      <c r="Q25">
        <v>-2.2677302311713051E-2</v>
      </c>
      <c r="R25">
        <v>6.9332976663429774E-2</v>
      </c>
      <c r="S25">
        <v>-5.71464740162018E-2</v>
      </c>
      <c r="T25">
        <v>-9.8522137516161137E-2</v>
      </c>
      <c r="U25">
        <v>3.4581486817250422E-2</v>
      </c>
      <c r="V25">
        <v>-0.10533600025077104</v>
      </c>
      <c r="W25">
        <v>-5.1278619272883519E-2</v>
      </c>
      <c r="X25">
        <v>-3.8878718799070108E-2</v>
      </c>
      <c r="Y25">
        <v>-5.5715666366881314E-2</v>
      </c>
      <c r="Z25">
        <v>-1.5976522465833021E-3</v>
      </c>
    </row>
    <row r="26" spans="1:26" x14ac:dyDescent="0.2">
      <c r="A26">
        <f t="shared" si="1"/>
        <v>25</v>
      </c>
      <c r="B26">
        <v>-1.0906619008389904E-2</v>
      </c>
      <c r="C26">
        <v>2.2678807498616081E-2</v>
      </c>
      <c r="D26">
        <v>7.8722855962699193E-2</v>
      </c>
      <c r="E26">
        <v>-3.4598051357723363E-2</v>
      </c>
      <c r="F26">
        <v>0.12296960724737319</v>
      </c>
      <c r="G26">
        <v>2.7698292394562524E-2</v>
      </c>
      <c r="H26">
        <v>-7.5706928154775532E-2</v>
      </c>
      <c r="I26">
        <v>1.1803687674685304E-2</v>
      </c>
      <c r="J26">
        <v>2.8878120812068767E-2</v>
      </c>
      <c r="K26">
        <v>-1.9819709893794019E-2</v>
      </c>
      <c r="L26">
        <v>3.7481130509894212E-2</v>
      </c>
      <c r="M26">
        <v>2.6785330800863753E-2</v>
      </c>
      <c r="N26">
        <v>-1.340815173618317E-2</v>
      </c>
      <c r="O26">
        <v>-1.546113984126341E-2</v>
      </c>
      <c r="P26">
        <v>4.0325408610146669E-2</v>
      </c>
      <c r="Q26">
        <v>4.6887823301720389E-3</v>
      </c>
      <c r="R26">
        <v>-8.7145388829717646E-2</v>
      </c>
      <c r="S26">
        <v>2.8244839277249243E-3</v>
      </c>
      <c r="T26">
        <v>-5.2692997327139966E-2</v>
      </c>
      <c r="U26">
        <v>3.6259420669336392E-2</v>
      </c>
      <c r="V26">
        <v>4.397355670997815E-2</v>
      </c>
      <c r="W26">
        <v>1.7382840048335894E-2</v>
      </c>
      <c r="X26">
        <v>-4.0078676718756985E-2</v>
      </c>
      <c r="Y26">
        <v>7.2410856174380013E-4</v>
      </c>
      <c r="Z26">
        <v>5.2986219744317005E-2</v>
      </c>
    </row>
    <row r="27" spans="1:26" x14ac:dyDescent="0.2">
      <c r="A27">
        <f t="shared" si="1"/>
        <v>26</v>
      </c>
      <c r="B27">
        <v>-3.3360757189667571E-2</v>
      </c>
      <c r="C27">
        <v>-4.3313457856017555E-2</v>
      </c>
      <c r="D27">
        <v>0.12538002787658081</v>
      </c>
      <c r="E27">
        <v>6.8817287819817177E-2</v>
      </c>
      <c r="F27">
        <v>3.8704893593647101E-2</v>
      </c>
      <c r="G27">
        <v>1.7941529657072918E-2</v>
      </c>
      <c r="H27">
        <v>-7.48553451244858E-2</v>
      </c>
      <c r="I27">
        <v>4.2497441865385711E-2</v>
      </c>
      <c r="J27">
        <v>7.2394459086596044E-2</v>
      </c>
      <c r="K27">
        <v>4.7546642526404628E-2</v>
      </c>
      <c r="L27">
        <v>1.8658109383747977E-2</v>
      </c>
      <c r="M27">
        <v>-5.6117313160573751E-2</v>
      </c>
      <c r="N27">
        <v>5.8835885796610879E-2</v>
      </c>
      <c r="O27">
        <v>-2.5516838183033165E-2</v>
      </c>
      <c r="P27">
        <v>-3.0148065846103082E-2</v>
      </c>
      <c r="Q27">
        <v>-9.5317936652489818E-2</v>
      </c>
      <c r="R27">
        <v>-4.2975692251642758E-2</v>
      </c>
      <c r="S27">
        <v>3.9610534398373781E-2</v>
      </c>
      <c r="T27">
        <v>5.1646917700988462E-2</v>
      </c>
      <c r="U27">
        <v>2.4336534933970297E-2</v>
      </c>
      <c r="V27">
        <v>-4.5573485753807624E-2</v>
      </c>
      <c r="W27">
        <v>-1.3445077852540571E-2</v>
      </c>
      <c r="X27">
        <v>3.2202491010276386E-3</v>
      </c>
      <c r="Y27">
        <v>3.9367019922868798E-2</v>
      </c>
      <c r="Z27">
        <v>4.6137381029524145E-2</v>
      </c>
    </row>
    <row r="28" spans="1:26" x14ac:dyDescent="0.2">
      <c r="A28">
        <f t="shared" si="1"/>
        <v>27</v>
      </c>
      <c r="B28">
        <v>1.2963482343282278E-2</v>
      </c>
      <c r="C28">
        <v>-4.7793690017997457E-2</v>
      </c>
      <c r="D28">
        <v>2.7082717422803763E-2</v>
      </c>
      <c r="E28">
        <v>6.6543677079288641E-2</v>
      </c>
      <c r="F28">
        <v>5.5235355388689601E-2</v>
      </c>
      <c r="G28">
        <v>2.0182858807991245E-2</v>
      </c>
      <c r="H28">
        <v>-7.0066326222985559E-2</v>
      </c>
      <c r="I28">
        <v>-4.9198476961492772E-2</v>
      </c>
      <c r="J28">
        <v>-6.1753731335614591E-2</v>
      </c>
      <c r="K28">
        <v>-1.9557842641349778E-2</v>
      </c>
      <c r="L28">
        <v>4.7385746069489983E-2</v>
      </c>
      <c r="M28">
        <v>1.1102791235944624E-2</v>
      </c>
      <c r="N28">
        <v>2.3605173547516694E-3</v>
      </c>
      <c r="O28">
        <v>2.6070607081623728E-2</v>
      </c>
      <c r="P28">
        <v>7.2012681747935806E-2</v>
      </c>
      <c r="Q28">
        <v>-4.978210828592006E-3</v>
      </c>
      <c r="R28">
        <v>-3.0727898886014685E-2</v>
      </c>
      <c r="S28">
        <v>1.531455431638422E-2</v>
      </c>
      <c r="T28">
        <v>-3.4419208717618589E-2</v>
      </c>
      <c r="U28">
        <v>-6.7334871884266748E-2</v>
      </c>
      <c r="V28">
        <v>-7.4587784173890653E-3</v>
      </c>
      <c r="W28">
        <v>-9.2963497329658657E-3</v>
      </c>
      <c r="X28">
        <v>5.8051867393840856E-2</v>
      </c>
      <c r="Y28">
        <v>2.5701161034843458E-2</v>
      </c>
      <c r="Z28">
        <v>8.9742669134790454E-2</v>
      </c>
    </row>
    <row r="29" spans="1:26" x14ac:dyDescent="0.2">
      <c r="A29">
        <f t="shared" si="1"/>
        <v>28</v>
      </c>
      <c r="B29">
        <v>-8.3454723734605243E-3</v>
      </c>
      <c r="C29">
        <v>4.8833894778944509E-2</v>
      </c>
      <c r="D29">
        <v>-6.2037819313566049E-3</v>
      </c>
      <c r="E29">
        <v>0.10019883417682696</v>
      </c>
      <c r="F29">
        <v>7.0201795714014956E-2</v>
      </c>
      <c r="G29">
        <v>-4.1558797599521073E-2</v>
      </c>
      <c r="H29">
        <v>5.0979620993070504E-2</v>
      </c>
      <c r="I29">
        <v>-4.5969482794954435E-2</v>
      </c>
      <c r="J29">
        <v>5.468659467261653E-2</v>
      </c>
      <c r="K29">
        <v>1.6842137031334133E-2</v>
      </c>
      <c r="L29">
        <v>-4.3360167470323188E-2</v>
      </c>
      <c r="M29">
        <v>-5.6264789994831678E-2</v>
      </c>
      <c r="N29">
        <v>2.2126648359572863E-2</v>
      </c>
      <c r="O29">
        <v>1.9108786079621142E-2</v>
      </c>
      <c r="P29">
        <v>4.399529815969587E-2</v>
      </c>
      <c r="Q29">
        <v>3.2143810840146558E-2</v>
      </c>
      <c r="R29">
        <v>-7.9953678932662281E-2</v>
      </c>
      <c r="S29">
        <v>0.11859682472563021</v>
      </c>
      <c r="T29">
        <v>9.8825528270135594E-3</v>
      </c>
      <c r="U29">
        <v>9.0956921715151851E-2</v>
      </c>
      <c r="V29">
        <v>-3.7343452423055985E-2</v>
      </c>
      <c r="W29">
        <v>7.0806862941819072E-3</v>
      </c>
      <c r="X29">
        <v>5.2219776345485226E-2</v>
      </c>
      <c r="Y29">
        <v>-9.6316034761453288E-3</v>
      </c>
      <c r="Z29">
        <v>6.8620714639436156E-2</v>
      </c>
    </row>
    <row r="30" spans="1:26" x14ac:dyDescent="0.2">
      <c r="A30">
        <f t="shared" si="1"/>
        <v>29</v>
      </c>
      <c r="B30">
        <v>-6.164624174508037E-2</v>
      </c>
      <c r="C30">
        <v>-9.4632223357178163E-2</v>
      </c>
      <c r="D30">
        <v>-1.792805020955613E-2</v>
      </c>
      <c r="E30">
        <v>-5.0646436482605368E-2</v>
      </c>
      <c r="F30">
        <v>-1.4395571660301885E-3</v>
      </c>
      <c r="G30">
        <v>-8.2009861790167712E-2</v>
      </c>
      <c r="H30">
        <v>2.6271526821625049E-2</v>
      </c>
      <c r="I30">
        <v>1.7188277677254084E-2</v>
      </c>
      <c r="J30">
        <v>-9.5395293989801636E-2</v>
      </c>
      <c r="K30">
        <v>9.00563943581488E-2</v>
      </c>
      <c r="L30">
        <v>-0.12075443900508365</v>
      </c>
      <c r="M30">
        <v>1.0464298875380845E-2</v>
      </c>
      <c r="N30">
        <v>-8.4581717704083084E-2</v>
      </c>
      <c r="O30">
        <v>6.8439841773036969E-2</v>
      </c>
      <c r="P30">
        <v>8.4930730787984618E-2</v>
      </c>
      <c r="Q30">
        <v>6.4594313098749797E-3</v>
      </c>
      <c r="R30">
        <v>-3.8734493384930224E-3</v>
      </c>
      <c r="S30">
        <v>-1.3832150610728792E-2</v>
      </c>
      <c r="T30">
        <v>-4.1824960052639304E-2</v>
      </c>
      <c r="U30">
        <v>2.4657983628676449E-2</v>
      </c>
      <c r="V30">
        <v>-2.7139218835903867E-2</v>
      </c>
      <c r="W30">
        <v>-0.11188412768882465</v>
      </c>
      <c r="X30">
        <v>6.0761595736685541E-2</v>
      </c>
      <c r="Y30">
        <v>-6.7064318514736349E-2</v>
      </c>
      <c r="Z30">
        <v>-4.6037184173955296E-2</v>
      </c>
    </row>
    <row r="31" spans="1:26" x14ac:dyDescent="0.2">
      <c r="A31">
        <f t="shared" si="1"/>
        <v>30</v>
      </c>
      <c r="B31">
        <v>2.3568536737252926E-2</v>
      </c>
      <c r="C31">
        <v>-4.3893249555029771E-3</v>
      </c>
      <c r="D31">
        <v>4.048460228850375E-2</v>
      </c>
      <c r="E31">
        <v>4.6142456462771202E-2</v>
      </c>
      <c r="F31">
        <v>4.8311540143011193E-2</v>
      </c>
      <c r="G31">
        <v>-4.5865623715004661E-2</v>
      </c>
      <c r="H31">
        <v>6.0459993220351622E-2</v>
      </c>
      <c r="I31">
        <v>-1.8931324684667825E-2</v>
      </c>
      <c r="J31">
        <v>-3.8945603007210353E-2</v>
      </c>
      <c r="K31">
        <v>-2.3809488649072699E-2</v>
      </c>
      <c r="L31">
        <v>-5.341141054971766E-2</v>
      </c>
      <c r="M31">
        <v>6.9461322922602139E-2</v>
      </c>
      <c r="N31">
        <v>-2.414909544984703E-2</v>
      </c>
      <c r="O31">
        <v>8.3136651195242842E-2</v>
      </c>
      <c r="P31">
        <v>-3.6003106315618517E-2</v>
      </c>
      <c r="Q31">
        <v>-3.8097131570749891E-2</v>
      </c>
      <c r="R31">
        <v>8.3687028127435462E-2</v>
      </c>
      <c r="S31">
        <v>-2.417830486305728E-3</v>
      </c>
      <c r="T31">
        <v>-1.4490542216252212E-3</v>
      </c>
      <c r="U31">
        <v>-5.8510760572267208E-2</v>
      </c>
      <c r="V31">
        <v>-1.3688749529277141E-2</v>
      </c>
      <c r="W31">
        <v>2.0601529131908675E-2</v>
      </c>
      <c r="X31">
        <v>-1.6528561935561414E-2</v>
      </c>
      <c r="Y31">
        <v>8.050897378919239E-2</v>
      </c>
      <c r="Z31">
        <v>4.2299069529240806E-2</v>
      </c>
    </row>
    <row r="32" spans="1:26" x14ac:dyDescent="0.2">
      <c r="A32">
        <f t="shared" si="1"/>
        <v>31</v>
      </c>
      <c r="B32">
        <v>1.3730042867475757E-2</v>
      </c>
      <c r="C32">
        <v>-4.9693734932003721E-2</v>
      </c>
      <c r="D32">
        <v>1.5593083098523667E-2</v>
      </c>
      <c r="E32">
        <v>2.7267127081937674E-2</v>
      </c>
      <c r="F32">
        <v>-0.10398338725648223</v>
      </c>
      <c r="G32">
        <v>-6.2312940579380798E-2</v>
      </c>
      <c r="H32">
        <v>5.0868659279752537E-2</v>
      </c>
      <c r="I32">
        <v>-1.4029298572521493E-2</v>
      </c>
      <c r="J32">
        <v>1.4226100194511754E-2</v>
      </c>
      <c r="K32">
        <v>9.5997257445873899E-3</v>
      </c>
      <c r="L32">
        <v>-1.7282126767187333E-2</v>
      </c>
      <c r="M32">
        <v>4.6388011302170851E-3</v>
      </c>
      <c r="N32">
        <v>-8.171053754674408E-2</v>
      </c>
      <c r="O32">
        <v>8.7896786820788914E-2</v>
      </c>
      <c r="P32">
        <v>2.7399912769874323E-2</v>
      </c>
      <c r="Q32">
        <v>4.2246760239724762E-2</v>
      </c>
      <c r="R32">
        <v>2.3518977714352282E-2</v>
      </c>
      <c r="S32">
        <v>-4.1428756982454275E-2</v>
      </c>
      <c r="T32">
        <v>-3.4858344320174622E-2</v>
      </c>
      <c r="U32">
        <v>-3.7055227445223722E-2</v>
      </c>
      <c r="V32">
        <v>8.8480087844157562E-2</v>
      </c>
      <c r="W32">
        <v>-3.8853652630737212E-3</v>
      </c>
      <c r="X32">
        <v>2.1328218264038811E-2</v>
      </c>
      <c r="Y32">
        <v>-4.3031106921110493E-2</v>
      </c>
      <c r="Z32">
        <v>5.018255646166489E-2</v>
      </c>
    </row>
    <row r="33" spans="1:26" x14ac:dyDescent="0.2">
      <c r="A33">
        <f t="shared" si="1"/>
        <v>32</v>
      </c>
      <c r="B33">
        <v>1.4482617664235796E-2</v>
      </c>
      <c r="C33">
        <v>-6.7282405725883107E-2</v>
      </c>
      <c r="D33">
        <v>-5.8838303646697371E-2</v>
      </c>
      <c r="E33">
        <v>-7.515581125723482E-2</v>
      </c>
      <c r="F33">
        <v>2.0433018773990404E-2</v>
      </c>
      <c r="G33">
        <v>5.1552913825182456E-2</v>
      </c>
      <c r="H33">
        <v>-2.5100244352845334E-2</v>
      </c>
      <c r="I33">
        <v>2.1169410800063182E-2</v>
      </c>
      <c r="J33">
        <v>-5.9344887522360876E-2</v>
      </c>
      <c r="K33">
        <v>4.4197652843181445E-2</v>
      </c>
      <c r="L33">
        <v>8.9844848298628148E-3</v>
      </c>
      <c r="M33">
        <v>-3.8502501112724859E-2</v>
      </c>
      <c r="N33">
        <v>-9.4537791507051487E-3</v>
      </c>
      <c r="O33">
        <v>8.2469766675325965E-3</v>
      </c>
      <c r="P33">
        <v>6.9077742589308933E-2</v>
      </c>
      <c r="Q33">
        <v>5.5371992679467567E-2</v>
      </c>
      <c r="R33">
        <v>2.2833155127365716E-2</v>
      </c>
      <c r="S33">
        <v>-1.8846749150503574E-2</v>
      </c>
      <c r="T33">
        <v>6.1467314650826776E-2</v>
      </c>
      <c r="U33">
        <v>-3.7726088200958692E-2</v>
      </c>
      <c r="V33">
        <v>-6.245992743974637E-2</v>
      </c>
      <c r="W33">
        <v>6.2983310851490691E-3</v>
      </c>
      <c r="X33">
        <v>-2.840063987052659E-2</v>
      </c>
      <c r="Y33">
        <v>-7.1205552939455213E-2</v>
      </c>
      <c r="Z33">
        <v>5.4669005459157073E-2</v>
      </c>
    </row>
    <row r="34" spans="1:26" x14ac:dyDescent="0.2">
      <c r="A34">
        <f t="shared" si="1"/>
        <v>33</v>
      </c>
      <c r="B34">
        <v>-8.8384082822762389E-2</v>
      </c>
      <c r="C34">
        <v>-3.0215519195438096E-2</v>
      </c>
      <c r="D34">
        <v>1.7535637199543836E-2</v>
      </c>
      <c r="E34">
        <v>-4.9137504142874235E-3</v>
      </c>
      <c r="F34">
        <v>2.6444177182070854E-3</v>
      </c>
      <c r="G34">
        <v>-3.9720142245204815E-2</v>
      </c>
      <c r="H34">
        <v>-5.2509963221643127E-2</v>
      </c>
      <c r="I34">
        <v>5.3862367595524818E-2</v>
      </c>
      <c r="J34">
        <v>-9.6498679348618471E-3</v>
      </c>
      <c r="K34">
        <v>-4.9658266666908743E-2</v>
      </c>
      <c r="L34">
        <v>-5.6278103853070652E-2</v>
      </c>
      <c r="M34">
        <v>3.3484276107199548E-2</v>
      </c>
      <c r="N34">
        <v>4.1624111088167375E-2</v>
      </c>
      <c r="O34">
        <v>8.6054004652271286E-3</v>
      </c>
      <c r="P34">
        <v>2.580292942744122E-3</v>
      </c>
      <c r="Q34">
        <v>1.3517074757341428E-2</v>
      </c>
      <c r="R34">
        <v>-6.5203278119781771E-2</v>
      </c>
      <c r="S34">
        <v>-8.9340423740418076E-3</v>
      </c>
      <c r="T34">
        <v>3.0620701010294564E-2</v>
      </c>
      <c r="U34">
        <v>5.2165435487806881E-2</v>
      </c>
      <c r="V34">
        <v>-9.2766093841760155E-2</v>
      </c>
      <c r="W34">
        <v>-1.2762333461145072E-2</v>
      </c>
      <c r="X34">
        <v>6.4332913076456208E-2</v>
      </c>
      <c r="Y34">
        <v>-2.2847390608428967E-3</v>
      </c>
      <c r="Z34">
        <v>4.4581528216505809E-2</v>
      </c>
    </row>
    <row r="35" spans="1:26" x14ac:dyDescent="0.2">
      <c r="A35">
        <f t="shared" si="1"/>
        <v>34</v>
      </c>
      <c r="B35">
        <v>7.6313854616150617E-2</v>
      </c>
      <c r="C35">
        <v>-1.988439377702389E-2</v>
      </c>
      <c r="D35">
        <v>3.0965860469052059E-2</v>
      </c>
      <c r="E35">
        <v>7.7048125337979737E-2</v>
      </c>
      <c r="F35">
        <v>2.0822225695722226E-3</v>
      </c>
      <c r="G35">
        <v>-9.7009861433153155E-2</v>
      </c>
      <c r="H35">
        <v>-8.127435439846984E-3</v>
      </c>
      <c r="I35">
        <v>2.1093569174161643E-2</v>
      </c>
      <c r="J35">
        <v>-0.12309800223228749</v>
      </c>
      <c r="K35">
        <v>6.577092023608043E-2</v>
      </c>
      <c r="L35">
        <v>-2.1324243410857932E-3</v>
      </c>
      <c r="M35">
        <v>-8.9541605185552249E-4</v>
      </c>
      <c r="N35">
        <v>-2.6718801953652789E-2</v>
      </c>
      <c r="O35">
        <v>-3.3471894422492002E-2</v>
      </c>
      <c r="P35">
        <v>6.1962138327628646E-3</v>
      </c>
      <c r="Q35">
        <v>-4.0226603984144696E-2</v>
      </c>
      <c r="R35">
        <v>-1.1242739160632078E-3</v>
      </c>
      <c r="S35">
        <v>3.7083824055403745E-2</v>
      </c>
      <c r="T35">
        <v>5.1241402621213618E-4</v>
      </c>
      <c r="U35">
        <v>-3.0938870251302267E-2</v>
      </c>
      <c r="V35">
        <v>-4.4467027407768221E-2</v>
      </c>
      <c r="W35">
        <v>5.9548790134612332E-2</v>
      </c>
      <c r="X35">
        <v>-6.425176648309773E-2</v>
      </c>
      <c r="Y35">
        <v>6.4664235587280558E-3</v>
      </c>
      <c r="Z35">
        <v>5.5595246583586902E-2</v>
      </c>
    </row>
    <row r="36" spans="1:26" x14ac:dyDescent="0.2">
      <c r="A36">
        <f t="shared" si="1"/>
        <v>35</v>
      </c>
      <c r="B36">
        <v>-8.7547054009182085E-2</v>
      </c>
      <c r="C36">
        <v>2.1409024629687433E-2</v>
      </c>
      <c r="D36">
        <v>-5.6402457176794124E-2</v>
      </c>
      <c r="E36">
        <v>5.794193741654291E-2</v>
      </c>
      <c r="F36">
        <v>1.9629619285911202E-2</v>
      </c>
      <c r="G36">
        <v>5.2915728807069323E-2</v>
      </c>
      <c r="H36">
        <v>-4.4216383877849992E-2</v>
      </c>
      <c r="I36">
        <v>1.0841998820547701E-2</v>
      </c>
      <c r="J36">
        <v>7.2593649043624833E-3</v>
      </c>
      <c r="K36">
        <v>4.9338876726721791E-2</v>
      </c>
      <c r="L36">
        <v>-5.2601891345360099E-2</v>
      </c>
      <c r="M36">
        <v>1.3959816818936077E-2</v>
      </c>
      <c r="N36">
        <v>1.7885269750430883E-2</v>
      </c>
      <c r="O36">
        <v>2.3039398939672207E-2</v>
      </c>
      <c r="P36">
        <v>-1.1058212889229244E-2</v>
      </c>
      <c r="Q36">
        <v>3.5603218080288122E-2</v>
      </c>
      <c r="R36">
        <v>8.9011791851849945E-2</v>
      </c>
      <c r="S36">
        <v>2.3478482257757491E-2</v>
      </c>
      <c r="T36">
        <v>4.5599431428590971E-2</v>
      </c>
      <c r="U36">
        <v>2.898007862790896E-2</v>
      </c>
      <c r="V36">
        <v>3.4435109953435655E-2</v>
      </c>
      <c r="W36">
        <v>-4.4368851248568361E-2</v>
      </c>
      <c r="X36">
        <v>-3.0562926323392522E-2</v>
      </c>
      <c r="Y36">
        <v>-6.1607025170446281E-3</v>
      </c>
      <c r="Z36">
        <v>1.9777682579304359E-2</v>
      </c>
    </row>
    <row r="37" spans="1:26" x14ac:dyDescent="0.2">
      <c r="A37">
        <f t="shared" si="1"/>
        <v>36</v>
      </c>
      <c r="B37">
        <v>4.1423035333447308E-2</v>
      </c>
      <c r="C37">
        <v>-6.262779967597816E-2</v>
      </c>
      <c r="D37">
        <v>1.4441773652524444E-2</v>
      </c>
      <c r="E37">
        <v>-1.6584101232573954E-2</v>
      </c>
      <c r="F37">
        <v>0.13422344035884587</v>
      </c>
      <c r="G37">
        <v>-1.8494331894292271E-2</v>
      </c>
      <c r="H37">
        <v>6.0649103339055731E-2</v>
      </c>
      <c r="I37">
        <v>6.1337781962365862E-2</v>
      </c>
      <c r="J37">
        <v>6.4427614280041789E-2</v>
      </c>
      <c r="K37">
        <v>-5.3549304837109173E-2</v>
      </c>
      <c r="L37">
        <v>3.8823187672986113E-2</v>
      </c>
      <c r="M37">
        <v>5.1323589920980732E-2</v>
      </c>
      <c r="N37">
        <v>-1.425829954456277E-3</v>
      </c>
      <c r="O37">
        <v>-2.8447139361268935E-2</v>
      </c>
      <c r="P37">
        <v>-4.5988020636526343E-2</v>
      </c>
      <c r="Q37">
        <v>4.6390905755387624E-2</v>
      </c>
      <c r="R37">
        <v>-3.2179472525019438E-2</v>
      </c>
      <c r="S37">
        <v>-0.12203608390921832</v>
      </c>
      <c r="T37">
        <v>1.5981555872112321E-2</v>
      </c>
      <c r="U37">
        <v>8.5141180442263431E-2</v>
      </c>
      <c r="V37">
        <v>-4.2364495341190501E-2</v>
      </c>
      <c r="W37">
        <v>6.5846524509559232E-2</v>
      </c>
      <c r="X37">
        <v>3.2016347354448929E-2</v>
      </c>
      <c r="Y37">
        <v>-4.5963156309179319E-2</v>
      </c>
      <c r="Z37">
        <v>-7.1677613207106056E-2</v>
      </c>
    </row>
    <row r="38" spans="1:26" x14ac:dyDescent="0.2">
      <c r="A38">
        <f t="shared" si="1"/>
        <v>37</v>
      </c>
      <c r="B38">
        <v>2.156150940506403E-2</v>
      </c>
      <c r="C38">
        <v>-6.8072231228086311E-2</v>
      </c>
      <c r="D38">
        <v>-5.6221543250944465E-2</v>
      </c>
      <c r="E38">
        <v>-4.6113162954986901E-2</v>
      </c>
      <c r="F38">
        <v>6.7720979358066521E-2</v>
      </c>
      <c r="G38">
        <v>5.5081938539942671E-2</v>
      </c>
      <c r="H38">
        <v>-2.5687408122839518E-2</v>
      </c>
      <c r="I38">
        <v>1.3362675104848528E-2</v>
      </c>
      <c r="J38">
        <v>6.9541721596120196E-2</v>
      </c>
      <c r="K38">
        <v>0.12535242173541991</v>
      </c>
      <c r="L38">
        <v>-3.0001907292866691E-2</v>
      </c>
      <c r="M38">
        <v>-6.8967070200541512E-3</v>
      </c>
      <c r="N38">
        <v>1.0690176880836687E-2</v>
      </c>
      <c r="O38">
        <v>9.5066019815313721E-2</v>
      </c>
      <c r="P38">
        <v>1.8249449964673124E-2</v>
      </c>
      <c r="Q38">
        <v>-0.11684085083888239</v>
      </c>
      <c r="R38">
        <v>4.3988351868036762E-2</v>
      </c>
      <c r="S38">
        <v>5.2923152424089945E-3</v>
      </c>
      <c r="T38">
        <v>-5.8122260663238931E-2</v>
      </c>
      <c r="U38">
        <v>1.3728161734214013E-2</v>
      </c>
      <c r="V38">
        <v>-3.5613220489695716E-2</v>
      </c>
      <c r="W38">
        <v>8.6465364623843147E-2</v>
      </c>
      <c r="X38">
        <v>-2.8036312136150154E-2</v>
      </c>
      <c r="Y38">
        <v>-2.4661057258406428E-2</v>
      </c>
      <c r="Z38">
        <v>3.65070110135952E-2</v>
      </c>
    </row>
    <row r="39" spans="1:26" x14ac:dyDescent="0.2">
      <c r="A39">
        <f t="shared" si="1"/>
        <v>38</v>
      </c>
      <c r="B39">
        <v>0.10788662660035973</v>
      </c>
      <c r="C39">
        <v>-8.1056176480907821E-2</v>
      </c>
      <c r="D39">
        <v>-1.9537780445239464E-2</v>
      </c>
      <c r="E39">
        <v>-1.6139390569239347E-2</v>
      </c>
      <c r="F39">
        <v>-1.8116646698685707E-2</v>
      </c>
      <c r="G39">
        <v>-3.3862093934228017E-2</v>
      </c>
      <c r="H39">
        <v>3.4201428010364021E-2</v>
      </c>
      <c r="I39">
        <v>-3.8597910795516707E-2</v>
      </c>
      <c r="J39">
        <v>4.2005234347309889E-4</v>
      </c>
      <c r="K39">
        <v>0.11005700675834267</v>
      </c>
      <c r="L39">
        <v>8.8048867490415947E-2</v>
      </c>
      <c r="M39">
        <v>-1.9846433240321978E-2</v>
      </c>
      <c r="N39">
        <v>-2.233251013417903E-3</v>
      </c>
      <c r="O39">
        <v>1.4479165669750316E-2</v>
      </c>
      <c r="P39">
        <v>7.4623487328242498E-3</v>
      </c>
      <c r="Q39">
        <v>6.0792253282645113E-2</v>
      </c>
      <c r="R39">
        <v>-9.6642113361292744E-4</v>
      </c>
      <c r="S39">
        <v>2.8911561833322295E-2</v>
      </c>
      <c r="T39">
        <v>-3.1241690987959801E-3</v>
      </c>
      <c r="U39">
        <v>0.11605158927399023</v>
      </c>
      <c r="V39">
        <v>1.9081068017664599E-2</v>
      </c>
      <c r="W39">
        <v>-3.0710988314194342E-2</v>
      </c>
      <c r="X39">
        <v>-4.2060662654102222E-2</v>
      </c>
      <c r="Y39">
        <v>-1.2951415920160924E-2</v>
      </c>
      <c r="Z39">
        <v>-5.7843592633213217E-2</v>
      </c>
    </row>
    <row r="40" spans="1:26" x14ac:dyDescent="0.2">
      <c r="A40">
        <f t="shared" si="1"/>
        <v>39</v>
      </c>
      <c r="B40">
        <v>6.8479285713030261E-2</v>
      </c>
      <c r="C40">
        <v>6.4197689456163165E-2</v>
      </c>
      <c r="D40">
        <v>-4.7611048771959041E-2</v>
      </c>
      <c r="E40">
        <v>2.1187075281896128E-2</v>
      </c>
      <c r="F40">
        <v>8.4332233006171417E-2</v>
      </c>
      <c r="G40">
        <v>5.4604394226378875E-3</v>
      </c>
      <c r="H40">
        <v>-7.435739887796354E-2</v>
      </c>
      <c r="I40">
        <v>-1.668277271668573E-2</v>
      </c>
      <c r="J40">
        <v>1.2042680521392563E-2</v>
      </c>
      <c r="K40">
        <v>1.3929006431740474E-2</v>
      </c>
      <c r="L40">
        <v>2.4372405722210309E-2</v>
      </c>
      <c r="M40">
        <v>4.4574369900351671E-2</v>
      </c>
      <c r="N40">
        <v>-1.2705797285352581E-2</v>
      </c>
      <c r="O40">
        <v>-2.5845403575019105E-2</v>
      </c>
      <c r="P40">
        <v>6.4737237656041682E-2</v>
      </c>
      <c r="Q40">
        <v>6.6900261976797326E-2</v>
      </c>
      <c r="R40">
        <v>-4.2432269096657239E-3</v>
      </c>
      <c r="S40">
        <v>-7.2416399062807224E-2</v>
      </c>
      <c r="T40">
        <v>-3.7845119950229322E-2</v>
      </c>
      <c r="U40">
        <v>8.462731905496261E-2</v>
      </c>
      <c r="V40">
        <v>7.0202208103424604E-3</v>
      </c>
      <c r="W40">
        <v>-4.469200912776046E-2</v>
      </c>
      <c r="X40">
        <v>1.9661222299191695E-2</v>
      </c>
      <c r="Y40">
        <v>2.3997186424238124E-2</v>
      </c>
      <c r="Z40">
        <v>1.6164578058535096E-2</v>
      </c>
    </row>
    <row r="41" spans="1:26" x14ac:dyDescent="0.2">
      <c r="A41">
        <f t="shared" si="1"/>
        <v>40</v>
      </c>
      <c r="B41">
        <v>5.9892006177139967E-2</v>
      </c>
      <c r="C41">
        <v>-1.3409692902022563E-2</v>
      </c>
      <c r="D41">
        <v>8.4515039462142824E-2</v>
      </c>
      <c r="E41">
        <v>2.6769523577036606E-2</v>
      </c>
      <c r="F41">
        <v>1.3804822976799315E-2</v>
      </c>
      <c r="G41">
        <v>1.5080936293744615E-2</v>
      </c>
      <c r="H41">
        <v>-3.5483789146952889E-2</v>
      </c>
      <c r="I41">
        <v>3.1065831459484019E-2</v>
      </c>
      <c r="J41">
        <v>4.9684603491088816E-2</v>
      </c>
      <c r="K41">
        <v>8.484477624156947E-2</v>
      </c>
      <c r="L41">
        <v>-6.8621912661903539E-2</v>
      </c>
      <c r="M41">
        <v>-6.2686323508740871E-2</v>
      </c>
      <c r="N41">
        <v>-1.7289660801961287E-2</v>
      </c>
      <c r="O41">
        <v>-0.11547212871750454</v>
      </c>
      <c r="P41">
        <v>3.2696411349274951E-2</v>
      </c>
      <c r="Q41">
        <v>-4.8295794240767638E-2</v>
      </c>
      <c r="R41">
        <v>5.1758245375370555E-2</v>
      </c>
      <c r="S41">
        <v>-2.8352911460829418E-2</v>
      </c>
      <c r="T41">
        <v>-3.1337574657951145E-2</v>
      </c>
      <c r="U41">
        <v>-1.7643010735408266E-2</v>
      </c>
      <c r="V41">
        <v>3.3669921939971342E-2</v>
      </c>
      <c r="W41">
        <v>-1.456268790099125E-2</v>
      </c>
      <c r="X41">
        <v>-8.9035515665820703E-3</v>
      </c>
      <c r="Y41">
        <v>-2.7970154154132461E-2</v>
      </c>
      <c r="Z41">
        <v>2.71820067778611E-2</v>
      </c>
    </row>
    <row r="42" spans="1:26" x14ac:dyDescent="0.2">
      <c r="A42">
        <f t="shared" si="1"/>
        <v>41</v>
      </c>
      <c r="B42">
        <v>-4.9607010572705279E-2</v>
      </c>
      <c r="C42">
        <v>-3.1656506872017244E-2</v>
      </c>
      <c r="D42">
        <v>-3.1078017283902155E-2</v>
      </c>
      <c r="E42">
        <v>4.7493509647798048E-2</v>
      </c>
      <c r="F42">
        <v>1.206013045284216E-2</v>
      </c>
      <c r="G42">
        <v>-6.5955080729007964E-2</v>
      </c>
      <c r="H42">
        <v>-1.1864004431663081E-3</v>
      </c>
      <c r="I42">
        <v>-2.7714613096630043E-2</v>
      </c>
      <c r="J42">
        <v>7.7925228621293932E-2</v>
      </c>
      <c r="K42">
        <v>-5.5340675051011784E-2</v>
      </c>
      <c r="L42">
        <v>-1.1097984094871853E-2</v>
      </c>
      <c r="M42">
        <v>-5.1943372910728834E-2</v>
      </c>
      <c r="N42">
        <v>4.0254669001025395E-3</v>
      </c>
      <c r="O42">
        <v>-8.844111222628491E-2</v>
      </c>
      <c r="P42">
        <v>3.8285722638283924E-3</v>
      </c>
      <c r="Q42">
        <v>5.6803512252388548E-2</v>
      </c>
      <c r="R42">
        <v>-3.8028999457993748E-2</v>
      </c>
      <c r="S42">
        <v>-2.0782189213558285E-2</v>
      </c>
      <c r="T42">
        <v>-5.9649456660721849E-2</v>
      </c>
      <c r="U42">
        <v>7.9988538857882624E-2</v>
      </c>
      <c r="V42">
        <v>-9.8560251546673042E-2</v>
      </c>
      <c r="W42">
        <v>1.3290412408788421E-2</v>
      </c>
      <c r="X42">
        <v>-1.1867702730107713E-2</v>
      </c>
      <c r="Y42">
        <v>-1.9172419729334457E-2</v>
      </c>
      <c r="Z42">
        <v>1.4240458811865699E-2</v>
      </c>
    </row>
    <row r="43" spans="1:26" x14ac:dyDescent="0.2">
      <c r="A43">
        <f t="shared" si="1"/>
        <v>42</v>
      </c>
      <c r="B43">
        <v>6.4509607543904182E-2</v>
      </c>
      <c r="C43">
        <v>1.2868400114953918E-2</v>
      </c>
      <c r="D43">
        <v>-1.3867399776544543E-2</v>
      </c>
      <c r="E43">
        <v>-1.0001037438575732E-3</v>
      </c>
      <c r="F43">
        <v>-5.8307137087083946E-2</v>
      </c>
      <c r="G43">
        <v>0.11389778451268795</v>
      </c>
      <c r="H43">
        <v>-0.13729925965672177</v>
      </c>
      <c r="I43">
        <v>2.0975688692837502E-2</v>
      </c>
      <c r="J43">
        <v>2.7426823095663327E-2</v>
      </c>
      <c r="K43">
        <v>7.1884126755450643E-3</v>
      </c>
      <c r="L43">
        <v>-0.10209190434548808</v>
      </c>
      <c r="M43">
        <v>-3.4481581391818242E-2</v>
      </c>
      <c r="N43">
        <v>-1.1429528583173795E-2</v>
      </c>
      <c r="O43">
        <v>5.4708320442413572E-3</v>
      </c>
      <c r="P43">
        <v>2.173603138534087E-2</v>
      </c>
      <c r="Q43">
        <v>6.5161924759095685E-2</v>
      </c>
      <c r="R43">
        <v>2.4402002232284087E-2</v>
      </c>
      <c r="S43">
        <v>-7.112445020761915E-2</v>
      </c>
      <c r="T43">
        <v>4.7170633426600432E-2</v>
      </c>
      <c r="U43">
        <v>8.8972833120878878E-2</v>
      </c>
      <c r="V43">
        <v>-4.9308001505596805E-2</v>
      </c>
      <c r="W43">
        <v>5.3387610854426781E-2</v>
      </c>
      <c r="X43">
        <v>2.6619183712129558E-2</v>
      </c>
      <c r="Y43">
        <v>6.2853040462170801E-2</v>
      </c>
      <c r="Z43">
        <v>-1.8820963258066553E-3</v>
      </c>
    </row>
    <row r="44" spans="1:26" x14ac:dyDescent="0.2">
      <c r="A44">
        <f t="shared" si="1"/>
        <v>43</v>
      </c>
      <c r="B44">
        <v>1.9883432129107252E-2</v>
      </c>
      <c r="C44">
        <v>7.9437486346542061E-2</v>
      </c>
      <c r="D44">
        <v>0.10368827427849261</v>
      </c>
      <c r="E44">
        <v>-1.9204379471450012E-2</v>
      </c>
      <c r="F44">
        <v>8.3269293065391589E-2</v>
      </c>
      <c r="G44">
        <v>1.907943833127175E-2</v>
      </c>
      <c r="H44">
        <v>-1.7562368442208789E-2</v>
      </c>
      <c r="I44">
        <v>3.993575669592047E-2</v>
      </c>
      <c r="J44">
        <v>-2.1240827228600897E-3</v>
      </c>
      <c r="K44">
        <v>8.8360610770753231E-2</v>
      </c>
      <c r="L44">
        <v>3.6033536212728229E-2</v>
      </c>
      <c r="M44">
        <v>5.8109181414729073E-2</v>
      </c>
      <c r="N44">
        <v>-1.1934979053490453E-2</v>
      </c>
      <c r="O44">
        <v>-1.7282765587211771E-2</v>
      </c>
      <c r="P44">
        <v>-2.9877429047977006E-3</v>
      </c>
      <c r="Q44">
        <v>-5.9881944800523328E-2</v>
      </c>
      <c r="R44">
        <v>-2.1933075397510569E-2</v>
      </c>
      <c r="S44">
        <v>-9.9097545898432393E-2</v>
      </c>
      <c r="T44">
        <v>-3.0248129502243825E-2</v>
      </c>
      <c r="U44">
        <v>-4.6164564194095231E-2</v>
      </c>
      <c r="V44">
        <v>4.8215045862449686E-2</v>
      </c>
      <c r="W44">
        <v>-2.8016306705609131E-2</v>
      </c>
      <c r="X44">
        <v>-8.3099633983806515E-3</v>
      </c>
      <c r="Y44">
        <v>4.4086526709067521E-2</v>
      </c>
      <c r="Z44">
        <v>6.2938858669877834E-2</v>
      </c>
    </row>
    <row r="45" spans="1:26" x14ac:dyDescent="0.2">
      <c r="A45">
        <f t="shared" si="1"/>
        <v>44</v>
      </c>
      <c r="B45">
        <v>-7.0980374113658082E-2</v>
      </c>
      <c r="C45">
        <v>-7.5994504401748347E-2</v>
      </c>
      <c r="D45">
        <v>8.9465840765366705E-2</v>
      </c>
      <c r="E45">
        <v>1.7992153300598682E-2</v>
      </c>
      <c r="F45">
        <v>6.4124480363967409E-2</v>
      </c>
      <c r="G45">
        <v>-1.419387733304934E-2</v>
      </c>
      <c r="H45">
        <v>3.7970241737315238E-2</v>
      </c>
      <c r="I45">
        <v>1.400299927249531E-2</v>
      </c>
      <c r="J45">
        <v>-4.1256746136764298E-2</v>
      </c>
      <c r="K45">
        <v>3.4860268186784032E-2</v>
      </c>
      <c r="L45">
        <v>8.9203885672224752E-3</v>
      </c>
      <c r="M45">
        <v>-6.6398637797973684E-2</v>
      </c>
      <c r="N45">
        <v>2.8113721427032081E-2</v>
      </c>
      <c r="O45">
        <v>-2.0692704222187254E-2</v>
      </c>
      <c r="P45">
        <v>-7.9637925327256387E-3</v>
      </c>
      <c r="Q45">
        <v>3.4599902432239441E-2</v>
      </c>
      <c r="R45">
        <v>1.6991382827341529E-3</v>
      </c>
      <c r="S45">
        <v>6.5976785744534389E-2</v>
      </c>
      <c r="T45">
        <v>6.238874044508097E-2</v>
      </c>
      <c r="U45">
        <v>-6.7244054913396759E-2</v>
      </c>
      <c r="V45">
        <v>-1.8446142114634349E-2</v>
      </c>
      <c r="W45">
        <v>8.6748946202628643E-2</v>
      </c>
      <c r="X45">
        <v>-8.8870816166813041E-2</v>
      </c>
      <c r="Y45">
        <v>-5.096726819195585E-2</v>
      </c>
      <c r="Z45">
        <v>9.0379076971997707E-2</v>
      </c>
    </row>
    <row r="46" spans="1:26" x14ac:dyDescent="0.2">
      <c r="A46">
        <f t="shared" si="1"/>
        <v>45</v>
      </c>
      <c r="B46">
        <v>1.8412164388004134E-2</v>
      </c>
      <c r="C46">
        <v>-5.1346064115909563E-2</v>
      </c>
      <c r="D46">
        <v>7.1985858023469185E-2</v>
      </c>
      <c r="E46">
        <v>-9.2352649906226825E-2</v>
      </c>
      <c r="F46">
        <v>-2.09203657718234E-2</v>
      </c>
      <c r="G46">
        <v>6.6159627015116754E-2</v>
      </c>
      <c r="H46">
        <v>-1.093406239660422E-3</v>
      </c>
      <c r="I46">
        <v>2.864781110983245E-4</v>
      </c>
      <c r="J46">
        <v>-7.1112383728507672E-2</v>
      </c>
      <c r="K46">
        <v>8.7810970745674996E-3</v>
      </c>
      <c r="L46">
        <v>4.1060617833854687E-2</v>
      </c>
      <c r="M46">
        <v>-3.0367488528958143E-2</v>
      </c>
      <c r="N46">
        <v>-3.8431450426676166E-2</v>
      </c>
      <c r="O46">
        <v>-6.4964123942597929E-2</v>
      </c>
      <c r="P46">
        <v>4.9448280972454163E-2</v>
      </c>
      <c r="Q46">
        <v>-4.9645386725223971E-2</v>
      </c>
      <c r="R46">
        <v>1.3433749457033836E-2</v>
      </c>
      <c r="S46">
        <v>-6.4220386318940129E-2</v>
      </c>
      <c r="T46">
        <v>-2.642600968071045E-2</v>
      </c>
      <c r="U46">
        <v>6.3882952831713469E-2</v>
      </c>
      <c r="V46">
        <v>-3.6138149096582452E-2</v>
      </c>
      <c r="W46">
        <v>-1.7375675180452008E-2</v>
      </c>
      <c r="X46">
        <v>-6.1691811469102138E-2</v>
      </c>
      <c r="Y46">
        <v>2.2223448316257242E-2</v>
      </c>
      <c r="Z46">
        <v>3.3580587148767847E-2</v>
      </c>
    </row>
    <row r="47" spans="1:26" x14ac:dyDescent="0.2">
      <c r="A47">
        <f t="shared" si="1"/>
        <v>46</v>
      </c>
      <c r="B47">
        <v>8.7096891186797309E-2</v>
      </c>
      <c r="C47">
        <v>3.7714571776712363E-2</v>
      </c>
      <c r="D47">
        <v>-1.8872666404823695E-2</v>
      </c>
      <c r="E47">
        <v>2.3652934412131458E-2</v>
      </c>
      <c r="F47">
        <v>7.9521653910826967E-2</v>
      </c>
      <c r="G47">
        <v>-1.117675362972503E-2</v>
      </c>
      <c r="H47">
        <v>8.3852227127319559E-2</v>
      </c>
      <c r="I47">
        <v>-5.3613391231888026E-3</v>
      </c>
      <c r="J47">
        <v>6.5828490659837702E-2</v>
      </c>
      <c r="K47">
        <v>-2.330853312429884E-3</v>
      </c>
      <c r="L47">
        <v>-7.4256425781562024E-2</v>
      </c>
      <c r="M47">
        <v>1.1819425509492779E-2</v>
      </c>
      <c r="N47">
        <v>2.075752741741969E-2</v>
      </c>
      <c r="O47">
        <v>5.407497157517354E-2</v>
      </c>
      <c r="P47">
        <v>4.7339429083798089E-2</v>
      </c>
      <c r="Q47">
        <v>6.1969141019041961E-2</v>
      </c>
      <c r="R47">
        <v>-1.5196958968147855E-2</v>
      </c>
      <c r="S47">
        <v>2.3007749088934253E-2</v>
      </c>
      <c r="T47">
        <v>-1.3011614123020943E-3</v>
      </c>
      <c r="U47">
        <v>1.4240520803969679E-2</v>
      </c>
      <c r="V47">
        <v>3.3204311969020552E-2</v>
      </c>
      <c r="W47">
        <v>1.0126841727488884E-2</v>
      </c>
      <c r="X47">
        <v>-4.6068375971640992E-2</v>
      </c>
      <c r="Y47">
        <v>-0.12596244403643977</v>
      </c>
      <c r="Z47">
        <v>-5.429388429291325E-2</v>
      </c>
    </row>
    <row r="48" spans="1:26" x14ac:dyDescent="0.2">
      <c r="A48">
        <f t="shared" si="1"/>
        <v>47</v>
      </c>
      <c r="B48">
        <v>-5.8881325817577726E-2</v>
      </c>
      <c r="C48">
        <v>9.4221842252104199E-3</v>
      </c>
      <c r="D48">
        <v>6.0852650733005047E-2</v>
      </c>
      <c r="E48">
        <v>9.5232612641363568E-2</v>
      </c>
      <c r="F48">
        <v>-7.4188730573421138E-2</v>
      </c>
      <c r="G48">
        <v>-1.5568912666649384E-2</v>
      </c>
      <c r="H48">
        <v>-3.2762837672341331E-3</v>
      </c>
      <c r="I48">
        <v>7.429446313202491E-3</v>
      </c>
      <c r="J48">
        <v>-1.4415123323474326E-2</v>
      </c>
      <c r="K48">
        <v>3.576331482788335E-2</v>
      </c>
      <c r="L48">
        <v>-1.5855481653770077E-2</v>
      </c>
      <c r="M48">
        <v>-3.7632842823112918E-2</v>
      </c>
      <c r="N48">
        <v>-2.9687178318937705E-3</v>
      </c>
      <c r="O48">
        <v>-4.6994081702211726E-3</v>
      </c>
      <c r="P48">
        <v>8.3549961479519805E-2</v>
      </c>
      <c r="Q48">
        <v>-1.8743287097873911E-2</v>
      </c>
      <c r="R48">
        <v>3.1118761391036039E-2</v>
      </c>
      <c r="S48">
        <v>7.7590134427644411E-2</v>
      </c>
      <c r="T48">
        <v>-5.8614050878528244E-2</v>
      </c>
      <c r="U48">
        <v>-7.0405606317640895E-2</v>
      </c>
      <c r="V48">
        <v>0.1070598173289088</v>
      </c>
      <c r="W48">
        <v>6.5054177444670291E-3</v>
      </c>
      <c r="X48">
        <v>4.9374850178000362E-2</v>
      </c>
      <c r="Y48">
        <v>0.11387711379212727</v>
      </c>
      <c r="Z48">
        <v>-1.2021858463920135E-2</v>
      </c>
    </row>
    <row r="49" spans="1:26" x14ac:dyDescent="0.2">
      <c r="A49">
        <f t="shared" si="1"/>
        <v>48</v>
      </c>
      <c r="B49">
        <v>-5.7973988535935959E-2</v>
      </c>
      <c r="C49">
        <v>-3.2697073748595329E-3</v>
      </c>
      <c r="D49">
        <v>6.4632831674194424E-2</v>
      </c>
      <c r="E49">
        <v>-3.4353435553815467E-2</v>
      </c>
      <c r="F49">
        <v>-8.0155984097378785E-2</v>
      </c>
      <c r="G49">
        <v>-5.8725305890942735E-2</v>
      </c>
      <c r="H49">
        <v>0.11057494780517643</v>
      </c>
      <c r="I49">
        <v>-6.0198182375819503E-2</v>
      </c>
      <c r="J49">
        <v>-9.8899785520943076E-4</v>
      </c>
      <c r="K49">
        <v>-3.6545702645547767E-2</v>
      </c>
      <c r="L49">
        <v>-9.6729569059750067E-3</v>
      </c>
      <c r="M49">
        <v>9.445128984506208E-3</v>
      </c>
      <c r="N49">
        <v>-9.7887276242332441E-2</v>
      </c>
      <c r="O49">
        <v>-6.7991045790074381E-2</v>
      </c>
      <c r="P49">
        <v>-2.7279776872138283E-3</v>
      </c>
      <c r="Q49">
        <v>-6.6544502281009013E-2</v>
      </c>
      <c r="R49">
        <v>8.6677584153568785E-2</v>
      </c>
      <c r="S49">
        <v>-4.4195118507138309E-2</v>
      </c>
      <c r="T49">
        <v>2.4813397070001459E-3</v>
      </c>
      <c r="U49">
        <v>-1.9252012467308083E-2</v>
      </c>
      <c r="V49">
        <v>1.2213869890162923E-3</v>
      </c>
      <c r="W49">
        <v>-5.0473552046763341E-2</v>
      </c>
      <c r="X49">
        <v>-4.4746578635053172E-2</v>
      </c>
      <c r="Y49">
        <v>2.6171521352797648E-2</v>
      </c>
      <c r="Z49">
        <v>-7.9756795247863013E-2</v>
      </c>
    </row>
    <row r="50" spans="1:26" x14ac:dyDescent="0.2">
      <c r="A50">
        <f t="shared" si="1"/>
        <v>49</v>
      </c>
      <c r="B50">
        <v>2.3676597162851946E-3</v>
      </c>
      <c r="C50">
        <v>-4.8847345374280503E-2</v>
      </c>
      <c r="D50">
        <v>-1.5260230095683882E-2</v>
      </c>
      <c r="E50">
        <v>1.1599517932370613E-2</v>
      </c>
      <c r="F50">
        <v>-0.11467950937546416</v>
      </c>
      <c r="G50">
        <v>3.6832792411560565E-4</v>
      </c>
      <c r="H50">
        <v>1.4218677091761545E-2</v>
      </c>
      <c r="I50">
        <v>3.2387618515308685E-2</v>
      </c>
      <c r="J50">
        <v>2.015259822936211E-2</v>
      </c>
      <c r="K50">
        <v>-9.9148793003237229E-2</v>
      </c>
      <c r="L50">
        <v>7.6675364723854611E-2</v>
      </c>
      <c r="M50">
        <v>-0.10621095114550407</v>
      </c>
      <c r="N50">
        <v>-2.937740945492354E-2</v>
      </c>
      <c r="O50">
        <v>-8.7265553631471982E-2</v>
      </c>
      <c r="P50">
        <v>0.12790621062420662</v>
      </c>
      <c r="Q50">
        <v>-3.4217757613185365E-2</v>
      </c>
      <c r="R50">
        <v>-4.2019511687506911E-3</v>
      </c>
      <c r="S50">
        <v>6.4229124058292883E-2</v>
      </c>
      <c r="T50">
        <v>1.0997503415207608E-2</v>
      </c>
      <c r="U50">
        <v>-0.11921925253547024</v>
      </c>
      <c r="V50">
        <v>5.4890360532908605E-3</v>
      </c>
      <c r="W50">
        <v>-1.5548381091690584E-2</v>
      </c>
      <c r="X50">
        <v>-7.0902615526854645E-2</v>
      </c>
      <c r="Y50">
        <v>4.9747257711355922E-3</v>
      </c>
      <c r="Z50">
        <v>-2.4284754147836152E-2</v>
      </c>
    </row>
    <row r="51" spans="1:26" x14ac:dyDescent="0.2">
      <c r="A51">
        <f t="shared" si="1"/>
        <v>50</v>
      </c>
      <c r="B51">
        <v>1.4031295645295823E-3</v>
      </c>
      <c r="C51">
        <v>2.8321251767930506E-2</v>
      </c>
      <c r="D51">
        <v>4.9479033856300543E-2</v>
      </c>
      <c r="E51">
        <v>7.9091533781145293E-2</v>
      </c>
      <c r="F51">
        <v>4.7270502703860712E-2</v>
      </c>
      <c r="G51">
        <v>-6.7287797607518116E-2</v>
      </c>
      <c r="H51">
        <v>6.3133834366266309E-2</v>
      </c>
      <c r="I51">
        <v>3.6236721347411655E-2</v>
      </c>
      <c r="J51">
        <v>3.0302969836544458E-2</v>
      </c>
      <c r="K51">
        <v>-5.0072668787475808E-2</v>
      </c>
      <c r="L51">
        <v>-9.325450145490928E-2</v>
      </c>
      <c r="M51">
        <v>9.1583512567685946E-2</v>
      </c>
      <c r="N51">
        <v>-4.9636298435640838E-2</v>
      </c>
      <c r="O51">
        <v>-4.6087137352828586E-2</v>
      </c>
      <c r="P51">
        <v>2.4999456902889888E-2</v>
      </c>
      <c r="Q51">
        <v>9.1123172109031314E-2</v>
      </c>
      <c r="R51">
        <v>4.9521024721213329E-2</v>
      </c>
      <c r="S51">
        <v>6.2502834770463325E-2</v>
      </c>
      <c r="T51">
        <v>-7.2400460933645411E-2</v>
      </c>
      <c r="U51">
        <v>6.2931444254458263E-2</v>
      </c>
      <c r="V51">
        <v>-2.1934523004922463E-2</v>
      </c>
      <c r="W51">
        <v>1.5282990989915668E-2</v>
      </c>
      <c r="X51">
        <v>-3.1649609372722842E-3</v>
      </c>
      <c r="Y51">
        <v>3.5428775886382469E-3</v>
      </c>
      <c r="Z51">
        <v>2.4297276323412425E-2</v>
      </c>
    </row>
    <row r="52" spans="1:26" x14ac:dyDescent="0.2">
      <c r="A52">
        <f t="shared" si="1"/>
        <v>51</v>
      </c>
      <c r="B52">
        <v>-6.9250758335572038E-2</v>
      </c>
      <c r="C52">
        <v>3.6333495501975656E-2</v>
      </c>
      <c r="D52">
        <v>-5.8143055234037018E-2</v>
      </c>
      <c r="E52">
        <v>2.5745432894265811E-3</v>
      </c>
      <c r="F52">
        <v>-3.1059835544560623E-2</v>
      </c>
      <c r="G52">
        <v>1.587022800847341E-2</v>
      </c>
      <c r="H52">
        <v>2.5990652777446405E-2</v>
      </c>
      <c r="I52">
        <v>3.5710288882222239E-2</v>
      </c>
      <c r="J52">
        <v>6.8756703610349995E-2</v>
      </c>
      <c r="K52">
        <v>-3.6262589794794159E-2</v>
      </c>
      <c r="L52">
        <v>1.3930233376970278E-2</v>
      </c>
      <c r="M52">
        <v>-3.3776005319979181E-3</v>
      </c>
      <c r="N52">
        <v>-8.2661857622276971E-2</v>
      </c>
      <c r="O52">
        <v>5.9023614046335833E-2</v>
      </c>
      <c r="P52">
        <v>4.3974755733922396E-3</v>
      </c>
      <c r="Q52">
        <v>-1.8793121708723329E-2</v>
      </c>
      <c r="R52">
        <v>1.4678852392156626E-2</v>
      </c>
      <c r="S52">
        <v>7.6944745410055651E-2</v>
      </c>
      <c r="T52">
        <v>4.5073927553633389E-2</v>
      </c>
      <c r="U52">
        <v>6.9527044769323254E-2</v>
      </c>
      <c r="V52">
        <v>8.4252424205571372E-2</v>
      </c>
      <c r="W52">
        <v>5.9770221260631702E-2</v>
      </c>
      <c r="X52">
        <v>8.116190488723686E-2</v>
      </c>
      <c r="Y52">
        <v>3.9763341215482174E-2</v>
      </c>
      <c r="Z52">
        <v>4.1089652916610715E-2</v>
      </c>
    </row>
    <row r="53" spans="1:26" x14ac:dyDescent="0.2">
      <c r="A53">
        <f t="shared" si="1"/>
        <v>52</v>
      </c>
      <c r="B53">
        <v>-9.8792904866084313E-3</v>
      </c>
      <c r="C53">
        <v>2.6575407641197674E-2</v>
      </c>
      <c r="D53">
        <v>9.3520974797492631E-3</v>
      </c>
      <c r="E53">
        <v>4.6430943007960121E-2</v>
      </c>
      <c r="F53">
        <v>4.2497936034044226E-2</v>
      </c>
      <c r="G53">
        <v>5.4866765047776073E-2</v>
      </c>
      <c r="H53">
        <v>6.7287893303451252E-2</v>
      </c>
      <c r="I53">
        <v>-6.3265542296289473E-2</v>
      </c>
      <c r="J53">
        <v>-6.2925878973901818E-3</v>
      </c>
      <c r="K53">
        <v>3.3382280862006989E-4</v>
      </c>
      <c r="L53">
        <v>-8.2636453462330509E-3</v>
      </c>
      <c r="M53">
        <v>9.7225838268344772E-2</v>
      </c>
      <c r="N53">
        <v>-1.0692609823509872E-2</v>
      </c>
      <c r="O53">
        <v>6.8012095104733716E-2</v>
      </c>
      <c r="P53">
        <v>-4.096165915493416E-2</v>
      </c>
      <c r="Q53">
        <v>8.3952146522136048E-2</v>
      </c>
      <c r="R53">
        <v>5.9490775441517506E-2</v>
      </c>
      <c r="S53">
        <v>-1.522139990641898E-2</v>
      </c>
      <c r="T53">
        <v>3.6806330431708272E-2</v>
      </c>
      <c r="U53">
        <v>4.0519974009968714E-2</v>
      </c>
      <c r="V53">
        <v>-6.5423181517860918E-2</v>
      </c>
      <c r="W53">
        <v>2.4276382228871518E-2</v>
      </c>
      <c r="X53">
        <v>-3.8832419010311481E-2</v>
      </c>
      <c r="Y53">
        <v>-9.7515435094557811E-3</v>
      </c>
      <c r="Z53">
        <v>-8.5856354409693924E-3</v>
      </c>
    </row>
    <row r="54" spans="1:26" x14ac:dyDescent="0.2">
      <c r="A54">
        <f t="shared" si="1"/>
        <v>53</v>
      </c>
      <c r="B54">
        <v>1.1783585385689417E-2</v>
      </c>
      <c r="C54">
        <v>1.572281209342687E-2</v>
      </c>
      <c r="D54">
        <v>-6.7451291560944204E-2</v>
      </c>
      <c r="E54">
        <v>-6.9650422879143185E-3</v>
      </c>
      <c r="F54">
        <v>-6.2640023247207844E-3</v>
      </c>
      <c r="G54">
        <v>-6.9572288624409465E-2</v>
      </c>
      <c r="H54">
        <v>-1.1118906897241879E-2</v>
      </c>
      <c r="I54">
        <v>-5.5921347636991803E-2</v>
      </c>
      <c r="J54">
        <v>-5.59752435121059E-2</v>
      </c>
      <c r="K54">
        <v>-1.1348049152277842E-2</v>
      </c>
      <c r="L54">
        <v>1.1549385421269487E-4</v>
      </c>
      <c r="M54">
        <v>3.4503530220853118E-2</v>
      </c>
      <c r="N54">
        <v>2.5138772548920874E-2</v>
      </c>
      <c r="O54">
        <v>8.426701882777908E-2</v>
      </c>
      <c r="P54">
        <v>8.709320090660852E-2</v>
      </c>
      <c r="Q54">
        <v>-0.11242711395011701</v>
      </c>
      <c r="R54">
        <v>2.8844246354703836E-2</v>
      </c>
      <c r="S54">
        <v>-1.8531822742255177E-2</v>
      </c>
      <c r="T54">
        <v>7.3020442070757516E-2</v>
      </c>
      <c r="U54">
        <v>5.674936628376677E-2</v>
      </c>
      <c r="V54">
        <v>3.4434809658321588E-2</v>
      </c>
      <c r="W54">
        <v>3.5372380685918026E-2</v>
      </c>
      <c r="X54">
        <v>2.6934697472210115E-2</v>
      </c>
      <c r="Y54">
        <v>2.04307756682903E-2</v>
      </c>
      <c r="Z54">
        <v>-4.2047211386970571E-3</v>
      </c>
    </row>
    <row r="55" spans="1:26" x14ac:dyDescent="0.2">
      <c r="A55">
        <f t="shared" si="1"/>
        <v>54</v>
      </c>
      <c r="B55">
        <v>-5.2264407943125687E-2</v>
      </c>
      <c r="C55">
        <v>-7.9356965184804434E-4</v>
      </c>
      <c r="D55">
        <v>2.8528212990280785E-2</v>
      </c>
      <c r="E55">
        <v>-4.7822883184532081E-2</v>
      </c>
      <c r="F55">
        <v>-1.0837920391377546E-2</v>
      </c>
      <c r="G55">
        <v>-3.4136911245199707E-2</v>
      </c>
      <c r="H55">
        <v>-7.8848432258274481E-2</v>
      </c>
      <c r="I55">
        <v>4.2449156102425965E-2</v>
      </c>
      <c r="J55">
        <v>8.7692073136979437E-2</v>
      </c>
      <c r="K55">
        <v>-0.10335766818614277</v>
      </c>
      <c r="L55">
        <v>3.2553822744309562E-2</v>
      </c>
      <c r="M55">
        <v>-2.7244153182208104E-3</v>
      </c>
      <c r="N55">
        <v>-7.3924044090415593E-3</v>
      </c>
      <c r="O55">
        <v>-5.7981168793621606E-2</v>
      </c>
      <c r="P55">
        <v>5.2970952816337416E-2</v>
      </c>
      <c r="Q55">
        <v>9.0862545346026505E-3</v>
      </c>
      <c r="R55">
        <v>-9.5473553110420717E-2</v>
      </c>
      <c r="S55">
        <v>1.6746664856584555E-2</v>
      </c>
      <c r="T55">
        <v>-5.5894744197476885E-3</v>
      </c>
      <c r="U55">
        <v>5.2941197074800432E-2</v>
      </c>
      <c r="V55">
        <v>3.8161920321833312E-2</v>
      </c>
      <c r="W55">
        <v>-3.8062787767537277E-2</v>
      </c>
      <c r="X55">
        <v>-2.7665196725230596E-4</v>
      </c>
      <c r="Y55">
        <v>-4.3951633575103635E-2</v>
      </c>
      <c r="Z55">
        <v>-0.1310915421666578</v>
      </c>
    </row>
    <row r="56" spans="1:26" x14ac:dyDescent="0.2">
      <c r="A56">
        <f t="shared" si="1"/>
        <v>55</v>
      </c>
      <c r="B56">
        <v>5.308293514561848E-2</v>
      </c>
      <c r="C56">
        <v>6.1108122972203985E-2</v>
      </c>
      <c r="D56">
        <v>-1.4298144013413784E-2</v>
      </c>
      <c r="E56">
        <v>-5.4224665357106849E-3</v>
      </c>
      <c r="F56">
        <v>-2.5597154418130277E-2</v>
      </c>
      <c r="G56">
        <v>7.8758611005227006E-2</v>
      </c>
      <c r="H56">
        <v>-2.6798235282902226E-2</v>
      </c>
      <c r="I56">
        <v>-2.8511372374816463E-2</v>
      </c>
      <c r="J56">
        <v>-3.6506481864529948E-2</v>
      </c>
      <c r="K56">
        <v>6.4804719510493918E-3</v>
      </c>
      <c r="L56">
        <v>-7.4167198899381271E-3</v>
      </c>
      <c r="M56">
        <v>-6.8761571190252099E-2</v>
      </c>
      <c r="N56">
        <v>2.0561475963790612E-2</v>
      </c>
      <c r="O56">
        <v>-5.6264788277588206E-3</v>
      </c>
      <c r="P56">
        <v>-9.4055837729790842E-2</v>
      </c>
      <c r="Q56">
        <v>-3.9998156503833024E-2</v>
      </c>
      <c r="R56">
        <v>-1.7179264869236256E-2</v>
      </c>
      <c r="S56">
        <v>2.4236852633267639E-2</v>
      </c>
      <c r="T56">
        <v>-4.7585080420310278E-3</v>
      </c>
      <c r="U56">
        <v>1.3819832043967872E-2</v>
      </c>
      <c r="V56">
        <v>1.6713099743708968E-3</v>
      </c>
      <c r="W56">
        <v>-2.6568238165012147E-2</v>
      </c>
      <c r="X56">
        <v>3.7364202545923278E-2</v>
      </c>
      <c r="Y56">
        <v>-0.12753486259862953</v>
      </c>
      <c r="Z56">
        <v>1.9460637813386736E-2</v>
      </c>
    </row>
    <row r="57" spans="1:26" x14ac:dyDescent="0.2">
      <c r="A57">
        <f t="shared" si="1"/>
        <v>56</v>
      </c>
      <c r="B57">
        <v>9.6359772548862879E-3</v>
      </c>
      <c r="C57">
        <v>5.3078344743323833E-3</v>
      </c>
      <c r="D57">
        <v>1.964328384179112E-2</v>
      </c>
      <c r="E57">
        <v>9.1943903767986085E-2</v>
      </c>
      <c r="F57">
        <v>2.3142162506886024E-2</v>
      </c>
      <c r="G57">
        <v>7.8035267577850398E-2</v>
      </c>
      <c r="H57">
        <v>5.6751797830568829E-2</v>
      </c>
      <c r="I57">
        <v>-3.7489816938506192E-2</v>
      </c>
      <c r="J57">
        <v>-2.6595532566401524E-2</v>
      </c>
      <c r="K57">
        <v>-7.4400591143837513E-2</v>
      </c>
      <c r="L57">
        <v>7.165293927019141E-2</v>
      </c>
      <c r="M57">
        <v>-3.5902353630824592E-2</v>
      </c>
      <c r="N57">
        <v>6.336073307671039E-2</v>
      </c>
      <c r="O57">
        <v>6.4457369621948452E-2</v>
      </c>
      <c r="P57">
        <v>-7.563100808582647E-2</v>
      </c>
      <c r="Q57">
        <v>5.180082815371842E-3</v>
      </c>
      <c r="R57">
        <v>-6.8814143810840778E-2</v>
      </c>
      <c r="S57">
        <v>9.8045560318786563E-4</v>
      </c>
      <c r="T57">
        <v>-9.7722175445993167E-3</v>
      </c>
      <c r="U57">
        <v>5.810515867514221E-2</v>
      </c>
      <c r="V57">
        <v>0.12301055418610624</v>
      </c>
      <c r="W57">
        <v>1.2002549505622864E-3</v>
      </c>
      <c r="X57">
        <v>-3.6068832468010147E-2</v>
      </c>
      <c r="Y57">
        <v>-1.6692642793674953E-2</v>
      </c>
      <c r="Z57">
        <v>2.9267848102925875E-2</v>
      </c>
    </row>
    <row r="58" spans="1:26" x14ac:dyDescent="0.2">
      <c r="A58">
        <f t="shared" si="1"/>
        <v>57</v>
      </c>
      <c r="B58">
        <v>8.8109575276100568E-2</v>
      </c>
      <c r="C58">
        <v>1.2844250324030115E-2</v>
      </c>
      <c r="D58">
        <v>-8.9072593685945514E-2</v>
      </c>
      <c r="E58">
        <v>8.5366416688509167E-3</v>
      </c>
      <c r="F58">
        <v>6.5535697841432372E-2</v>
      </c>
      <c r="G58">
        <v>-6.2078581314847399E-2</v>
      </c>
      <c r="H58">
        <v>7.1478189585073553E-3</v>
      </c>
      <c r="I58">
        <v>-2.4727205346706829E-2</v>
      </c>
      <c r="J58">
        <v>-2.1455216658319919E-2</v>
      </c>
      <c r="K58">
        <v>3.5410396282260601E-2</v>
      </c>
      <c r="L58">
        <v>6.7188610690862682E-2</v>
      </c>
      <c r="M58">
        <v>-5.1617732955016801E-3</v>
      </c>
      <c r="N58">
        <v>1.4752316337463545E-2</v>
      </c>
      <c r="O58">
        <v>5.957909248755159E-2</v>
      </c>
      <c r="P58">
        <v>-2.9106005725597996E-2</v>
      </c>
      <c r="Q58">
        <v>-0.10766443438063429</v>
      </c>
      <c r="R58">
        <v>-4.87811214007371E-2</v>
      </c>
      <c r="S58">
        <v>-2.1706284135471536E-2</v>
      </c>
      <c r="T58">
        <v>0.16908610159657717</v>
      </c>
      <c r="U58">
        <v>-8.9175755838245968E-2</v>
      </c>
      <c r="V58">
        <v>-3.8969072961687896E-2</v>
      </c>
      <c r="W58">
        <v>-3.2440941846989813E-2</v>
      </c>
      <c r="X58">
        <v>8.7498128222677884E-2</v>
      </c>
      <c r="Y58">
        <v>-3.6884405904274185E-2</v>
      </c>
      <c r="Z58">
        <v>5.4067520624769046E-3</v>
      </c>
    </row>
    <row r="59" spans="1:26" x14ac:dyDescent="0.2">
      <c r="A59">
        <f t="shared" si="1"/>
        <v>58</v>
      </c>
      <c r="B59">
        <v>2.4831068406285232E-2</v>
      </c>
      <c r="C59">
        <v>-5.1476833578792819E-2</v>
      </c>
      <c r="D59">
        <v>-6.5717633182249796E-2</v>
      </c>
      <c r="E59">
        <v>-9.5056671444405272E-2</v>
      </c>
      <c r="F59">
        <v>-3.0437041982080897E-2</v>
      </c>
      <c r="G59">
        <v>8.3338033573821177E-2</v>
      </c>
      <c r="H59">
        <v>-1.9490336635464626E-2</v>
      </c>
      <c r="I59">
        <v>-1.9926098515402585E-2</v>
      </c>
      <c r="J59">
        <v>-1.6424786523076985E-2</v>
      </c>
      <c r="K59">
        <v>-2.6971709147088538E-3</v>
      </c>
      <c r="L59">
        <v>3.9779734447216976E-2</v>
      </c>
      <c r="M59">
        <v>4.3716795429974135E-2</v>
      </c>
      <c r="N59">
        <v>6.800929139795335E-2</v>
      </c>
      <c r="O59">
        <v>6.8182124096146324E-2</v>
      </c>
      <c r="P59">
        <v>3.8374113003624474E-4</v>
      </c>
      <c r="Q59">
        <v>-7.9368204973647494E-2</v>
      </c>
      <c r="R59">
        <v>3.1694603917259652E-2</v>
      </c>
      <c r="S59">
        <v>0.11737567339993815</v>
      </c>
      <c r="T59">
        <v>-8.0045223402859411E-2</v>
      </c>
      <c r="U59">
        <v>-8.8003490179096464E-2</v>
      </c>
      <c r="V59">
        <v>6.2569718430171339E-2</v>
      </c>
      <c r="W59">
        <v>0.15002344574038767</v>
      </c>
      <c r="X59">
        <v>9.0385170060180552E-3</v>
      </c>
      <c r="Y59">
        <v>2.0738401862930845E-2</v>
      </c>
      <c r="Z59">
        <v>-1.3071327461119095E-2</v>
      </c>
    </row>
    <row r="60" spans="1:26" x14ac:dyDescent="0.2">
      <c r="A60">
        <f t="shared" si="1"/>
        <v>59</v>
      </c>
      <c r="B60">
        <v>-2.9028788104413259E-2</v>
      </c>
      <c r="C60">
        <v>-3.2043798172983737E-2</v>
      </c>
      <c r="D60">
        <v>-2.3862171837111881E-2</v>
      </c>
      <c r="E60">
        <v>-8.3904016325129879E-2</v>
      </c>
      <c r="F60">
        <v>-4.1166797614941963E-2</v>
      </c>
      <c r="G60">
        <v>-4.4552898609317486E-2</v>
      </c>
      <c r="H60">
        <v>6.5357973477385995E-3</v>
      </c>
      <c r="I60">
        <v>-4.6093574179424605E-2</v>
      </c>
      <c r="J60">
        <v>4.7132035199934447E-2</v>
      </c>
      <c r="K60">
        <v>-6.0831536998636443E-2</v>
      </c>
      <c r="L60">
        <v>-7.1100088311662688E-2</v>
      </c>
      <c r="M60">
        <v>5.6681788410839186E-2</v>
      </c>
      <c r="N60">
        <v>0.14363883323708779</v>
      </c>
      <c r="O60">
        <v>9.2793131570825638E-2</v>
      </c>
      <c r="P60">
        <v>6.1797991507288236E-2</v>
      </c>
      <c r="Q60">
        <v>-5.6800751607029874E-2</v>
      </c>
      <c r="R60">
        <v>-2.3236533566923668E-2</v>
      </c>
      <c r="S60">
        <v>1.0822157771820993E-2</v>
      </c>
      <c r="T60">
        <v>2.6109658192732688E-2</v>
      </c>
      <c r="U60">
        <v>3.5440848200172542E-2</v>
      </c>
      <c r="V60">
        <v>5.5195604848153369E-2</v>
      </c>
      <c r="W60">
        <v>-5.7412107238479657E-2</v>
      </c>
      <c r="X60">
        <v>-8.8806575719323575E-3</v>
      </c>
      <c r="Y60">
        <v>-3.4442079729614515E-2</v>
      </c>
      <c r="Z60">
        <v>-2.7227767683069393E-2</v>
      </c>
    </row>
    <row r="61" spans="1:26" x14ac:dyDescent="0.2">
      <c r="A61">
        <f t="shared" si="1"/>
        <v>60</v>
      </c>
      <c r="B61">
        <v>-4.562062458439848E-2</v>
      </c>
      <c r="C61">
        <v>2.7676473250966168E-2</v>
      </c>
      <c r="D61">
        <v>2.9122748666988711E-2</v>
      </c>
      <c r="E61">
        <v>-2.2062383472770807E-2</v>
      </c>
      <c r="F61">
        <v>0.10182223869013911</v>
      </c>
      <c r="G61">
        <v>-2.0635872164779145E-2</v>
      </c>
      <c r="H61">
        <v>8.2787979532524519E-3</v>
      </c>
      <c r="I61">
        <v>-1.3099200190846332E-2</v>
      </c>
      <c r="J61">
        <v>4.1068364399455867E-2</v>
      </c>
      <c r="K61">
        <v>-9.1567781351475114E-2</v>
      </c>
      <c r="L61">
        <v>4.2908682151658752E-2</v>
      </c>
      <c r="M61">
        <v>1.4687616954194039E-2</v>
      </c>
      <c r="N61">
        <v>-3.0101305949262507E-2</v>
      </c>
      <c r="O61">
        <v>-9.4808738006882096E-2</v>
      </c>
      <c r="P61">
        <v>1.9106676734439783E-2</v>
      </c>
      <c r="Q61">
        <v>1.5094959966826206E-2</v>
      </c>
      <c r="R61">
        <v>-6.3748188324508778E-2</v>
      </c>
      <c r="S61">
        <v>5.567255817132263E-3</v>
      </c>
      <c r="T61">
        <v>-3.2689076909450984E-2</v>
      </c>
      <c r="U61">
        <v>2.0319306593325731E-2</v>
      </c>
      <c r="V61">
        <v>-8.6882223758805499E-2</v>
      </c>
      <c r="W61">
        <v>5.7863075281096243E-2</v>
      </c>
      <c r="X61">
        <v>2.6096163259659747E-2</v>
      </c>
      <c r="Y61">
        <v>0.11054991775832379</v>
      </c>
      <c r="Z61">
        <v>9.9696017734559744E-2</v>
      </c>
    </row>
    <row r="62" spans="1:26" x14ac:dyDescent="0.2">
      <c r="A62">
        <f t="shared" si="1"/>
        <v>61</v>
      </c>
      <c r="B62">
        <v>5.6462445300065639E-2</v>
      </c>
      <c r="C62">
        <v>-4.6144582519079477E-2</v>
      </c>
      <c r="D62">
        <v>-3.3953754566436747E-2</v>
      </c>
      <c r="E62">
        <v>-3.2729999822032257E-2</v>
      </c>
      <c r="F62">
        <v>-1.3946251802737581E-2</v>
      </c>
      <c r="G62">
        <v>0.11356047706556657</v>
      </c>
      <c r="H62">
        <v>6.3796093016588104E-2</v>
      </c>
      <c r="I62">
        <v>5.1173477965929387E-2</v>
      </c>
      <c r="J62">
        <v>-2.9902902704941767E-2</v>
      </c>
      <c r="K62">
        <v>3.4473440072200726E-2</v>
      </c>
      <c r="L62">
        <v>4.1746149220046144E-2</v>
      </c>
      <c r="M62">
        <v>9.0094850070191364E-3</v>
      </c>
      <c r="N62">
        <v>1.2944238012329525E-2</v>
      </c>
      <c r="O62">
        <v>-1.583100547003018E-2</v>
      </c>
      <c r="P62">
        <v>-2.0089250948876234E-2</v>
      </c>
      <c r="Q62">
        <v>-3.4309946182495804E-2</v>
      </c>
      <c r="R62">
        <v>-8.099084132258158E-2</v>
      </c>
      <c r="S62">
        <v>8.0577986974195836E-3</v>
      </c>
      <c r="T62">
        <v>-6.7435126726864761E-2</v>
      </c>
      <c r="U62">
        <v>4.4560605244251282E-2</v>
      </c>
      <c r="V62">
        <v>2.573616088217013E-2</v>
      </c>
      <c r="W62">
        <v>-2.7884651147608609E-2</v>
      </c>
      <c r="X62">
        <v>-5.7305877604545176E-3</v>
      </c>
      <c r="Y62">
        <v>3.3916699245501739E-2</v>
      </c>
      <c r="Z62">
        <v>-3.3398399626010537E-2</v>
      </c>
    </row>
    <row r="63" spans="1:26" x14ac:dyDescent="0.2">
      <c r="A63">
        <f t="shared" si="1"/>
        <v>62</v>
      </c>
      <c r="B63">
        <v>-8.7348642715837921E-2</v>
      </c>
      <c r="C63">
        <v>5.8992357427338812E-2</v>
      </c>
      <c r="D63">
        <v>-4.0557314067069937E-2</v>
      </c>
      <c r="E63">
        <v>2.5932139834026681E-2</v>
      </c>
      <c r="F63">
        <v>1.0168986840318708E-2</v>
      </c>
      <c r="G63">
        <v>1.6802937673269416E-2</v>
      </c>
      <c r="H63">
        <v>-7.4366095882859334E-2</v>
      </c>
      <c r="I63">
        <v>-2.1584301687025079E-2</v>
      </c>
      <c r="J63">
        <v>-1.1950255153983288E-2</v>
      </c>
      <c r="K63">
        <v>-5.954204632840461E-2</v>
      </c>
      <c r="L63">
        <v>6.7607069031390923E-2</v>
      </c>
      <c r="M63">
        <v>8.3964207570189891E-3</v>
      </c>
      <c r="N63">
        <v>-6.3222296006967549E-3</v>
      </c>
      <c r="O63">
        <v>-0.13701628268300767</v>
      </c>
      <c r="P63">
        <v>-7.9122527117889124E-3</v>
      </c>
      <c r="Q63">
        <v>5.9706893649618169E-2</v>
      </c>
      <c r="R63">
        <v>3.9051331242238502E-2</v>
      </c>
      <c r="S63">
        <v>-5.567763776228616E-3</v>
      </c>
      <c r="T63">
        <v>-4.459620525511386E-2</v>
      </c>
      <c r="U63">
        <v>5.2137278739548126E-3</v>
      </c>
      <c r="V63">
        <v>-3.4368884108015758E-2</v>
      </c>
      <c r="W63">
        <v>3.4235650849743914E-2</v>
      </c>
      <c r="X63">
        <v>-0.11098886464751534</v>
      </c>
      <c r="Y63">
        <v>-1.5077121344145889E-2</v>
      </c>
      <c r="Z63">
        <v>-1.944357455015517E-2</v>
      </c>
    </row>
    <row r="64" spans="1:26" x14ac:dyDescent="0.2">
      <c r="A64">
        <f t="shared" si="1"/>
        <v>63</v>
      </c>
      <c r="B64">
        <v>1.8769713263422964E-2</v>
      </c>
      <c r="C64">
        <v>-3.5202713476337293E-2</v>
      </c>
      <c r="D64">
        <v>-3.3101057535846475E-2</v>
      </c>
      <c r="E64">
        <v>3.8826278336459207E-2</v>
      </c>
      <c r="F64">
        <v>-2.8273100134140496E-2</v>
      </c>
      <c r="G64">
        <v>2.2995981683387529E-2</v>
      </c>
      <c r="H64">
        <v>1.8951094071505931E-2</v>
      </c>
      <c r="I64">
        <v>-5.9393197970984985E-3</v>
      </c>
      <c r="J64">
        <v>1.5675031596689912E-2</v>
      </c>
      <c r="K64">
        <v>-1.6306820387711904E-2</v>
      </c>
      <c r="L64">
        <v>-9.1410007417348131E-4</v>
      </c>
      <c r="M64">
        <v>4.0693241483139936E-2</v>
      </c>
      <c r="N64">
        <v>3.5237161683833611E-2</v>
      </c>
      <c r="O64">
        <v>7.5086012006733913E-3</v>
      </c>
      <c r="P64">
        <v>-1.5432191135703066E-2</v>
      </c>
      <c r="Q64">
        <v>-5.8254341137620312E-2</v>
      </c>
      <c r="R64">
        <v>7.1900972793352037E-3</v>
      </c>
      <c r="S64">
        <v>4.9403116267677689E-2</v>
      </c>
      <c r="T64">
        <v>5.7484877529883321E-2</v>
      </c>
      <c r="U64">
        <v>2.4463948761970809E-2</v>
      </c>
      <c r="V64">
        <v>2.4762010788585833E-2</v>
      </c>
      <c r="W64">
        <v>1.4594785491835304E-2</v>
      </c>
      <c r="X64">
        <v>-3.9655336318079028E-2</v>
      </c>
      <c r="Y64">
        <v>-3.1320050276606747E-2</v>
      </c>
      <c r="Z64">
        <v>5.3640416468143895E-2</v>
      </c>
    </row>
    <row r="65" spans="1:26" x14ac:dyDescent="0.2">
      <c r="A65">
        <f t="shared" si="1"/>
        <v>64</v>
      </c>
      <c r="B65">
        <v>5.5995079916145711E-2</v>
      </c>
      <c r="C65">
        <v>-3.2234890402015E-2</v>
      </c>
      <c r="D65">
        <v>-2.5033809012226516E-2</v>
      </c>
      <c r="E65">
        <v>9.2638249651681215E-2</v>
      </c>
      <c r="F65">
        <v>-3.8635574989120403E-2</v>
      </c>
      <c r="G65">
        <v>9.4132691041508443E-3</v>
      </c>
      <c r="H65">
        <v>6.5377165544863433E-2</v>
      </c>
      <c r="I65">
        <v>-3.1036946011687643E-2</v>
      </c>
      <c r="J65">
        <v>-7.2437091258108807E-2</v>
      </c>
      <c r="K65">
        <v>3.0620916263797718E-2</v>
      </c>
      <c r="L65">
        <v>5.9553487233478829E-2</v>
      </c>
      <c r="M65">
        <v>-2.525066260852981E-3</v>
      </c>
      <c r="N65">
        <v>-1.5887536900589224E-3</v>
      </c>
      <c r="O65">
        <v>-6.2082222156665569E-2</v>
      </c>
      <c r="P65">
        <v>-4.0221344820674333E-2</v>
      </c>
      <c r="Q65">
        <v>1.3129601674105684E-2</v>
      </c>
      <c r="R65">
        <v>3.1271896001364242E-2</v>
      </c>
      <c r="S65">
        <v>-4.715038331350592E-2</v>
      </c>
      <c r="T65">
        <v>3.09724421632625E-2</v>
      </c>
      <c r="U65">
        <v>-2.4472163750553094E-2</v>
      </c>
      <c r="V65">
        <v>5.7404097318006761E-2</v>
      </c>
      <c r="W65">
        <v>-2.3664802108821163E-2</v>
      </c>
      <c r="X65">
        <v>2.4805865094717936E-3</v>
      </c>
      <c r="Y65">
        <v>3.2399993766787809E-2</v>
      </c>
      <c r="Z65">
        <v>-2.0762567648514147E-4</v>
      </c>
    </row>
    <row r="66" spans="1:26" x14ac:dyDescent="0.2">
      <c r="A66">
        <f t="shared" si="1"/>
        <v>65</v>
      </c>
      <c r="B66">
        <v>-2.7239708715771284E-2</v>
      </c>
      <c r="C66">
        <v>-5.333566792299238E-3</v>
      </c>
      <c r="D66">
        <v>4.9695399085989564E-2</v>
      </c>
      <c r="E66">
        <v>6.1093000608397403E-2</v>
      </c>
      <c r="F66">
        <v>1.273663070867607E-2</v>
      </c>
      <c r="G66">
        <v>-2.184275630574288E-2</v>
      </c>
      <c r="H66">
        <v>1.843884251638421E-2</v>
      </c>
      <c r="I66">
        <v>8.9639328727447072E-3</v>
      </c>
      <c r="J66">
        <v>5.1073476309408936E-2</v>
      </c>
      <c r="K66">
        <v>1.7394640222806368E-3</v>
      </c>
      <c r="L66">
        <v>1.4365549735174889E-3</v>
      </c>
      <c r="M66">
        <v>-1.4078462356185574E-2</v>
      </c>
      <c r="N66">
        <v>-3.765640039339193E-2</v>
      </c>
      <c r="O66">
        <v>1.233159578248353E-2</v>
      </c>
      <c r="P66">
        <v>-5.1394662527618838E-2</v>
      </c>
      <c r="Q66">
        <v>1.6015905487948096E-2</v>
      </c>
      <c r="R66">
        <v>3.3467695891078515E-2</v>
      </c>
      <c r="S66">
        <v>1.6974526358504462E-2</v>
      </c>
      <c r="T66">
        <v>2.8767846292376682E-2</v>
      </c>
      <c r="U66">
        <v>4.5075588596775297E-3</v>
      </c>
      <c r="V66">
        <v>-5.7685818860727898E-3</v>
      </c>
      <c r="W66">
        <v>2.8574649236301444E-2</v>
      </c>
      <c r="X66">
        <v>-2.2198049059702373E-3</v>
      </c>
      <c r="Y66">
        <v>1.8868729063723201E-2</v>
      </c>
      <c r="Z66">
        <v>-1.8672265173499628E-2</v>
      </c>
    </row>
    <row r="67" spans="1:26" x14ac:dyDescent="0.2">
      <c r="A67">
        <f t="shared" si="1"/>
        <v>66</v>
      </c>
      <c r="B67">
        <v>3.9947184452487322E-2</v>
      </c>
      <c r="C67">
        <v>9.0190238602859435E-2</v>
      </c>
      <c r="D67">
        <v>1.7695391259829586E-2</v>
      </c>
      <c r="E67">
        <v>-3.2718297822816253E-2</v>
      </c>
      <c r="F67">
        <v>2.2335939165924718E-2</v>
      </c>
      <c r="G67">
        <v>-3.7026221529872824E-2</v>
      </c>
      <c r="H67">
        <v>-7.6479027544610098E-2</v>
      </c>
      <c r="I67">
        <v>6.045160686980347E-2</v>
      </c>
      <c r="J67">
        <v>2.8413534600760192E-2</v>
      </c>
      <c r="K67">
        <v>-5.1105922119912786E-2</v>
      </c>
      <c r="L67">
        <v>-6.8601680619650038E-2</v>
      </c>
      <c r="M67">
        <v>-4.17044939356205E-2</v>
      </c>
      <c r="N67">
        <v>3.6916677258701451E-2</v>
      </c>
      <c r="O67">
        <v>1.3517567329777666E-2</v>
      </c>
      <c r="P67">
        <v>5.0064169975903607E-3</v>
      </c>
      <c r="Q67">
        <v>-0.1118092400934694</v>
      </c>
      <c r="R67">
        <v>1.3633636298674295E-2</v>
      </c>
      <c r="S67">
        <v>-2.5272493223333095E-2</v>
      </c>
      <c r="T67">
        <v>-5.5684534915339624E-2</v>
      </c>
      <c r="U67">
        <v>-3.3785701877662187E-2</v>
      </c>
      <c r="V67">
        <v>-2.3143779276289755E-2</v>
      </c>
      <c r="W67">
        <v>-6.286222892802637E-2</v>
      </c>
      <c r="X67">
        <v>1.4152328531615337E-2</v>
      </c>
      <c r="Y67">
        <v>4.5096739082379239E-2</v>
      </c>
      <c r="Z67">
        <v>-2.020561298876258E-2</v>
      </c>
    </row>
    <row r="68" spans="1:26" x14ac:dyDescent="0.2">
      <c r="A68">
        <f t="shared" ref="A68:A131" si="2">A67+1</f>
        <v>67</v>
      </c>
      <c r="B68">
        <v>-9.2070539625244696E-3</v>
      </c>
      <c r="C68">
        <v>1.6618815889576366E-2</v>
      </c>
      <c r="D68">
        <v>-4.2628277721794942E-2</v>
      </c>
      <c r="E68">
        <v>6.7805713614053301E-3</v>
      </c>
      <c r="F68">
        <v>-1.6798229231699074E-3</v>
      </c>
      <c r="G68">
        <v>-3.3322284720635517E-2</v>
      </c>
      <c r="H68">
        <v>-1.1394097385542312E-2</v>
      </c>
      <c r="I68">
        <v>-2.3432639752135219E-4</v>
      </c>
      <c r="J68">
        <v>-3.0428627876841145E-2</v>
      </c>
      <c r="K68">
        <v>4.5883304866559116E-2</v>
      </c>
      <c r="L68">
        <v>-3.9323796669642804E-3</v>
      </c>
      <c r="M68">
        <v>-1.5790264527779728E-2</v>
      </c>
      <c r="N68">
        <v>7.6960400734093961E-6</v>
      </c>
      <c r="O68">
        <v>-8.1149130217968764E-3</v>
      </c>
      <c r="P68">
        <v>8.7947734311255143E-4</v>
      </c>
      <c r="Q68">
        <v>2.1560503198339822E-2</v>
      </c>
      <c r="R68">
        <v>-1.5677323178689268E-2</v>
      </c>
      <c r="S68">
        <v>8.9770744833065089E-2</v>
      </c>
      <c r="T68">
        <v>-7.2833703679213616E-2</v>
      </c>
      <c r="U68">
        <v>1.0650370706843614E-3</v>
      </c>
      <c r="V68">
        <v>4.3010528082005652E-2</v>
      </c>
      <c r="W68">
        <v>-8.6153860760709258E-2</v>
      </c>
      <c r="X68">
        <v>6.0348671144038035E-3</v>
      </c>
      <c r="Y68">
        <v>-5.2223453504486393E-2</v>
      </c>
      <c r="Z68">
        <v>1.6487038992194414E-3</v>
      </c>
    </row>
    <row r="69" spans="1:26" x14ac:dyDescent="0.2">
      <c r="A69">
        <f t="shared" si="2"/>
        <v>68</v>
      </c>
      <c r="B69">
        <v>1.7759396069859882E-2</v>
      </c>
      <c r="C69">
        <v>-5.6924920619563113E-2</v>
      </c>
      <c r="D69">
        <v>4.5264271620613382E-2</v>
      </c>
      <c r="E69">
        <v>1.157645803831614E-2</v>
      </c>
      <c r="F69">
        <v>-6.3708207414407275E-2</v>
      </c>
      <c r="G69">
        <v>0.15518222498097645</v>
      </c>
      <c r="H69">
        <v>-5.5529689013113108E-2</v>
      </c>
      <c r="I69">
        <v>-3.1644356141972044E-2</v>
      </c>
      <c r="J69">
        <v>-2.42702028356588E-2</v>
      </c>
      <c r="K69">
        <v>-2.142468693359489E-3</v>
      </c>
      <c r="L69">
        <v>4.9791399999113514E-2</v>
      </c>
      <c r="M69">
        <v>2.6230913030090033E-2</v>
      </c>
      <c r="N69">
        <v>-6.5299052658717507E-2</v>
      </c>
      <c r="O69">
        <v>2.9244867701797971E-2</v>
      </c>
      <c r="P69">
        <v>6.7986647280844723E-3</v>
      </c>
      <c r="Q69">
        <v>-1.612850856280065E-2</v>
      </c>
      <c r="R69">
        <v>3.0971126957900885E-2</v>
      </c>
      <c r="S69">
        <v>6.8984086995659319E-2</v>
      </c>
      <c r="T69">
        <v>-8.5172419046415537E-2</v>
      </c>
      <c r="U69">
        <v>4.8985410737392217E-2</v>
      </c>
      <c r="V69">
        <v>-0.10231867707595807</v>
      </c>
      <c r="W69">
        <v>-7.3950212707407384E-2</v>
      </c>
      <c r="X69">
        <v>-1.3364542310669204E-2</v>
      </c>
      <c r="Y69">
        <v>9.203006583026422E-3</v>
      </c>
      <c r="Z69">
        <v>-6.3374929429678886E-2</v>
      </c>
    </row>
    <row r="70" spans="1:26" x14ac:dyDescent="0.2">
      <c r="A70">
        <f t="shared" si="2"/>
        <v>69</v>
      </c>
      <c r="B70">
        <v>6.890759386863067E-2</v>
      </c>
      <c r="C70">
        <v>-1.1891311317018771E-2</v>
      </c>
      <c r="D70">
        <v>6.2695603954795981E-2</v>
      </c>
      <c r="E70">
        <v>5.3979660573649536E-2</v>
      </c>
      <c r="F70">
        <v>5.7417801681464223E-3</v>
      </c>
      <c r="G70">
        <v>-7.5486187311293584E-2</v>
      </c>
      <c r="H70">
        <v>4.7395042896704119E-2</v>
      </c>
      <c r="I70">
        <v>1.8628175150798402E-2</v>
      </c>
      <c r="J70">
        <v>-2.6329594614669539E-2</v>
      </c>
      <c r="K70">
        <v>5.7378877707604629E-3</v>
      </c>
      <c r="L70">
        <v>-6.5010652871249075E-2</v>
      </c>
      <c r="M70">
        <v>-3.6626684147691387E-2</v>
      </c>
      <c r="N70">
        <v>-5.3557823940004877E-2</v>
      </c>
      <c r="O70">
        <v>-4.4019131543203222E-2</v>
      </c>
      <c r="P70">
        <v>-5.7221483263967935E-4</v>
      </c>
      <c r="Q70">
        <v>3.3297083134965183E-2</v>
      </c>
      <c r="R70">
        <v>5.3446054614952686E-2</v>
      </c>
      <c r="S70">
        <v>3.0361042702662659E-2</v>
      </c>
      <c r="T70">
        <v>-2.1859430475300218E-2</v>
      </c>
      <c r="U70">
        <v>-2.0798361280813124E-2</v>
      </c>
      <c r="V70">
        <v>3.4613624937496597E-2</v>
      </c>
      <c r="W70">
        <v>-5.4564449137071799E-2</v>
      </c>
      <c r="X70">
        <v>-5.6725537300499947E-3</v>
      </c>
      <c r="Y70">
        <v>-1.5185776349901972E-2</v>
      </c>
      <c r="Z70">
        <v>9.3388447047498963E-2</v>
      </c>
    </row>
    <row r="71" spans="1:26" x14ac:dyDescent="0.2">
      <c r="A71">
        <f t="shared" si="2"/>
        <v>70</v>
      </c>
      <c r="B71">
        <v>-4.3690179867237097E-2</v>
      </c>
      <c r="C71">
        <v>-1.5697082685634189E-2</v>
      </c>
      <c r="D71">
        <v>-4.2959970719140483E-2</v>
      </c>
      <c r="E71">
        <v>-3.0444037323061283E-2</v>
      </c>
      <c r="F71">
        <v>-2.0676073640573198E-2</v>
      </c>
      <c r="G71">
        <v>3.1301588258376103E-2</v>
      </c>
      <c r="H71">
        <v>-4.1453968527189543E-2</v>
      </c>
      <c r="I71">
        <v>-1.0392203703090257E-2</v>
      </c>
      <c r="J71">
        <v>-7.3320398775269784E-3</v>
      </c>
      <c r="K71">
        <v>3.0402491682901191E-2</v>
      </c>
      <c r="L71">
        <v>7.7038650352218671E-2</v>
      </c>
      <c r="M71">
        <v>-4.6653583857084568E-2</v>
      </c>
      <c r="N71">
        <v>-7.9909812760460275E-3</v>
      </c>
      <c r="O71">
        <v>-7.4639584075125304E-3</v>
      </c>
      <c r="P71">
        <v>8.3370645416237343E-2</v>
      </c>
      <c r="Q71">
        <v>4.3599126868924205E-2</v>
      </c>
      <c r="R71">
        <v>-4.8416698050222029E-2</v>
      </c>
      <c r="S71">
        <v>0.10814308311519062</v>
      </c>
      <c r="T71">
        <v>-5.4359604811161213E-2</v>
      </c>
      <c r="U71">
        <v>8.7128239449980618E-2</v>
      </c>
      <c r="V71">
        <v>6.7267480878508326E-2</v>
      </c>
      <c r="W71">
        <v>5.5281672776886503E-2</v>
      </c>
      <c r="X71">
        <v>4.7127954843548966E-2</v>
      </c>
      <c r="Y71">
        <v>-2.6398384861978867E-2</v>
      </c>
      <c r="Z71">
        <v>-3.4452448546908022E-2</v>
      </c>
    </row>
    <row r="72" spans="1:26" x14ac:dyDescent="0.2">
      <c r="A72">
        <f t="shared" si="2"/>
        <v>71</v>
      </c>
      <c r="B72">
        <v>3.7043921230468117E-2</v>
      </c>
      <c r="C72">
        <v>4.0977239492167854E-2</v>
      </c>
      <c r="D72">
        <v>1.4945006612323709E-2</v>
      </c>
      <c r="E72">
        <v>-5.3685150406971645E-2</v>
      </c>
      <c r="F72">
        <v>8.2596552223996533E-2</v>
      </c>
      <c r="G72">
        <v>0.1542171659278741</v>
      </c>
      <c r="H72">
        <v>-5.9996544807902924E-2</v>
      </c>
      <c r="I72">
        <v>2.158749412660101E-2</v>
      </c>
      <c r="J72">
        <v>-6.2347341751179959E-2</v>
      </c>
      <c r="K72">
        <v>5.4215475765791669E-3</v>
      </c>
      <c r="L72">
        <v>1.87575545379404E-2</v>
      </c>
      <c r="M72">
        <v>-3.4609403110541767E-2</v>
      </c>
      <c r="N72">
        <v>3.2744399161188402E-3</v>
      </c>
      <c r="O72">
        <v>-3.2839047119664969E-2</v>
      </c>
      <c r="P72">
        <v>-6.7928461953300871E-3</v>
      </c>
      <c r="Q72">
        <v>-8.3242295964104124E-2</v>
      </c>
      <c r="R72">
        <v>-3.1950980201918951E-2</v>
      </c>
      <c r="S72">
        <v>6.6973759287812115E-2</v>
      </c>
      <c r="T72">
        <v>1.8922565812346574E-2</v>
      </c>
      <c r="U72">
        <v>-3.886148988734732E-2</v>
      </c>
      <c r="V72">
        <v>-6.2252318741893541E-2</v>
      </c>
      <c r="W72">
        <v>0.11839992928629416</v>
      </c>
      <c r="X72">
        <v>-5.8171667407908249E-3</v>
      </c>
      <c r="Y72">
        <v>3.815958778394176E-2</v>
      </c>
      <c r="Z72">
        <v>-1.145304726595817E-2</v>
      </c>
    </row>
    <row r="73" spans="1:26" x14ac:dyDescent="0.2">
      <c r="A73">
        <f t="shared" si="2"/>
        <v>72</v>
      </c>
      <c r="B73">
        <v>4.2481106487060612E-2</v>
      </c>
      <c r="C73">
        <v>4.0313687315394281E-2</v>
      </c>
      <c r="D73">
        <v>-3.4761159293509189E-2</v>
      </c>
      <c r="E73">
        <v>-2.2084591821020183E-2</v>
      </c>
      <c r="F73">
        <v>-2.8363824091879191E-2</v>
      </c>
      <c r="G73">
        <v>0.12399558248154272</v>
      </c>
      <c r="H73">
        <v>8.8402645459459001E-3</v>
      </c>
      <c r="I73">
        <v>3.8932644270797435E-2</v>
      </c>
      <c r="J73">
        <v>6.0697172137327768E-2</v>
      </c>
      <c r="K73">
        <v>7.0960633323784106E-2</v>
      </c>
      <c r="L73">
        <v>-1.964939945311087E-2</v>
      </c>
      <c r="M73">
        <v>-4.0118712388057538E-2</v>
      </c>
      <c r="N73">
        <v>5.2552970915932383E-2</v>
      </c>
      <c r="O73">
        <v>9.7020899816323541E-3</v>
      </c>
      <c r="P73">
        <v>9.412572954057756E-2</v>
      </c>
      <c r="Q73">
        <v>0.11089901799617229</v>
      </c>
      <c r="R73">
        <v>1.6420857890917472E-2</v>
      </c>
      <c r="S73">
        <v>1.517294659436421E-2</v>
      </c>
      <c r="T73">
        <v>2.5505988384019566E-2</v>
      </c>
      <c r="U73">
        <v>4.148021992097288E-2</v>
      </c>
      <c r="V73">
        <v>5.2149569993286134E-2</v>
      </c>
      <c r="W73">
        <v>-7.490541625525643E-2</v>
      </c>
      <c r="X73">
        <v>-3.0927484448309773E-2</v>
      </c>
      <c r="Y73">
        <v>-3.9647455623887537E-2</v>
      </c>
      <c r="Z73">
        <v>-6.2574076303094361E-2</v>
      </c>
    </row>
    <row r="74" spans="1:26" x14ac:dyDescent="0.2">
      <c r="A74">
        <f t="shared" si="2"/>
        <v>73</v>
      </c>
      <c r="B74">
        <v>-3.0262684642759535E-2</v>
      </c>
      <c r="C74">
        <v>0.14929755670197375</v>
      </c>
      <c r="D74">
        <v>6.5064051636335024E-2</v>
      </c>
      <c r="E74">
        <v>5.8863055100718632E-2</v>
      </c>
      <c r="F74">
        <v>-7.8526386479100038E-3</v>
      </c>
      <c r="G74">
        <v>1.3124138760100573E-2</v>
      </c>
      <c r="H74">
        <v>1.034508008346729E-2</v>
      </c>
      <c r="I74">
        <v>3.6877944689078762E-2</v>
      </c>
      <c r="J74">
        <v>3.9981932415588887E-2</v>
      </c>
      <c r="K74">
        <v>3.6706835285533007E-2</v>
      </c>
      <c r="L74">
        <v>-2.674540872976244E-2</v>
      </c>
      <c r="M74">
        <v>6.9892187256466592E-2</v>
      </c>
      <c r="N74">
        <v>-5.2827606254817916E-2</v>
      </c>
      <c r="O74">
        <v>-4.7885425078840763E-2</v>
      </c>
      <c r="P74">
        <v>-3.9093136504820498E-2</v>
      </c>
      <c r="Q74">
        <v>-1.1228036924835549E-2</v>
      </c>
      <c r="R74">
        <v>0.11901032185184848</v>
      </c>
      <c r="S74">
        <v>-7.0508065363147299E-2</v>
      </c>
      <c r="T74">
        <v>-7.9362256738220005E-2</v>
      </c>
      <c r="U74">
        <v>-5.7574321363764266E-2</v>
      </c>
      <c r="V74">
        <v>9.0273001055694649E-3</v>
      </c>
      <c r="W74">
        <v>1.8320717391913689E-2</v>
      </c>
      <c r="X74">
        <v>-4.5251208510337322E-2</v>
      </c>
      <c r="Y74">
        <v>-9.2269233684427604E-2</v>
      </c>
      <c r="Z74">
        <v>7.6605830812844097E-2</v>
      </c>
    </row>
    <row r="75" spans="1:26" x14ac:dyDescent="0.2">
      <c r="A75">
        <f t="shared" si="2"/>
        <v>74</v>
      </c>
      <c r="B75">
        <v>-2.3732470014837578E-2</v>
      </c>
      <c r="C75">
        <v>7.8858627486077439E-3</v>
      </c>
      <c r="D75">
        <v>4.2583253361729079E-2</v>
      </c>
      <c r="E75">
        <v>1.8087988229384559E-2</v>
      </c>
      <c r="F75">
        <v>-1.849298587442649E-2</v>
      </c>
      <c r="G75">
        <v>9.580887585141136E-2</v>
      </c>
      <c r="H75">
        <v>-2.8931152230960572E-2</v>
      </c>
      <c r="I75">
        <v>-9.690422768811875E-4</v>
      </c>
      <c r="J75">
        <v>-5.6290614442828145E-2</v>
      </c>
      <c r="K75">
        <v>6.637258170848899E-2</v>
      </c>
      <c r="L75">
        <v>-5.1345884331128647E-2</v>
      </c>
      <c r="M75">
        <v>1.11591149944069E-2</v>
      </c>
      <c r="N75">
        <v>-5.0888458555436895E-3</v>
      </c>
      <c r="O75">
        <v>1.3324677870237681E-2</v>
      </c>
      <c r="P75">
        <v>3.6643431225166341E-2</v>
      </c>
      <c r="Q75">
        <v>-3.5256853315605227E-2</v>
      </c>
      <c r="R75">
        <v>4.4378183994927316E-2</v>
      </c>
      <c r="S75">
        <v>6.7105531087023468E-2</v>
      </c>
      <c r="T75">
        <v>-2.6423063240479288E-3</v>
      </c>
      <c r="U75">
        <v>-5.5864074775315048E-2</v>
      </c>
      <c r="V75">
        <v>-2.1815036603119258E-3</v>
      </c>
      <c r="W75">
        <v>3.3401898241567612E-2</v>
      </c>
      <c r="X75">
        <v>3.9716282137421139E-3</v>
      </c>
      <c r="Y75">
        <v>-1.7990131261016926E-2</v>
      </c>
      <c r="Z75">
        <v>-6.2333548815630253E-2</v>
      </c>
    </row>
    <row r="76" spans="1:26" x14ac:dyDescent="0.2">
      <c r="A76">
        <f t="shared" si="2"/>
        <v>75</v>
      </c>
      <c r="B76">
        <v>2.9355118002791884E-2</v>
      </c>
      <c r="C76">
        <v>1.2269481948789381E-2</v>
      </c>
      <c r="D76">
        <v>-5.1923348134967177E-2</v>
      </c>
      <c r="E76">
        <v>-6.452264769799812E-2</v>
      </c>
      <c r="F76">
        <v>5.5419351683444917E-2</v>
      </c>
      <c r="G76">
        <v>-8.859766663230316E-4</v>
      </c>
      <c r="H76">
        <v>-1.9194186804624369E-2</v>
      </c>
      <c r="I76">
        <v>-5.2349248079426043E-2</v>
      </c>
      <c r="J76">
        <v>-6.5168752338860669E-3</v>
      </c>
      <c r="K76">
        <v>5.5432019992446402E-2</v>
      </c>
      <c r="L76">
        <v>2.9490790149725089E-2</v>
      </c>
      <c r="M76">
        <v>-7.1619503144452878E-3</v>
      </c>
      <c r="N76">
        <v>4.8033702495298522E-2</v>
      </c>
      <c r="O76">
        <v>-5.900519980557551E-2</v>
      </c>
      <c r="P76">
        <v>-9.7377695854173538E-2</v>
      </c>
      <c r="Q76">
        <v>8.2270815735041858E-2</v>
      </c>
      <c r="R76">
        <v>5.9193673648408891E-2</v>
      </c>
      <c r="S76">
        <v>-5.9618053046231426E-2</v>
      </c>
      <c r="T76">
        <v>-6.1238778275552436E-2</v>
      </c>
      <c r="U76">
        <v>3.8536842283340512E-2</v>
      </c>
      <c r="V76">
        <v>5.750883012581845E-2</v>
      </c>
      <c r="W76">
        <v>6.8873399853493725E-3</v>
      </c>
      <c r="X76">
        <v>0.10761183463535576</v>
      </c>
      <c r="Y76">
        <v>4.7310121090093353E-2</v>
      </c>
      <c r="Z76">
        <v>3.1964339075006044E-2</v>
      </c>
    </row>
    <row r="77" spans="1:26" x14ac:dyDescent="0.2">
      <c r="A77">
        <f t="shared" si="2"/>
        <v>76</v>
      </c>
      <c r="B77">
        <v>5.921616802114319E-4</v>
      </c>
      <c r="C77">
        <v>7.6189894185331453E-2</v>
      </c>
      <c r="D77">
        <v>4.1872819139049916E-2</v>
      </c>
      <c r="E77">
        <v>-1.5806638995822159E-2</v>
      </c>
      <c r="F77">
        <v>4.2175538558534224E-2</v>
      </c>
      <c r="G77">
        <v>-3.7178564147059924E-2</v>
      </c>
      <c r="H77">
        <v>-3.8630752302550211E-2</v>
      </c>
      <c r="I77">
        <v>9.4611036903196385E-4</v>
      </c>
      <c r="J77">
        <v>3.6860730725558309E-3</v>
      </c>
      <c r="K77">
        <v>2.9312971466892955E-2</v>
      </c>
      <c r="L77">
        <v>4.1366169944948933E-2</v>
      </c>
      <c r="M77">
        <v>-3.2719686925474667E-2</v>
      </c>
      <c r="N77">
        <v>5.010988802278263E-3</v>
      </c>
      <c r="O77">
        <v>4.0670716519170591E-2</v>
      </c>
      <c r="P77">
        <v>9.2978628147452301E-3</v>
      </c>
      <c r="Q77">
        <v>1.4698522206382817E-2</v>
      </c>
      <c r="R77">
        <v>3.7581645613499394E-2</v>
      </c>
      <c r="S77">
        <v>-7.3314301893373138E-2</v>
      </c>
      <c r="T77">
        <v>6.1720111902743621E-3</v>
      </c>
      <c r="U77">
        <v>4.5778896238955036E-2</v>
      </c>
      <c r="V77">
        <v>8.7359043831081576E-2</v>
      </c>
      <c r="W77">
        <v>-6.8453022779518938E-2</v>
      </c>
      <c r="X77">
        <v>6.2693732565116636E-2</v>
      </c>
      <c r="Y77">
        <v>-9.565251845959093E-3</v>
      </c>
      <c r="Z77">
        <v>1.987667076813451E-2</v>
      </c>
    </row>
    <row r="78" spans="1:26" x14ac:dyDescent="0.2">
      <c r="A78">
        <f t="shared" si="2"/>
        <v>77</v>
      </c>
      <c r="B78">
        <v>1.0256939157662497E-2</v>
      </c>
      <c r="C78">
        <v>-9.5184736965658046E-3</v>
      </c>
      <c r="D78">
        <v>-5.0334255334835723E-2</v>
      </c>
      <c r="E78">
        <v>9.4322739775114239E-2</v>
      </c>
      <c r="F78">
        <v>-1.9770617558769431E-2</v>
      </c>
      <c r="G78">
        <v>-2.5653415879783377E-2</v>
      </c>
      <c r="H78">
        <v>4.3660977267733263E-2</v>
      </c>
      <c r="I78">
        <v>1.9206800011451176E-2</v>
      </c>
      <c r="J78">
        <v>-0.11518354891547644</v>
      </c>
      <c r="K78">
        <v>-2.3011429731685785E-2</v>
      </c>
      <c r="L78">
        <v>6.0677312993913365E-2</v>
      </c>
      <c r="M78">
        <v>1.2703302014256085E-3</v>
      </c>
      <c r="N78">
        <v>-4.8361142862531098E-2</v>
      </c>
      <c r="O78">
        <v>3.2197347257354167E-2</v>
      </c>
      <c r="P78">
        <v>2.6322839057981835E-2</v>
      </c>
      <c r="Q78">
        <v>1.0911557755207272E-2</v>
      </c>
      <c r="R78">
        <v>7.1429898368794334E-2</v>
      </c>
      <c r="S78">
        <v>-4.3847821807251851E-3</v>
      </c>
      <c r="T78">
        <v>-1.5592568015463165E-2</v>
      </c>
      <c r="U78">
        <v>-1.2272260957743355E-2</v>
      </c>
      <c r="V78">
        <v>0.11368621019033019</v>
      </c>
      <c r="W78">
        <v>9.6291856884497096E-2</v>
      </c>
      <c r="X78">
        <v>4.4233082608967203E-2</v>
      </c>
      <c r="Y78">
        <v>-2.567448858466756E-2</v>
      </c>
      <c r="Z78">
        <v>-3.8045404122008686E-2</v>
      </c>
    </row>
    <row r="79" spans="1:26" x14ac:dyDescent="0.2">
      <c r="A79">
        <f t="shared" si="2"/>
        <v>78</v>
      </c>
      <c r="B79">
        <v>2.3938261401579057E-2</v>
      </c>
      <c r="C79">
        <v>-1.1634803442052536E-2</v>
      </c>
      <c r="D79">
        <v>-6.2705164339672215E-2</v>
      </c>
      <c r="E79">
        <v>3.315192408921384E-3</v>
      </c>
      <c r="F79">
        <v>-0.10043656396603433</v>
      </c>
      <c r="G79">
        <v>-2.4812653992098452E-3</v>
      </c>
      <c r="H79">
        <v>0.10979633604358431</v>
      </c>
      <c r="I79">
        <v>-1.6367094945493869E-2</v>
      </c>
      <c r="J79">
        <v>5.2530740961458849E-2</v>
      </c>
      <c r="K79">
        <v>1.2718358487863381E-2</v>
      </c>
      <c r="L79">
        <v>-1.1871089525223952E-3</v>
      </c>
      <c r="M79">
        <v>-0.14797873740985373</v>
      </c>
      <c r="N79">
        <v>-2.9963972056725439E-2</v>
      </c>
      <c r="O79">
        <v>1.6565363493491917E-2</v>
      </c>
      <c r="P79">
        <v>-6.6320542403467034E-2</v>
      </c>
      <c r="Q79">
        <v>-4.7331342073407445E-2</v>
      </c>
      <c r="R79">
        <v>1.6349274417941675E-2</v>
      </c>
      <c r="S79">
        <v>-5.0174282642527671E-2</v>
      </c>
      <c r="T79">
        <v>-9.7777447731155903E-3</v>
      </c>
      <c r="U79">
        <v>1.7680461087014324E-2</v>
      </c>
      <c r="V79">
        <v>3.0917099987891591E-2</v>
      </c>
      <c r="W79">
        <v>1.9970340594889328E-2</v>
      </c>
      <c r="X79">
        <v>-3.5332722644974959E-2</v>
      </c>
      <c r="Y79">
        <v>-1.0755268605638683E-2</v>
      </c>
      <c r="Z79">
        <v>-2.718276012591565E-2</v>
      </c>
    </row>
    <row r="80" spans="1:26" x14ac:dyDescent="0.2">
      <c r="A80">
        <f t="shared" si="2"/>
        <v>79</v>
      </c>
      <c r="B80">
        <v>2.6363840689515587E-3</v>
      </c>
      <c r="C80">
        <v>1.6556230820210894E-2</v>
      </c>
      <c r="D80">
        <v>2.5498034487441132E-2</v>
      </c>
      <c r="E80">
        <v>-2.4810014823192883E-3</v>
      </c>
      <c r="F80">
        <v>4.5473343336440326E-2</v>
      </c>
      <c r="G80">
        <v>3.5093539439958084E-2</v>
      </c>
      <c r="H80">
        <v>-2.0347037888682997E-2</v>
      </c>
      <c r="I80">
        <v>-2.629030488497176E-2</v>
      </c>
      <c r="J80">
        <v>-4.9939651533423841E-2</v>
      </c>
      <c r="K80">
        <v>1.2434445343322029E-2</v>
      </c>
      <c r="L80">
        <v>2.7652982897029169E-2</v>
      </c>
      <c r="M80">
        <v>-6.6054470894482201E-3</v>
      </c>
      <c r="N80">
        <v>0.11712532479424778</v>
      </c>
      <c r="O80">
        <v>3.2613302720941928E-2</v>
      </c>
      <c r="P80">
        <v>-2.042843535127107E-2</v>
      </c>
      <c r="Q80">
        <v>-3.8425219669511561E-2</v>
      </c>
      <c r="R80">
        <v>6.4581733471671496E-2</v>
      </c>
      <c r="S80">
        <v>-4.3501818544344754E-2</v>
      </c>
      <c r="T80">
        <v>1.4389016440626151E-2</v>
      </c>
      <c r="U80">
        <v>-8.3510344009745992E-3</v>
      </c>
      <c r="V80">
        <v>-8.3029470818230297E-2</v>
      </c>
      <c r="W80">
        <v>4.3324839324326174E-2</v>
      </c>
      <c r="X80">
        <v>-1.7220133455701316E-2</v>
      </c>
      <c r="Y80">
        <v>-2.3885230547492444E-2</v>
      </c>
      <c r="Z80">
        <v>-1.7282759133825817E-2</v>
      </c>
    </row>
    <row r="81" spans="1:26" x14ac:dyDescent="0.2">
      <c r="A81">
        <f t="shared" si="2"/>
        <v>80</v>
      </c>
      <c r="B81">
        <v>-6.0477455525060515E-2</v>
      </c>
      <c r="C81">
        <v>-2.0414233699636422E-2</v>
      </c>
      <c r="D81">
        <v>7.4898449798208838E-2</v>
      </c>
      <c r="E81">
        <v>-4.6510611845681938E-3</v>
      </c>
      <c r="F81">
        <v>5.965895451422297E-2</v>
      </c>
      <c r="G81">
        <v>-1.2494225025567546E-2</v>
      </c>
      <c r="H81">
        <v>-6.4014067009501976E-2</v>
      </c>
      <c r="I81">
        <v>2.6279831821705589E-2</v>
      </c>
      <c r="J81">
        <v>2.3715981864258433E-2</v>
      </c>
      <c r="K81">
        <v>6.4627179394199125E-2</v>
      </c>
      <c r="L81">
        <v>5.5816236942453572E-2</v>
      </c>
      <c r="M81">
        <v>9.5542114817856086E-2</v>
      </c>
      <c r="N81">
        <v>-1.6403797205602977E-2</v>
      </c>
      <c r="O81">
        <v>-6.7552784004679595E-2</v>
      </c>
      <c r="P81">
        <v>-2.5104837468729952E-2</v>
      </c>
      <c r="Q81">
        <v>4.4654525416709889E-2</v>
      </c>
      <c r="R81">
        <v>-2.173861894570079E-2</v>
      </c>
      <c r="S81">
        <v>4.3313200314798045E-2</v>
      </c>
      <c r="T81">
        <v>-9.04470674270096E-2</v>
      </c>
      <c r="U81">
        <v>-5.4594746541249531E-2</v>
      </c>
      <c r="V81">
        <v>-5.3085437913395171E-3</v>
      </c>
      <c r="W81">
        <v>2.141068335440264E-3</v>
      </c>
      <c r="X81">
        <v>-3.5254933623264206E-2</v>
      </c>
      <c r="Y81">
        <v>-2.8370932029744816E-2</v>
      </c>
      <c r="Z81">
        <v>-4.8177714600141995E-2</v>
      </c>
    </row>
    <row r="82" spans="1:26" x14ac:dyDescent="0.2">
      <c r="A82">
        <f t="shared" si="2"/>
        <v>81</v>
      </c>
      <c r="B82">
        <v>-6.5441982578829355E-2</v>
      </c>
      <c r="C82">
        <v>-1.0615337540044199E-2</v>
      </c>
      <c r="D82">
        <v>-1.8975364154924106E-2</v>
      </c>
      <c r="E82">
        <v>-3.384815909442105E-2</v>
      </c>
      <c r="F82">
        <v>1.5805268947802854E-2</v>
      </c>
      <c r="G82">
        <v>-0.11754898101353166</v>
      </c>
      <c r="H82">
        <v>2.1934153864517959E-2</v>
      </c>
      <c r="I82">
        <v>-1.1940928114845652E-2</v>
      </c>
      <c r="J82">
        <v>3.9435459474627624E-3</v>
      </c>
      <c r="K82">
        <v>-6.1036583858690308E-3</v>
      </c>
      <c r="L82">
        <v>4.7132200751358974E-2</v>
      </c>
      <c r="M82">
        <v>-3.6337987491683314E-2</v>
      </c>
      <c r="N82">
        <v>1.2965189819629056E-2</v>
      </c>
      <c r="O82">
        <v>-2.7353904664201498E-2</v>
      </c>
      <c r="P82">
        <v>-3.2413196952409576E-3</v>
      </c>
      <c r="Q82">
        <v>8.4261055493888001E-2</v>
      </c>
      <c r="R82">
        <v>-4.4252662810855201E-2</v>
      </c>
      <c r="S82">
        <v>7.1697117685418921E-3</v>
      </c>
      <c r="T82">
        <v>-5.1789241320078866E-2</v>
      </c>
      <c r="U82">
        <v>1.1289617474645772E-2</v>
      </c>
      <c r="V82">
        <v>-9.394278913079329E-4</v>
      </c>
      <c r="W82">
        <v>-3.6179508783190824E-2</v>
      </c>
      <c r="X82">
        <v>-5.5627791933247163E-2</v>
      </c>
      <c r="Y82">
        <v>6.9785706662350705E-3</v>
      </c>
      <c r="Z82">
        <v>8.482807857126963E-2</v>
      </c>
    </row>
    <row r="83" spans="1:26" x14ac:dyDescent="0.2">
      <c r="A83">
        <f t="shared" si="2"/>
        <v>82</v>
      </c>
      <c r="B83">
        <v>-4.1636771422115602E-2</v>
      </c>
      <c r="C83">
        <v>-1.3823642130444402E-2</v>
      </c>
      <c r="D83">
        <v>7.2192489197470275E-2</v>
      </c>
      <c r="E83">
        <v>8.7271673919731743E-2</v>
      </c>
      <c r="F83">
        <v>-4.1730601939585971E-2</v>
      </c>
      <c r="G83">
        <v>3.6369697244008604E-2</v>
      </c>
      <c r="H83">
        <v>4.154922451650047E-2</v>
      </c>
      <c r="I83">
        <v>1.7390180881183104E-2</v>
      </c>
      <c r="J83">
        <v>-8.4017499408503421E-3</v>
      </c>
      <c r="K83">
        <v>0.12832939260925949</v>
      </c>
      <c r="L83">
        <v>-4.3379228991082867E-2</v>
      </c>
      <c r="M83">
        <v>-1.4464398651335921E-2</v>
      </c>
      <c r="N83">
        <v>7.8934786461577075E-2</v>
      </c>
      <c r="O83">
        <v>-9.168364541256341E-5</v>
      </c>
      <c r="P83">
        <v>-3.0939350403940965E-2</v>
      </c>
      <c r="Q83">
        <v>1.782940766900715E-2</v>
      </c>
      <c r="R83">
        <v>2.2857903606032594E-2</v>
      </c>
      <c r="S83">
        <v>9.302997548532986E-2</v>
      </c>
      <c r="T83">
        <v>-2.8965374950540208E-2</v>
      </c>
      <c r="U83">
        <v>5.5034890812155256E-2</v>
      </c>
      <c r="V83">
        <v>-8.4479163092730084E-2</v>
      </c>
      <c r="W83">
        <v>2.9513655601338697E-2</v>
      </c>
      <c r="X83">
        <v>-2.7290952266215144E-2</v>
      </c>
      <c r="Y83">
        <v>3.4532147728961307E-2</v>
      </c>
      <c r="Z83">
        <v>-7.3995952988297697E-2</v>
      </c>
    </row>
    <row r="84" spans="1:26" x14ac:dyDescent="0.2">
      <c r="A84">
        <f t="shared" si="2"/>
        <v>83</v>
      </c>
      <c r="B84">
        <v>-3.0167685509856091E-2</v>
      </c>
      <c r="C84">
        <v>-7.9557609047375855E-2</v>
      </c>
      <c r="D84">
        <v>-4.2855312254177887E-2</v>
      </c>
      <c r="E84">
        <v>-1.8912592591165463E-2</v>
      </c>
      <c r="F84">
        <v>0.15499245751696777</v>
      </c>
      <c r="G84">
        <v>-9.7911264713319165E-2</v>
      </c>
      <c r="H84">
        <v>4.8897181850931969E-2</v>
      </c>
      <c r="I84">
        <v>1.645816996156102E-2</v>
      </c>
      <c r="J84">
        <v>9.0607508771800571E-2</v>
      </c>
      <c r="K84">
        <v>4.4406705431402196E-2</v>
      </c>
      <c r="L84">
        <v>-3.2500128524422752E-3</v>
      </c>
      <c r="M84">
        <v>-3.3596168116557801E-2</v>
      </c>
      <c r="N84">
        <v>6.5963352570049386E-2</v>
      </c>
      <c r="O84">
        <v>-3.2440033201297562E-2</v>
      </c>
      <c r="P84">
        <v>-7.7009368418234816E-2</v>
      </c>
      <c r="Q84">
        <v>-5.3133098910712072E-2</v>
      </c>
      <c r="R84">
        <v>-3.991450118372231E-3</v>
      </c>
      <c r="S84">
        <v>-4.8514798083999715E-2</v>
      </c>
      <c r="T84">
        <v>-2.8302810632719589E-3</v>
      </c>
      <c r="U84">
        <v>1.4443256727944657E-2</v>
      </c>
      <c r="V84">
        <v>-3.496373534286415E-2</v>
      </c>
      <c r="W84">
        <v>8.4503681092348903E-2</v>
      </c>
      <c r="X84">
        <v>6.4456112558442413E-2</v>
      </c>
      <c r="Y84">
        <v>6.1494533227884562E-2</v>
      </c>
      <c r="Z84">
        <v>0.10910833537625228</v>
      </c>
    </row>
    <row r="85" spans="1:26" x14ac:dyDescent="0.2">
      <c r="A85">
        <f t="shared" si="2"/>
        <v>84</v>
      </c>
      <c r="B85">
        <v>-4.6219070971964205E-2</v>
      </c>
      <c r="C85">
        <v>-4.4128302491486741E-2</v>
      </c>
      <c r="D85">
        <v>1.574865928910444E-2</v>
      </c>
      <c r="E85">
        <v>-6.492877101620885E-2</v>
      </c>
      <c r="F85">
        <v>7.3707912608733939E-2</v>
      </c>
      <c r="G85">
        <v>-3.4568252039585003E-2</v>
      </c>
      <c r="H85">
        <v>-2.3355753407360364E-2</v>
      </c>
      <c r="I85">
        <v>-1.4766167495243085E-2</v>
      </c>
      <c r="J85">
        <v>7.3545784484794582E-2</v>
      </c>
      <c r="K85">
        <v>2.3379719460907548E-2</v>
      </c>
      <c r="L85">
        <v>1.981024662560733E-2</v>
      </c>
      <c r="M85">
        <v>8.4992663287369097E-2</v>
      </c>
      <c r="N85">
        <v>6.0302535583952273E-2</v>
      </c>
      <c r="O85">
        <v>8.0932611970788524E-3</v>
      </c>
      <c r="P85">
        <v>0.10139083293138378</v>
      </c>
      <c r="Q85">
        <v>4.7876416006247244E-2</v>
      </c>
      <c r="R85">
        <v>-5.0021971330220523E-2</v>
      </c>
      <c r="S85">
        <v>-6.0730004481757728E-3</v>
      </c>
      <c r="T85">
        <v>-1.9857717674794059E-3</v>
      </c>
      <c r="U85">
        <v>-2.5578694526949126E-2</v>
      </c>
      <c r="V85">
        <v>-4.1606488160871924E-2</v>
      </c>
      <c r="W85">
        <v>-1.6390555187935671E-3</v>
      </c>
      <c r="X85">
        <v>-9.0783034572234165E-3</v>
      </c>
      <c r="Y85">
        <v>3.7372113392900808E-2</v>
      </c>
      <c r="Z85">
        <v>9.4874716641999243E-2</v>
      </c>
    </row>
    <row r="86" spans="1:26" x14ac:dyDescent="0.2">
      <c r="A86">
        <f t="shared" si="2"/>
        <v>85</v>
      </c>
      <c r="B86">
        <v>-8.1397324674083241E-2</v>
      </c>
      <c r="C86">
        <v>7.3298866269218602E-4</v>
      </c>
      <c r="D86">
        <v>-2.0149019823980763E-2</v>
      </c>
      <c r="E86">
        <v>-1.6298674903550508E-2</v>
      </c>
      <c r="F86">
        <v>-2.2279653864317156E-2</v>
      </c>
      <c r="G86">
        <v>5.8647891037974256E-2</v>
      </c>
      <c r="H86">
        <v>3.8684911119430898E-2</v>
      </c>
      <c r="I86">
        <v>1.6404772548496403E-2</v>
      </c>
      <c r="J86">
        <v>-1.0650607457798352E-2</v>
      </c>
      <c r="K86">
        <v>4.4657676757818107E-2</v>
      </c>
      <c r="L86">
        <v>3.6227097831146348E-3</v>
      </c>
      <c r="M86">
        <v>1.1870826295178218E-2</v>
      </c>
      <c r="N86">
        <v>8.7019538955135172E-4</v>
      </c>
      <c r="O86">
        <v>3.5016303414887207E-2</v>
      </c>
      <c r="P86">
        <v>-8.0123463856328E-2</v>
      </c>
      <c r="Q86">
        <v>3.1140359567035151E-2</v>
      </c>
      <c r="R86">
        <v>2.3063477256409719E-2</v>
      </c>
      <c r="S86">
        <v>-2.5047005022060854E-2</v>
      </c>
      <c r="T86">
        <v>3.1421603673327872E-2</v>
      </c>
      <c r="U86">
        <v>2.6168728738470495E-3</v>
      </c>
      <c r="V86">
        <v>7.0430355799655699E-3</v>
      </c>
      <c r="W86">
        <v>-3.6941243664480559E-2</v>
      </c>
      <c r="X86">
        <v>-3.9604970880033775E-3</v>
      </c>
      <c r="Y86">
        <v>-9.6256087971028664E-2</v>
      </c>
      <c r="Z86">
        <v>-3.9040697710223005E-2</v>
      </c>
    </row>
    <row r="87" spans="1:26" x14ac:dyDescent="0.2">
      <c r="A87">
        <f t="shared" si="2"/>
        <v>86</v>
      </c>
      <c r="B87">
        <v>-8.6082423403335846E-3</v>
      </c>
      <c r="C87">
        <v>-6.5246558503010525E-3</v>
      </c>
      <c r="D87">
        <v>5.9540944537122366E-2</v>
      </c>
      <c r="E87">
        <v>-4.4010193874593387E-2</v>
      </c>
      <c r="F87">
        <v>9.8314234407390996E-2</v>
      </c>
      <c r="G87">
        <v>-3.8632807937396839E-2</v>
      </c>
      <c r="H87">
        <v>-0.15807045882083876</v>
      </c>
      <c r="I87">
        <v>-1.2030111762434683E-2</v>
      </c>
      <c r="J87">
        <v>2.213179435261307E-2</v>
      </c>
      <c r="K87">
        <v>-5.1693613668266671E-2</v>
      </c>
      <c r="L87">
        <v>6.1101524297605042E-2</v>
      </c>
      <c r="M87">
        <v>7.6977887431004255E-2</v>
      </c>
      <c r="N87">
        <v>1.054478697169281E-2</v>
      </c>
      <c r="O87">
        <v>4.630362929857898E-2</v>
      </c>
      <c r="P87">
        <v>-3.9548141372817702E-3</v>
      </c>
      <c r="Q87">
        <v>-1.4464261856612646E-2</v>
      </c>
      <c r="R87">
        <v>5.8596153200958674E-4</v>
      </c>
      <c r="S87">
        <v>-1.0198206311021332E-2</v>
      </c>
      <c r="T87">
        <v>0.112202734834039</v>
      </c>
      <c r="U87">
        <v>-4.1650737478384527E-3</v>
      </c>
      <c r="V87">
        <v>-5.3567905268481156E-3</v>
      </c>
      <c r="W87">
        <v>4.1093788173313228E-3</v>
      </c>
      <c r="X87">
        <v>-0.10327783506441877</v>
      </c>
      <c r="Y87">
        <v>-5.4354562023199153E-2</v>
      </c>
      <c r="Z87">
        <v>-2.3108050397031499E-2</v>
      </c>
    </row>
    <row r="88" spans="1:26" x14ac:dyDescent="0.2">
      <c r="A88">
        <f t="shared" si="2"/>
        <v>87</v>
      </c>
      <c r="B88">
        <v>1.8007003690489201E-2</v>
      </c>
      <c r="C88">
        <v>-5.6788232532747254E-3</v>
      </c>
      <c r="D88">
        <v>-3.3690945155713463E-2</v>
      </c>
      <c r="E88">
        <v>-7.073159816007496E-2</v>
      </c>
      <c r="F88">
        <v>-3.5859702096561412E-2</v>
      </c>
      <c r="G88">
        <v>7.4810970040682691E-3</v>
      </c>
      <c r="H88">
        <v>3.8626180217981097E-3</v>
      </c>
      <c r="I88">
        <v>-9.8681798399487389E-2</v>
      </c>
      <c r="J88">
        <v>-1.6739356368979021E-2</v>
      </c>
      <c r="K88">
        <v>3.3918707730608511E-2</v>
      </c>
      <c r="L88">
        <v>0.13293147958922891</v>
      </c>
      <c r="M88">
        <v>7.4303542286673963E-2</v>
      </c>
      <c r="N88">
        <v>2.6920165856733114E-2</v>
      </c>
      <c r="O88">
        <v>1.5387696169314093E-2</v>
      </c>
      <c r="P88">
        <v>1.7125398502389894E-2</v>
      </c>
      <c r="Q88">
        <v>-3.4972331292429257E-2</v>
      </c>
      <c r="R88">
        <v>1.1852990045434048E-2</v>
      </c>
      <c r="S88">
        <v>-2.4633057460386031E-2</v>
      </c>
      <c r="T88">
        <v>-8.4963323519990835E-2</v>
      </c>
      <c r="U88">
        <v>-9.5798179211911513E-2</v>
      </c>
      <c r="V88">
        <v>-4.8370188779835135E-2</v>
      </c>
      <c r="W88">
        <v>4.5457394629620028E-2</v>
      </c>
      <c r="X88">
        <v>9.2620984442573204E-2</v>
      </c>
      <c r="Y88">
        <v>5.1744148641361558E-2</v>
      </c>
      <c r="Z88">
        <v>1.0631824925468769E-2</v>
      </c>
    </row>
    <row r="89" spans="1:26" x14ac:dyDescent="0.2">
      <c r="A89">
        <f t="shared" si="2"/>
        <v>88</v>
      </c>
      <c r="B89">
        <v>-9.747156956441122E-2</v>
      </c>
      <c r="C89">
        <v>-4.4530983561587779E-2</v>
      </c>
      <c r="D89">
        <v>-3.0384129052735968E-2</v>
      </c>
      <c r="E89">
        <v>3.6475031034207586E-2</v>
      </c>
      <c r="F89">
        <v>-0.13043647350385881</v>
      </c>
      <c r="G89">
        <v>-7.3976453639963358E-2</v>
      </c>
      <c r="H89">
        <v>3.5359225671187217E-3</v>
      </c>
      <c r="I89">
        <v>-4.0118208144868085E-2</v>
      </c>
      <c r="J89">
        <v>1.4302497705864749E-2</v>
      </c>
      <c r="K89">
        <v>2.487912182081433E-2</v>
      </c>
      <c r="L89">
        <v>6.1689649358243392E-2</v>
      </c>
      <c r="M89">
        <v>-9.8650599829571306E-2</v>
      </c>
      <c r="N89">
        <v>5.4895609215555773E-2</v>
      </c>
      <c r="O89">
        <v>2.07057773242827E-2</v>
      </c>
      <c r="P89">
        <v>-8.4864078944667132E-2</v>
      </c>
      <c r="Q89">
        <v>2.6925530450272905E-2</v>
      </c>
      <c r="R89">
        <v>-2.6786591375762753E-2</v>
      </c>
      <c r="S89">
        <v>4.127318366043646E-2</v>
      </c>
      <c r="T89">
        <v>-1.4152586095178544E-2</v>
      </c>
      <c r="U89">
        <v>-2.2970956105160027E-2</v>
      </c>
      <c r="V89">
        <v>-5.7959723769815091E-2</v>
      </c>
      <c r="W89">
        <v>7.3189889779902428E-2</v>
      </c>
      <c r="X89">
        <v>3.7349284849529374E-2</v>
      </c>
      <c r="Y89">
        <v>-1.8098451994061709E-3</v>
      </c>
      <c r="Z89">
        <v>-0.11759238491539802</v>
      </c>
    </row>
    <row r="90" spans="1:26" x14ac:dyDescent="0.2">
      <c r="A90">
        <f t="shared" si="2"/>
        <v>89</v>
      </c>
      <c r="B90">
        <v>-2.1161464848946883E-2</v>
      </c>
      <c r="C90">
        <v>-3.266993565418138E-2</v>
      </c>
      <c r="D90">
        <v>9.2163455551503362E-2</v>
      </c>
      <c r="E90">
        <v>-1.9245392271097672E-2</v>
      </c>
      <c r="F90">
        <v>5.8271188536941416E-2</v>
      </c>
      <c r="G90">
        <v>-3.0443437829655359E-2</v>
      </c>
      <c r="H90">
        <v>-1.6854282486539432E-2</v>
      </c>
      <c r="I90">
        <v>-3.48721789087676E-2</v>
      </c>
      <c r="J90">
        <v>3.5516391479868945E-2</v>
      </c>
      <c r="K90">
        <v>-0.10657799684947417</v>
      </c>
      <c r="L90">
        <v>-1.137414627046239E-2</v>
      </c>
      <c r="M90">
        <v>-2.2561182340274925E-2</v>
      </c>
      <c r="N90">
        <v>9.5965586967221225E-3</v>
      </c>
      <c r="O90">
        <v>2.0647935365169789E-2</v>
      </c>
      <c r="P90">
        <v>-6.3644537215874819E-2</v>
      </c>
      <c r="Q90">
        <v>3.1937410155063781E-2</v>
      </c>
      <c r="R90">
        <v>-6.0201317227674814E-2</v>
      </c>
      <c r="S90">
        <v>2.6941613522447009E-3</v>
      </c>
      <c r="T90">
        <v>4.5813554282885548E-2</v>
      </c>
      <c r="U90">
        <v>-1.7171434095069559E-2</v>
      </c>
      <c r="V90">
        <v>7.7646785890797168E-2</v>
      </c>
      <c r="W90">
        <v>-5.7524941414565392E-2</v>
      </c>
      <c r="X90">
        <v>5.8070720847415248E-2</v>
      </c>
      <c r="Y90">
        <v>2.6165650859796181E-2</v>
      </c>
      <c r="Z90">
        <v>1.502076412184185E-3</v>
      </c>
    </row>
    <row r="91" spans="1:26" x14ac:dyDescent="0.2">
      <c r="A91">
        <f t="shared" si="2"/>
        <v>90</v>
      </c>
      <c r="B91">
        <v>-6.4294202394524921E-2</v>
      </c>
      <c r="C91">
        <v>-6.2018478315654206E-2</v>
      </c>
      <c r="D91">
        <v>2.4149262267891578E-2</v>
      </c>
      <c r="E91">
        <v>-3.7180661847094017E-2</v>
      </c>
      <c r="F91">
        <v>-1.961163248921018E-2</v>
      </c>
      <c r="G91">
        <v>1.362642770729494E-2</v>
      </c>
      <c r="H91">
        <v>-1.3404871187877204E-2</v>
      </c>
      <c r="I91">
        <v>5.9893704567944302E-2</v>
      </c>
      <c r="J91">
        <v>-3.6894302722262934E-2</v>
      </c>
      <c r="K91">
        <v>-0.11353058671910655</v>
      </c>
      <c r="L91">
        <v>8.9431191753192696E-2</v>
      </c>
      <c r="M91">
        <v>2.9642178302843956E-2</v>
      </c>
      <c r="N91">
        <v>-2.7332744166073689E-2</v>
      </c>
      <c r="O91">
        <v>7.8615359039218534E-3</v>
      </c>
      <c r="P91">
        <v>1.0888066940551557E-2</v>
      </c>
      <c r="Q91">
        <v>-3.3869684766700402E-2</v>
      </c>
      <c r="R91">
        <v>-9.0185194469298929E-2</v>
      </c>
      <c r="S91">
        <v>-5.9287831132437477E-2</v>
      </c>
      <c r="T91">
        <v>2.1553169153344952E-2</v>
      </c>
      <c r="U91">
        <v>4.7705762097942618E-2</v>
      </c>
      <c r="V91">
        <v>-2.6688378196405946E-2</v>
      </c>
      <c r="W91">
        <v>-1.545221664981313E-2</v>
      </c>
      <c r="X91">
        <v>-2.9127523895540349E-2</v>
      </c>
      <c r="Y91">
        <v>-3.3586997735430314E-2</v>
      </c>
      <c r="Z91">
        <v>3.1218116180265491E-2</v>
      </c>
    </row>
    <row r="92" spans="1:26" x14ac:dyDescent="0.2">
      <c r="A92">
        <f t="shared" si="2"/>
        <v>91</v>
      </c>
      <c r="B92">
        <v>-3.8734848814222712E-2</v>
      </c>
      <c r="C92">
        <v>3.4235333055801294E-2</v>
      </c>
      <c r="D92">
        <v>-6.4925107038252522E-2</v>
      </c>
      <c r="E92">
        <v>-5.0507116145648422E-2</v>
      </c>
      <c r="F92">
        <v>-4.7755342020756431E-2</v>
      </c>
      <c r="G92">
        <v>0.14460073725158251</v>
      </c>
      <c r="H92">
        <v>-4.1458328986834776E-2</v>
      </c>
      <c r="I92">
        <v>4.1730739837496221E-2</v>
      </c>
      <c r="J92">
        <v>0.13586778687466741</v>
      </c>
      <c r="K92">
        <v>3.6160027984638091E-2</v>
      </c>
      <c r="L92">
        <v>-1.5261217032891872E-2</v>
      </c>
      <c r="M92">
        <v>-3.7446585442056537E-4</v>
      </c>
      <c r="N92">
        <v>3.415510488321425E-2</v>
      </c>
      <c r="O92">
        <v>8.2624244763314453E-2</v>
      </c>
      <c r="P92">
        <v>-2.9702597256771068E-3</v>
      </c>
      <c r="Q92">
        <v>3.7179722077507818E-2</v>
      </c>
      <c r="R92">
        <v>-4.7734502305093116E-2</v>
      </c>
      <c r="S92">
        <v>-6.754971516300938E-3</v>
      </c>
      <c r="T92">
        <v>-2.6365621321299638E-2</v>
      </c>
      <c r="U92">
        <v>-8.2752108408412309E-2</v>
      </c>
      <c r="V92">
        <v>-3.5870598457718741E-2</v>
      </c>
      <c r="W92">
        <v>-2.2526330920237297E-2</v>
      </c>
      <c r="X92">
        <v>-1.2494059920969008E-2</v>
      </c>
      <c r="Y92">
        <v>2.3002030883264024E-2</v>
      </c>
      <c r="Z92">
        <v>-3.9340585583764347E-2</v>
      </c>
    </row>
    <row r="93" spans="1:26" x14ac:dyDescent="0.2">
      <c r="A93">
        <f t="shared" si="2"/>
        <v>92</v>
      </c>
      <c r="B93">
        <v>4.5569227487989049E-2</v>
      </c>
      <c r="C93">
        <v>1.5247003857064288E-2</v>
      </c>
      <c r="D93">
        <v>-4.6054713541575545E-2</v>
      </c>
      <c r="E93">
        <v>4.107670809153495E-2</v>
      </c>
      <c r="F93">
        <v>-8.5935208123078671E-3</v>
      </c>
      <c r="G93">
        <v>1.2185968816790795E-2</v>
      </c>
      <c r="H93">
        <v>-4.6850420431265465E-2</v>
      </c>
      <c r="I93">
        <v>1.0925344722511936E-2</v>
      </c>
      <c r="J93">
        <v>-4.610417831883094E-3</v>
      </c>
      <c r="K93">
        <v>-3.906703606448321E-2</v>
      </c>
      <c r="L93">
        <v>8.1214922303110615E-2</v>
      </c>
      <c r="M93">
        <v>4.1774745302521413E-2</v>
      </c>
      <c r="N93">
        <v>-7.2583899888131062E-2</v>
      </c>
      <c r="O93">
        <v>2.3559463934208533E-2</v>
      </c>
      <c r="P93">
        <v>-9.7877923466797426E-2</v>
      </c>
      <c r="Q93">
        <v>4.8069116377062078E-2</v>
      </c>
      <c r="R93">
        <v>-4.1781227545986468E-2</v>
      </c>
      <c r="S93">
        <v>7.9227557683530056E-2</v>
      </c>
      <c r="T93">
        <v>2.8493024793563235E-2</v>
      </c>
      <c r="U93">
        <v>-6.6310219264959572E-2</v>
      </c>
      <c r="V93">
        <v>-4.9780790267022042E-2</v>
      </c>
      <c r="W93">
        <v>9.0141100860967271E-2</v>
      </c>
      <c r="X93">
        <v>-2.1189783626090832E-2</v>
      </c>
      <c r="Y93">
        <v>0.12552076173602242</v>
      </c>
      <c r="Z93">
        <v>-5.617285360401186E-5</v>
      </c>
    </row>
    <row r="94" spans="1:26" x14ac:dyDescent="0.2">
      <c r="A94">
        <f t="shared" si="2"/>
        <v>93</v>
      </c>
      <c r="B94">
        <v>-3.8621020994521998E-2</v>
      </c>
      <c r="C94">
        <v>-6.1055688725288652E-2</v>
      </c>
      <c r="D94">
        <v>-8.6134348074949393E-2</v>
      </c>
      <c r="E94">
        <v>-8.235702271926694E-2</v>
      </c>
      <c r="F94">
        <v>3.3332291781820914E-2</v>
      </c>
      <c r="G94">
        <v>-3.815268422752429E-2</v>
      </c>
      <c r="H94">
        <v>1.2111480168863075E-2</v>
      </c>
      <c r="I94">
        <v>-1.3259033746321867E-2</v>
      </c>
      <c r="J94">
        <v>-8.8351748064430011E-2</v>
      </c>
      <c r="K94">
        <v>-3.3929466065425309E-2</v>
      </c>
      <c r="L94">
        <v>-5.0031141286472264E-2</v>
      </c>
      <c r="M94">
        <v>-2.0440893452216294E-2</v>
      </c>
      <c r="N94">
        <v>4.3846603033680358E-3</v>
      </c>
      <c r="O94">
        <v>7.6983474229909699E-2</v>
      </c>
      <c r="P94">
        <v>5.4952822086235815E-2</v>
      </c>
      <c r="Q94">
        <v>-1.88869858816001E-2</v>
      </c>
      <c r="R94">
        <v>-0.11605692139067225</v>
      </c>
      <c r="S94">
        <v>4.5394728331103841E-2</v>
      </c>
      <c r="T94">
        <v>1.0425186974328058E-3</v>
      </c>
      <c r="U94">
        <v>3.7633024518546374E-2</v>
      </c>
      <c r="V94">
        <v>-2.8360395324328484E-2</v>
      </c>
      <c r="W94">
        <v>2.7512670572376479E-2</v>
      </c>
      <c r="X94">
        <v>-6.3395982810639948E-2</v>
      </c>
      <c r="Y94">
        <v>-7.8747102070190603E-2</v>
      </c>
      <c r="Z94">
        <v>-7.6546082563287623E-5</v>
      </c>
    </row>
    <row r="95" spans="1:26" x14ac:dyDescent="0.2">
      <c r="A95">
        <f t="shared" si="2"/>
        <v>94</v>
      </c>
      <c r="B95">
        <v>8.3205844747547913E-2</v>
      </c>
      <c r="C95">
        <v>1.2254162343116309E-2</v>
      </c>
      <c r="D95">
        <v>-2.9190516778406932E-2</v>
      </c>
      <c r="E95">
        <v>5.8688472572043369E-2</v>
      </c>
      <c r="F95">
        <v>3.328749963914628E-3</v>
      </c>
      <c r="G95">
        <v>5.4044745962238371E-2</v>
      </c>
      <c r="H95">
        <v>-1.7604977607467487E-2</v>
      </c>
      <c r="I95">
        <v>-0.12785586726300549</v>
      </c>
      <c r="J95">
        <v>-7.7903856520603731E-3</v>
      </c>
      <c r="K95">
        <v>6.4898898224534832E-2</v>
      </c>
      <c r="L95">
        <v>2.5195057453428121E-2</v>
      </c>
      <c r="M95">
        <v>5.6781367631017855E-2</v>
      </c>
      <c r="N95">
        <v>-1.7800488280390169E-2</v>
      </c>
      <c r="O95">
        <v>-7.8559168453999309E-2</v>
      </c>
      <c r="P95">
        <v>6.0508846199635494E-2</v>
      </c>
      <c r="Q95">
        <v>-7.1282880514370109E-2</v>
      </c>
      <c r="R95">
        <v>8.4251077351809207E-3</v>
      </c>
      <c r="S95">
        <v>-3.0401185431362592E-2</v>
      </c>
      <c r="T95">
        <v>-1.5996440010474844E-2</v>
      </c>
      <c r="U95">
        <v>-0.10543688080100051</v>
      </c>
      <c r="V95">
        <v>-0.15498329308860939</v>
      </c>
      <c r="W95">
        <v>-1.1431869890988279E-2</v>
      </c>
      <c r="X95">
        <v>-1.3335798627182392E-2</v>
      </c>
      <c r="Y95">
        <v>-0.10304012065467225</v>
      </c>
      <c r="Z95">
        <v>4.3792109427482913E-2</v>
      </c>
    </row>
    <row r="96" spans="1:26" x14ac:dyDescent="0.2">
      <c r="A96">
        <f t="shared" si="2"/>
        <v>95</v>
      </c>
      <c r="B96">
        <v>-3.4239896396629339E-2</v>
      </c>
      <c r="C96">
        <v>2.6710918261659958E-2</v>
      </c>
      <c r="D96">
        <v>-1.2946694800893485E-2</v>
      </c>
      <c r="E96">
        <v>2.8623436339200524E-2</v>
      </c>
      <c r="F96">
        <v>-1.1553307002267742E-2</v>
      </c>
      <c r="G96">
        <v>-0.10221979596345243</v>
      </c>
      <c r="H96">
        <v>-4.2849789905772089E-2</v>
      </c>
      <c r="I96">
        <v>-6.3832317673910219E-2</v>
      </c>
      <c r="J96">
        <v>1.699263767685941E-2</v>
      </c>
      <c r="K96">
        <v>-9.006363954588012E-2</v>
      </c>
      <c r="L96">
        <v>2.4159398643130457E-2</v>
      </c>
      <c r="M96">
        <v>-5.2065390411623579E-2</v>
      </c>
      <c r="N96">
        <v>1.453520871237398E-2</v>
      </c>
      <c r="O96">
        <v>-4.5918599049576105E-2</v>
      </c>
      <c r="P96">
        <v>5.4849127664463988E-2</v>
      </c>
      <c r="Q96">
        <v>-1.1435335966092355E-2</v>
      </c>
      <c r="R96">
        <v>2.007410460885933E-3</v>
      </c>
      <c r="S96">
        <v>4.0047090079345517E-2</v>
      </c>
      <c r="T96">
        <v>2.5113369890601474E-2</v>
      </c>
      <c r="U96">
        <v>-5.3968256212864082E-4</v>
      </c>
      <c r="V96">
        <v>1.7323278476924206E-2</v>
      </c>
      <c r="W96">
        <v>1.2568306326499464E-2</v>
      </c>
      <c r="X96">
        <v>9.1339794543281616E-2</v>
      </c>
      <c r="Y96">
        <v>6.0548108206516744E-2</v>
      </c>
      <c r="Z96">
        <v>8.6423644493503329E-2</v>
      </c>
    </row>
    <row r="97" spans="1:26" x14ac:dyDescent="0.2">
      <c r="A97">
        <f t="shared" si="2"/>
        <v>96</v>
      </c>
      <c r="B97">
        <v>-2.4477352723728706E-2</v>
      </c>
      <c r="C97">
        <v>1.1996775176591446E-2</v>
      </c>
      <c r="D97">
        <v>-3.5378288479431697E-2</v>
      </c>
      <c r="E97">
        <v>-6.2599151189108235E-2</v>
      </c>
      <c r="F97">
        <v>7.1378263789663846E-2</v>
      </c>
      <c r="G97">
        <v>-1.7286250220073664E-2</v>
      </c>
      <c r="H97">
        <v>-5.632120237551605E-2</v>
      </c>
      <c r="I97">
        <v>1.5753733319128393E-2</v>
      </c>
      <c r="J97">
        <v>-2.4037176799698787E-2</v>
      </c>
      <c r="K97">
        <v>5.2165472730270085E-2</v>
      </c>
      <c r="L97">
        <v>-5.6780706105443009E-2</v>
      </c>
      <c r="M97">
        <v>2.0246935520171257E-2</v>
      </c>
      <c r="N97">
        <v>2.3056473017638933E-2</v>
      </c>
      <c r="O97">
        <v>5.51285571377369E-2</v>
      </c>
      <c r="P97">
        <v>-1.6958642433177328E-3</v>
      </c>
      <c r="Q97">
        <v>4.6198059416779458E-2</v>
      </c>
      <c r="R97">
        <v>-6.3868989360173725E-2</v>
      </c>
      <c r="S97">
        <v>7.891254771387915E-2</v>
      </c>
      <c r="T97">
        <v>-3.3707827050384824E-2</v>
      </c>
      <c r="U97">
        <v>2.7846159663847379E-2</v>
      </c>
      <c r="V97">
        <v>8.1179339698194797E-2</v>
      </c>
      <c r="W97">
        <v>-1.4849782906866985E-2</v>
      </c>
      <c r="X97">
        <v>-3.242333543869786E-2</v>
      </c>
      <c r="Y97">
        <v>8.7001641528050733E-2</v>
      </c>
      <c r="Z97">
        <v>6.3490799339904785E-2</v>
      </c>
    </row>
    <row r="98" spans="1:26" x14ac:dyDescent="0.2">
      <c r="A98">
        <f t="shared" si="2"/>
        <v>97</v>
      </c>
      <c r="B98">
        <v>2.888381227757892E-2</v>
      </c>
      <c r="C98">
        <v>1.0429860715532986E-2</v>
      </c>
      <c r="D98">
        <v>-8.5950754723714787E-2</v>
      </c>
      <c r="E98">
        <v>-6.2072977984134588E-2</v>
      </c>
      <c r="F98">
        <v>-3.9024284232756369E-2</v>
      </c>
      <c r="G98">
        <v>-1.9298920239474101E-2</v>
      </c>
      <c r="H98">
        <v>-3.2685249915649868E-2</v>
      </c>
      <c r="I98">
        <v>4.9210770274878433E-2</v>
      </c>
      <c r="J98">
        <v>2.8103724837693394E-2</v>
      </c>
      <c r="K98">
        <v>2.6979995020001972E-2</v>
      </c>
      <c r="L98">
        <v>0.12035449329532613</v>
      </c>
      <c r="M98">
        <v>-2.274318183154957E-2</v>
      </c>
      <c r="N98">
        <v>-2.7277424587296345E-2</v>
      </c>
      <c r="O98">
        <v>-7.931380087089563E-3</v>
      </c>
      <c r="P98">
        <v>1.7344804487003183E-2</v>
      </c>
      <c r="Q98">
        <v>-3.5909392954506944E-2</v>
      </c>
      <c r="R98">
        <v>4.9382129384867107E-2</v>
      </c>
      <c r="S98">
        <v>4.1314748075226358E-2</v>
      </c>
      <c r="T98">
        <v>-5.9426980870261666E-2</v>
      </c>
      <c r="U98">
        <v>2.0725522860123836E-2</v>
      </c>
      <c r="V98">
        <v>-6.5807538530961579E-3</v>
      </c>
      <c r="W98">
        <v>4.1137580215704725E-2</v>
      </c>
      <c r="X98">
        <v>-1.7341611406363085E-2</v>
      </c>
      <c r="Y98">
        <v>-1.0886714652846491E-2</v>
      </c>
      <c r="Z98">
        <v>-2.7839967506612634E-2</v>
      </c>
    </row>
    <row r="99" spans="1:26" x14ac:dyDescent="0.2">
      <c r="A99">
        <f t="shared" si="2"/>
        <v>98</v>
      </c>
      <c r="B99">
        <v>-2.4448710537714885E-2</v>
      </c>
      <c r="C99">
        <v>-3.3614643231227134E-2</v>
      </c>
      <c r="D99">
        <v>-0.12214204022396195</v>
      </c>
      <c r="E99">
        <v>4.2050266502224723E-2</v>
      </c>
      <c r="F99">
        <v>-2.7164304049082832E-2</v>
      </c>
      <c r="G99">
        <v>1.6965061388304517E-2</v>
      </c>
      <c r="H99">
        <v>9.0102398876677446E-3</v>
      </c>
      <c r="I99">
        <v>8.3146393249883668E-2</v>
      </c>
      <c r="J99">
        <v>-4.1839769896348161E-2</v>
      </c>
      <c r="K99">
        <v>1.5221344421824917E-2</v>
      </c>
      <c r="L99">
        <v>3.186613940542208E-2</v>
      </c>
      <c r="M99">
        <v>-7.2271243312061976E-3</v>
      </c>
      <c r="N99">
        <v>-6.0937955794662241E-2</v>
      </c>
      <c r="O99">
        <v>-1.3937983770584691E-2</v>
      </c>
      <c r="P99">
        <v>-1.5759152968008189E-2</v>
      </c>
      <c r="Q99">
        <v>1.4766654519229446E-2</v>
      </c>
      <c r="R99">
        <v>0.15505918009350425</v>
      </c>
      <c r="S99">
        <v>-5.3609592309704964E-3</v>
      </c>
      <c r="T99">
        <v>2.1381618403224646E-2</v>
      </c>
      <c r="U99">
        <v>1.6568857913751015E-2</v>
      </c>
      <c r="V99">
        <v>-4.873673638710168E-2</v>
      </c>
      <c r="W99">
        <v>8.4027546850987234E-2</v>
      </c>
      <c r="X99">
        <v>2.0150502182639064E-2</v>
      </c>
      <c r="Y99">
        <v>-5.5419525961218949E-2</v>
      </c>
      <c r="Z99">
        <v>3.2066599107172078E-2</v>
      </c>
    </row>
    <row r="100" spans="1:26" x14ac:dyDescent="0.2">
      <c r="A100">
        <f t="shared" si="2"/>
        <v>99</v>
      </c>
      <c r="B100">
        <v>4.193617312822135E-2</v>
      </c>
      <c r="C100">
        <v>-2.5459800722804626E-2</v>
      </c>
      <c r="D100">
        <v>-3.0271502164003931E-2</v>
      </c>
      <c r="E100">
        <v>1.9416698505052871E-2</v>
      </c>
      <c r="F100">
        <v>0.10458357769113072</v>
      </c>
      <c r="G100">
        <v>5.6379302244523949E-2</v>
      </c>
      <c r="H100">
        <v>-4.1924910956739007E-3</v>
      </c>
      <c r="I100">
        <v>-2.4283396550256707E-2</v>
      </c>
      <c r="J100">
        <v>1.9623247577653147E-2</v>
      </c>
      <c r="K100">
        <v>-3.5853578835728692E-2</v>
      </c>
      <c r="L100">
        <v>-8.7884736847910816E-2</v>
      </c>
      <c r="M100">
        <v>5.7948223067848879E-2</v>
      </c>
      <c r="N100">
        <v>1.8972087554353517E-2</v>
      </c>
      <c r="O100">
        <v>5.4379816811525143E-2</v>
      </c>
      <c r="P100">
        <v>-7.5808428782027745E-2</v>
      </c>
      <c r="Q100">
        <v>-5.9368159805605648E-2</v>
      </c>
      <c r="R100">
        <v>9.7376039766623235E-2</v>
      </c>
      <c r="S100">
        <v>3.047952293165395E-2</v>
      </c>
      <c r="T100">
        <v>-7.645600803252748E-3</v>
      </c>
      <c r="U100">
        <v>-1.3852494328065653E-2</v>
      </c>
      <c r="V100">
        <v>9.3367373609115845E-2</v>
      </c>
      <c r="W100">
        <v>1.4177526546229512E-2</v>
      </c>
      <c r="X100">
        <v>-3.713830006767186E-2</v>
      </c>
      <c r="Y100">
        <v>-1.4657317339443776E-2</v>
      </c>
      <c r="Z100">
        <v>-1.2088342098319035E-2</v>
      </c>
    </row>
    <row r="101" spans="1:26" x14ac:dyDescent="0.2">
      <c r="A101">
        <f t="shared" si="2"/>
        <v>100</v>
      </c>
      <c r="B101">
        <v>-7.0157846237593094E-2</v>
      </c>
      <c r="C101">
        <v>-5.8023976197328547E-2</v>
      </c>
      <c r="D101">
        <v>5.7480015914872541E-2</v>
      </c>
      <c r="E101">
        <v>5.7582401324221127E-2</v>
      </c>
      <c r="F101">
        <v>-9.2269923850455439E-3</v>
      </c>
      <c r="G101">
        <v>-4.4231430774155811E-2</v>
      </c>
      <c r="H101">
        <v>4.4301535069261509E-2</v>
      </c>
      <c r="I101">
        <v>2.1269003167801944E-2</v>
      </c>
      <c r="J101">
        <v>0.16790318861955209</v>
      </c>
      <c r="K101">
        <v>1.8278204243411249E-2</v>
      </c>
      <c r="L101">
        <v>-7.2118604325596775E-2</v>
      </c>
      <c r="M101">
        <v>3.5229312327291302E-3</v>
      </c>
      <c r="N101">
        <v>-4.0448357326130745E-2</v>
      </c>
      <c r="O101">
        <v>-1.4501623039528783E-2</v>
      </c>
      <c r="P101">
        <v>-5.028118903120829E-2</v>
      </c>
      <c r="Q101">
        <v>0.13008589486667871</v>
      </c>
      <c r="R101">
        <v>4.6198155870679838E-2</v>
      </c>
      <c r="S101">
        <v>-4.1964390849849337E-3</v>
      </c>
      <c r="T101">
        <v>-0.12885291144929842</v>
      </c>
      <c r="U101">
        <v>-5.3939740298694069E-2</v>
      </c>
      <c r="V101">
        <v>5.2620333708598789E-2</v>
      </c>
      <c r="W101">
        <v>3.85117651245169E-2</v>
      </c>
      <c r="X101">
        <v>-3.9651572748863745E-2</v>
      </c>
      <c r="Y101">
        <v>2.0689881797420389E-3</v>
      </c>
      <c r="Z101">
        <v>-3.3701020071892705E-2</v>
      </c>
    </row>
    <row r="102" spans="1:26" x14ac:dyDescent="0.2">
      <c r="A102">
        <f t="shared" si="2"/>
        <v>101</v>
      </c>
      <c r="B102">
        <v>2.6928288698503264E-2</v>
      </c>
      <c r="C102">
        <v>-1.4839996813105752E-2</v>
      </c>
      <c r="D102">
        <v>-4.1957793821078369E-3</v>
      </c>
      <c r="E102">
        <v>4.1327801136929375E-2</v>
      </c>
      <c r="F102">
        <v>8.0143256269451439E-4</v>
      </c>
      <c r="G102">
        <v>-1.1381200286555336E-2</v>
      </c>
      <c r="H102">
        <v>5.3056691423683737E-2</v>
      </c>
      <c r="I102">
        <v>-6.7016034825261153E-2</v>
      </c>
      <c r="J102">
        <v>3.6826790599352607E-2</v>
      </c>
      <c r="K102">
        <v>6.8845499248331762E-2</v>
      </c>
      <c r="L102">
        <v>-7.6099111345621362E-2</v>
      </c>
      <c r="M102">
        <v>-6.7383793982608697E-3</v>
      </c>
      <c r="N102">
        <v>-3.5359454591717021E-2</v>
      </c>
      <c r="O102">
        <v>-4.5505236643297947E-2</v>
      </c>
      <c r="P102">
        <v>2.7563591853459218E-2</v>
      </c>
      <c r="Q102">
        <v>-0.11943323223701331</v>
      </c>
      <c r="R102">
        <v>1.1479806141650086E-2</v>
      </c>
      <c r="S102">
        <v>-1.0408116739497124E-2</v>
      </c>
      <c r="T102">
        <v>6.4392743583355672E-2</v>
      </c>
      <c r="U102">
        <v>4.0104065191406697E-2</v>
      </c>
      <c r="V102">
        <v>4.4626261704331635E-2</v>
      </c>
      <c r="W102">
        <v>-2.7353535311194103E-2</v>
      </c>
      <c r="X102">
        <v>-5.6039023753743859E-2</v>
      </c>
      <c r="Y102">
        <v>1.5434821388276324E-2</v>
      </c>
      <c r="Z102">
        <v>-5.4265717327514583E-3</v>
      </c>
    </row>
    <row r="103" spans="1:26" x14ac:dyDescent="0.2">
      <c r="A103">
        <f t="shared" si="2"/>
        <v>102</v>
      </c>
      <c r="B103">
        <v>-3.5815338304170961E-2</v>
      </c>
      <c r="C103">
        <v>6.0426058937125153E-2</v>
      </c>
      <c r="D103">
        <v>-2.3108919640468979E-2</v>
      </c>
      <c r="E103">
        <v>6.7715916093246398E-2</v>
      </c>
      <c r="F103">
        <v>-6.8016953059724647E-2</v>
      </c>
      <c r="G103">
        <v>1.1845800804277164E-2</v>
      </c>
      <c r="H103">
        <v>8.0109587554352255E-2</v>
      </c>
      <c r="I103">
        <v>4.0386448986509445E-3</v>
      </c>
      <c r="J103">
        <v>-6.013064010569482E-2</v>
      </c>
      <c r="K103">
        <v>8.2827230197693308E-2</v>
      </c>
      <c r="L103">
        <v>1.6199366591634786E-2</v>
      </c>
      <c r="M103">
        <v>-9.3775423678316306E-3</v>
      </c>
      <c r="N103">
        <v>-1.5384931960542582E-2</v>
      </c>
      <c r="O103">
        <v>7.8970524057896847E-3</v>
      </c>
      <c r="P103">
        <v>1.504829380623785E-2</v>
      </c>
      <c r="Q103">
        <v>5.2831972996272458E-2</v>
      </c>
      <c r="R103">
        <v>1.8014222026574166E-2</v>
      </c>
      <c r="S103">
        <v>-4.2129022365105934E-3</v>
      </c>
      <c r="T103">
        <v>-1.4534064978143841E-2</v>
      </c>
      <c r="U103">
        <v>-8.033694899076807E-3</v>
      </c>
      <c r="V103">
        <v>-5.9293898505678955E-2</v>
      </c>
      <c r="W103">
        <v>0.10129495378364615</v>
      </c>
      <c r="X103">
        <v>-1.405988278992978E-3</v>
      </c>
      <c r="Y103">
        <v>3.2837228779447572E-2</v>
      </c>
      <c r="Z103">
        <v>-5.6805975688644685E-2</v>
      </c>
    </row>
    <row r="104" spans="1:26" x14ac:dyDescent="0.2">
      <c r="A104">
        <f t="shared" si="2"/>
        <v>103</v>
      </c>
      <c r="B104">
        <v>-2.9169335414090777E-2</v>
      </c>
      <c r="C104">
        <v>2.5726035574473848E-2</v>
      </c>
      <c r="D104">
        <v>-1.5910989678439423E-2</v>
      </c>
      <c r="E104">
        <v>3.1465320690317308E-2</v>
      </c>
      <c r="F104">
        <v>-3.1990166774218114E-2</v>
      </c>
      <c r="G104">
        <v>-4.1608196863473786E-2</v>
      </c>
      <c r="H104">
        <v>4.0599846782518444E-3</v>
      </c>
      <c r="I104">
        <v>1.4618565164492617E-2</v>
      </c>
      <c r="J104">
        <v>-2.5518255248102271E-2</v>
      </c>
      <c r="K104">
        <v>-2.186680682269266E-2</v>
      </c>
      <c r="L104">
        <v>-1.7037879145202082E-2</v>
      </c>
      <c r="M104">
        <v>1.2198976857902038E-2</v>
      </c>
      <c r="N104">
        <v>-2.3207096212186341E-2</v>
      </c>
      <c r="O104">
        <v>3.8173515914021801E-2</v>
      </c>
      <c r="P104">
        <v>5.6496723560409814E-2</v>
      </c>
      <c r="Q104">
        <v>9.2573331080612036E-3</v>
      </c>
      <c r="R104">
        <v>-6.7855507275940599E-2</v>
      </c>
      <c r="S104">
        <v>-3.0655845372423076E-2</v>
      </c>
      <c r="T104">
        <v>1.1912012778336183E-2</v>
      </c>
      <c r="U104">
        <v>-5.204967192074186E-3</v>
      </c>
      <c r="V104">
        <v>9.9174575960174552E-3</v>
      </c>
      <c r="W104">
        <v>-3.2384851178077941E-2</v>
      </c>
      <c r="X104">
        <v>-7.332218924109353E-2</v>
      </c>
      <c r="Y104">
        <v>-2.6782750318810559E-2</v>
      </c>
      <c r="Z104">
        <v>1.3962173515745227E-2</v>
      </c>
    </row>
    <row r="105" spans="1:26" x14ac:dyDescent="0.2">
      <c r="A105">
        <f t="shared" si="2"/>
        <v>104</v>
      </c>
      <c r="B105">
        <v>6.925614303790165E-3</v>
      </c>
      <c r="C105">
        <v>5.2591465464601327E-2</v>
      </c>
      <c r="D105">
        <v>5.8171137615301349E-2</v>
      </c>
      <c r="E105">
        <v>5.2449926868216139E-2</v>
      </c>
      <c r="F105">
        <v>0.11085936984229981</v>
      </c>
      <c r="G105">
        <v>6.0712266418253613E-2</v>
      </c>
      <c r="H105">
        <v>-3.6177254650086157E-2</v>
      </c>
      <c r="I105">
        <v>1.9696756988979748E-2</v>
      </c>
      <c r="J105">
        <v>-6.215516332790395E-3</v>
      </c>
      <c r="K105">
        <v>5.2210081747463774E-4</v>
      </c>
      <c r="L105">
        <v>0.11552229380777196</v>
      </c>
      <c r="M105">
        <v>-8.337308619471126E-2</v>
      </c>
      <c r="N105">
        <v>-3.4155466008274474E-2</v>
      </c>
      <c r="O105">
        <v>-5.231266221011395E-2</v>
      </c>
      <c r="P105">
        <v>1.0215154298586724E-2</v>
      </c>
      <c r="Q105">
        <v>3.9738831887320601E-2</v>
      </c>
      <c r="R105">
        <v>-3.3826178235647326E-3</v>
      </c>
      <c r="S105">
        <v>-1.7751039634169789E-2</v>
      </c>
      <c r="T105">
        <v>-1.6771604178580743E-2</v>
      </c>
      <c r="U105">
        <v>-2.6397427116056773E-2</v>
      </c>
      <c r="V105">
        <v>-3.4011700478565964E-2</v>
      </c>
      <c r="W105">
        <v>7.7517083136405082E-2</v>
      </c>
      <c r="X105">
        <v>1.8919124124363376E-2</v>
      </c>
      <c r="Y105">
        <v>1.1885068016749848E-2</v>
      </c>
      <c r="Z105">
        <v>0.10087718117992361</v>
      </c>
    </row>
    <row r="106" spans="1:26" x14ac:dyDescent="0.2">
      <c r="A106">
        <f t="shared" si="2"/>
        <v>105</v>
      </c>
      <c r="B106">
        <v>5.6474204522986619E-2</v>
      </c>
      <c r="C106">
        <v>6.6274307096291979E-2</v>
      </c>
      <c r="D106">
        <v>-9.1926397152767583E-2</v>
      </c>
      <c r="E106">
        <v>-2.6779984386308728E-2</v>
      </c>
      <c r="F106">
        <v>6.6628109013085066E-2</v>
      </c>
      <c r="G106">
        <v>1.6769595742790168E-2</v>
      </c>
      <c r="H106">
        <v>0.1003171107808191</v>
      </c>
      <c r="I106">
        <v>-6.6743239062542439E-2</v>
      </c>
      <c r="J106">
        <v>2.3937201769249312E-2</v>
      </c>
      <c r="K106">
        <v>9.5855678452754656E-3</v>
      </c>
      <c r="L106">
        <v>-8.057947445693224E-2</v>
      </c>
      <c r="M106">
        <v>3.1999408151206256E-2</v>
      </c>
      <c r="N106">
        <v>-3.9511977981631856E-2</v>
      </c>
      <c r="O106">
        <v>2.7458921838207005E-2</v>
      </c>
      <c r="P106">
        <v>9.4349273282926888E-2</v>
      </c>
      <c r="Q106">
        <v>-6.9743978902713333E-2</v>
      </c>
      <c r="R106">
        <v>3.1206065810786832E-2</v>
      </c>
      <c r="S106">
        <v>-4.9827089830536193E-2</v>
      </c>
      <c r="T106">
        <v>1.7486769605958939E-3</v>
      </c>
      <c r="U106">
        <v>6.7035299298252485E-2</v>
      </c>
      <c r="V106">
        <v>-7.7118549710899174E-3</v>
      </c>
      <c r="W106">
        <v>-9.3578146923821125E-3</v>
      </c>
      <c r="X106">
        <v>0.15573150683352241</v>
      </c>
      <c r="Y106">
        <v>-1.6005671439570105E-2</v>
      </c>
      <c r="Z106">
        <v>2.9374275564572404E-2</v>
      </c>
    </row>
    <row r="107" spans="1:26" x14ac:dyDescent="0.2">
      <c r="A107">
        <f t="shared" si="2"/>
        <v>106</v>
      </c>
      <c r="B107">
        <v>5.2431713764760926E-2</v>
      </c>
      <c r="C107">
        <v>1.3026999945909357E-2</v>
      </c>
      <c r="D107">
        <v>-3.1684503171712335E-2</v>
      </c>
      <c r="E107">
        <v>1.9258144328689095E-2</v>
      </c>
      <c r="F107">
        <v>-4.0567426657345911E-2</v>
      </c>
      <c r="G107">
        <v>4.4891885864911801E-2</v>
      </c>
      <c r="H107">
        <v>5.1253885367369981E-2</v>
      </c>
      <c r="I107">
        <v>-8.3928059230291799E-2</v>
      </c>
      <c r="J107">
        <v>-4.3651089565129933E-3</v>
      </c>
      <c r="K107">
        <v>2.6036747259083445E-2</v>
      </c>
      <c r="L107">
        <v>1.4484071479722426E-3</v>
      </c>
      <c r="M107">
        <v>-8.4929168221134985E-2</v>
      </c>
      <c r="N107">
        <v>4.8381697702541233E-3</v>
      </c>
      <c r="O107">
        <v>-1.6271925130744845E-2</v>
      </c>
      <c r="P107">
        <v>-1.4481169040520709E-2</v>
      </c>
      <c r="Q107">
        <v>6.1947099568340359E-2</v>
      </c>
      <c r="R107">
        <v>-4.3129032015434894E-2</v>
      </c>
      <c r="S107">
        <v>0.14977788974867401</v>
      </c>
      <c r="T107">
        <v>8.7286079437848413E-2</v>
      </c>
      <c r="U107">
        <v>1.0000023000808489E-4</v>
      </c>
      <c r="V107">
        <v>-4.2130022980218305E-2</v>
      </c>
      <c r="W107">
        <v>4.3651979134131366E-2</v>
      </c>
      <c r="X107">
        <v>-4.8112056034903726E-2</v>
      </c>
      <c r="Y107">
        <v>3.6255210276224643E-2</v>
      </c>
      <c r="Z107">
        <v>3.4939973448725251E-2</v>
      </c>
    </row>
    <row r="108" spans="1:26" x14ac:dyDescent="0.2">
      <c r="A108">
        <f t="shared" si="2"/>
        <v>107</v>
      </c>
      <c r="B108">
        <v>1.590683906139571E-2</v>
      </c>
      <c r="C108">
        <v>6.312965469752059E-2</v>
      </c>
      <c r="D108">
        <v>-1.1363158341367093E-2</v>
      </c>
      <c r="E108">
        <v>4.535303309941523E-3</v>
      </c>
      <c r="F108">
        <v>2.6828048767795622E-2</v>
      </c>
      <c r="G108">
        <v>-1.6131011161301871E-3</v>
      </c>
      <c r="H108">
        <v>7.8261823773291897E-3</v>
      </c>
      <c r="I108">
        <v>-7.3994443859389983E-2</v>
      </c>
      <c r="J108">
        <v>6.5212866603665376E-2</v>
      </c>
      <c r="K108">
        <v>-2.5901286670422286E-2</v>
      </c>
      <c r="L108">
        <v>0.10036833592018546</v>
      </c>
      <c r="M108">
        <v>6.369388216277036E-2</v>
      </c>
      <c r="N108">
        <v>3.7884636278431659E-2</v>
      </c>
      <c r="O108">
        <v>-2.3482192069429839E-2</v>
      </c>
      <c r="P108">
        <v>-4.7021692027463875E-2</v>
      </c>
      <c r="Q108">
        <v>-4.7069844977545572E-2</v>
      </c>
      <c r="R108">
        <v>5.8955651814069174E-3</v>
      </c>
      <c r="S108">
        <v>-1.2685539324933862E-2</v>
      </c>
      <c r="T108">
        <v>1.8970384685550987E-2</v>
      </c>
      <c r="U108">
        <v>2.2112187747002295E-2</v>
      </c>
      <c r="V108">
        <v>-3.6968106315170085E-2</v>
      </c>
      <c r="W108">
        <v>-0.11288341649273181</v>
      </c>
      <c r="X108">
        <v>5.156739129412527E-2</v>
      </c>
      <c r="Y108">
        <v>-1.7872519996703091E-2</v>
      </c>
      <c r="Z108">
        <v>7.6882107044125278E-2</v>
      </c>
    </row>
    <row r="109" spans="1:26" x14ac:dyDescent="0.2">
      <c r="A109">
        <f t="shared" si="2"/>
        <v>108</v>
      </c>
      <c r="B109">
        <v>8.286668293591351E-2</v>
      </c>
      <c r="C109">
        <v>6.6055902717653617E-2</v>
      </c>
      <c r="D109">
        <v>-3.1882813264519125E-2</v>
      </c>
      <c r="E109">
        <v>-3.2630734521715651E-2</v>
      </c>
      <c r="F109">
        <v>9.2002378602461438E-2</v>
      </c>
      <c r="G109">
        <v>3.1299571840776523E-2</v>
      </c>
      <c r="H109">
        <v>3.3405153175839301E-2</v>
      </c>
      <c r="I109">
        <v>-6.8096026498753071E-2</v>
      </c>
      <c r="J109">
        <v>1.5660257514071244E-2</v>
      </c>
      <c r="K109">
        <v>4.6589556941351098E-2</v>
      </c>
      <c r="L109">
        <v>-3.8577975623684382E-2</v>
      </c>
      <c r="M109">
        <v>-4.4071331052440654E-2</v>
      </c>
      <c r="N109">
        <v>2.8027771429757837E-2</v>
      </c>
      <c r="O109">
        <v>4.1257534641821594E-2</v>
      </c>
      <c r="P109">
        <v>3.064425915954062E-2</v>
      </c>
      <c r="Q109">
        <v>2.9218080178471932E-2</v>
      </c>
      <c r="R109">
        <v>1.440455041581081E-2</v>
      </c>
      <c r="S109">
        <v>1.1645068438489425E-2</v>
      </c>
      <c r="T109">
        <v>4.0137443172564805E-2</v>
      </c>
      <c r="U109">
        <v>-2.4117831825605333E-2</v>
      </c>
      <c r="V109">
        <v>-4.3195101758721897E-2</v>
      </c>
      <c r="W109">
        <v>-2.4687961950433254E-2</v>
      </c>
      <c r="X109">
        <v>-2.4294927053065209E-2</v>
      </c>
      <c r="Y109">
        <v>-3.3771442760700029E-2</v>
      </c>
      <c r="Z109">
        <v>3.1143632087085968E-2</v>
      </c>
    </row>
    <row r="110" spans="1:26" x14ac:dyDescent="0.2">
      <c r="A110">
        <f t="shared" si="2"/>
        <v>109</v>
      </c>
      <c r="B110">
        <v>2.7710915986338631E-2</v>
      </c>
      <c r="C110">
        <v>-2.6185133723641504E-2</v>
      </c>
      <c r="D110">
        <v>-7.6774343136088968E-2</v>
      </c>
      <c r="E110">
        <v>4.283088576269313E-2</v>
      </c>
      <c r="F110">
        <v>-2.8894270210283557E-3</v>
      </c>
      <c r="G110">
        <v>6.5647907355365298E-2</v>
      </c>
      <c r="H110">
        <v>-1.596573370951139E-2</v>
      </c>
      <c r="I110">
        <v>1.9620558275721692E-2</v>
      </c>
      <c r="J110">
        <v>-2.7053952443917836E-2</v>
      </c>
      <c r="K110">
        <v>5.3380968562632455E-2</v>
      </c>
      <c r="L110">
        <v>6.4323970304577829E-2</v>
      </c>
      <c r="M110">
        <v>2.1466974731904481E-2</v>
      </c>
      <c r="N110">
        <v>5.5284800124083835E-2</v>
      </c>
      <c r="O110">
        <v>1.6157463533524964E-2</v>
      </c>
      <c r="P110">
        <v>2.9347609063295602E-2</v>
      </c>
      <c r="Q110">
        <v>6.5406221207611859E-2</v>
      </c>
      <c r="R110">
        <v>-7.6705803494618637E-3</v>
      </c>
      <c r="S110">
        <v>-4.5055641606590729E-2</v>
      </c>
      <c r="T110">
        <v>7.1561941536285673E-2</v>
      </c>
      <c r="U110">
        <v>-4.655221190248411E-5</v>
      </c>
      <c r="V110">
        <v>5.1387686354690459E-2</v>
      </c>
      <c r="W110">
        <v>1.4228358015472647E-2</v>
      </c>
      <c r="X110">
        <v>1.3414020703581145E-2</v>
      </c>
      <c r="Y110">
        <v>-2.7482558532461406E-2</v>
      </c>
      <c r="Z110">
        <v>6.9675124456412309E-3</v>
      </c>
    </row>
    <row r="111" spans="1:26" x14ac:dyDescent="0.2">
      <c r="A111">
        <f t="shared" si="2"/>
        <v>110</v>
      </c>
      <c r="B111">
        <v>-4.8408732266947439E-2</v>
      </c>
      <c r="C111">
        <v>-1.2697917310141596E-2</v>
      </c>
      <c r="D111">
        <v>-2.1888165550325477E-2</v>
      </c>
      <c r="E111">
        <v>-8.3028430781208092E-3</v>
      </c>
      <c r="F111">
        <v>5.168027033133762E-4</v>
      </c>
      <c r="G111">
        <v>2.3417148785466333E-2</v>
      </c>
      <c r="H111">
        <v>1.1191300175922422E-4</v>
      </c>
      <c r="I111">
        <v>-3.0724579849102904E-2</v>
      </c>
      <c r="J111">
        <v>-2.7608242359603987E-2</v>
      </c>
      <c r="K111">
        <v>1.8528534416295692E-2</v>
      </c>
      <c r="L111">
        <v>-0.13167424164577129</v>
      </c>
      <c r="M111">
        <v>-5.0890233094207239E-2</v>
      </c>
      <c r="N111">
        <v>1.0534608704806232E-2</v>
      </c>
      <c r="O111">
        <v>0.14163583104923697</v>
      </c>
      <c r="P111">
        <v>5.7752908482196497E-3</v>
      </c>
      <c r="Q111">
        <v>2.5022789684393254E-3</v>
      </c>
      <c r="R111">
        <v>-3.4664711942115213E-2</v>
      </c>
      <c r="S111">
        <v>-8.0284874505879393E-3</v>
      </c>
      <c r="T111">
        <v>-4.8657980991563675E-2</v>
      </c>
      <c r="U111">
        <v>-2.1848347655421825E-2</v>
      </c>
      <c r="V111">
        <v>6.2842208438028679E-3</v>
      </c>
      <c r="W111">
        <v>-4.4847181356647704E-2</v>
      </c>
      <c r="X111">
        <v>1.8021339560618476E-2</v>
      </c>
      <c r="Y111">
        <v>-4.1253485197192193E-2</v>
      </c>
      <c r="Z111">
        <v>-5.8843040784765585E-3</v>
      </c>
    </row>
    <row r="112" spans="1:26" x14ac:dyDescent="0.2">
      <c r="A112">
        <f t="shared" si="2"/>
        <v>111</v>
      </c>
      <c r="B112">
        <v>1.0227093989104435E-2</v>
      </c>
      <c r="C112">
        <v>6.7059693407205634E-2</v>
      </c>
      <c r="D112">
        <v>6.347164240223617E-2</v>
      </c>
      <c r="E112">
        <v>-1.6665572158938224E-2</v>
      </c>
      <c r="F112">
        <v>-3.7303093507127599E-2</v>
      </c>
      <c r="G112">
        <v>-7.3603290720456946E-3</v>
      </c>
      <c r="H112">
        <v>-0.1165096952951306</v>
      </c>
      <c r="I112">
        <v>-2.9168143493131248E-2</v>
      </c>
      <c r="J112">
        <v>1.6993449670641345E-2</v>
      </c>
      <c r="K112">
        <v>-3.7079362551265899E-2</v>
      </c>
      <c r="L112">
        <v>-5.0142690568899924E-2</v>
      </c>
      <c r="M112">
        <v>5.6673183480213676E-2</v>
      </c>
      <c r="N112">
        <v>5.0007958972102237E-2</v>
      </c>
      <c r="O112">
        <v>6.1165474154166784E-3</v>
      </c>
      <c r="P112">
        <v>-2.6030596048885173E-2</v>
      </c>
      <c r="Q112">
        <v>-4.7191904725287781E-3</v>
      </c>
      <c r="R112">
        <v>9.8699726920958256E-2</v>
      </c>
      <c r="S112">
        <v>-1.0850971863265021E-2</v>
      </c>
      <c r="T112">
        <v>-2.4775758361096592E-2</v>
      </c>
      <c r="U112">
        <v>7.4127650958556113E-2</v>
      </c>
      <c r="V112">
        <v>-1.9490295236269592E-2</v>
      </c>
      <c r="W112">
        <v>1.6074061236338429E-2</v>
      </c>
      <c r="X112">
        <v>-1.5187408407353624E-2</v>
      </c>
      <c r="Y112">
        <v>6.0941948275904094E-2</v>
      </c>
      <c r="Z112">
        <v>-1.1339585890556843E-2</v>
      </c>
    </row>
    <row r="113" spans="1:26" x14ac:dyDescent="0.2">
      <c r="A113">
        <f t="shared" si="2"/>
        <v>112</v>
      </c>
      <c r="B113">
        <v>2.7286068416350805E-2</v>
      </c>
      <c r="C113">
        <v>2.1927538432633516E-2</v>
      </c>
      <c r="D113">
        <v>-1.9660571454504183E-2</v>
      </c>
      <c r="E113">
        <v>3.5013350449530592E-2</v>
      </c>
      <c r="F113">
        <v>1.4085315939464896E-2</v>
      </c>
      <c r="G113">
        <v>6.4051836821815256E-2</v>
      </c>
      <c r="H113">
        <v>3.6410248541849828E-2</v>
      </c>
      <c r="I113">
        <v>1.1489831012068515E-2</v>
      </c>
      <c r="J113">
        <v>2.0947927139032551E-2</v>
      </c>
      <c r="K113">
        <v>1.9283859230449261E-2</v>
      </c>
      <c r="L113">
        <v>-1.1857642704236177E-4</v>
      </c>
      <c r="M113">
        <v>-7.8817512002975765E-2</v>
      </c>
      <c r="N113">
        <v>-2.264205565788191E-2</v>
      </c>
      <c r="O113">
        <v>2.9482815339636689E-2</v>
      </c>
      <c r="P113">
        <v>-9.5593678313392647E-2</v>
      </c>
      <c r="Q113">
        <v>4.0940085052608141E-2</v>
      </c>
      <c r="R113">
        <v>-9.5858724088845326E-3</v>
      </c>
      <c r="S113">
        <v>4.9446515422562981E-2</v>
      </c>
      <c r="T113">
        <v>5.0006363496770546E-2</v>
      </c>
      <c r="U113">
        <v>-8.1328507176526305E-3</v>
      </c>
      <c r="V113">
        <v>2.5866398766806471E-2</v>
      </c>
      <c r="W113">
        <v>-1.9930829851978814E-2</v>
      </c>
      <c r="X113">
        <v>5.4314049438942427E-2</v>
      </c>
      <c r="Y113">
        <v>7.4465602911504003E-3</v>
      </c>
      <c r="Z113">
        <v>5.4127367465776205E-2</v>
      </c>
    </row>
    <row r="114" spans="1:26" x14ac:dyDescent="0.2">
      <c r="A114">
        <f t="shared" si="2"/>
        <v>113</v>
      </c>
      <c r="B114">
        <v>-3.0164939679485758E-4</v>
      </c>
      <c r="C114">
        <v>-1.6836844502497804E-2</v>
      </c>
      <c r="D114">
        <v>-3.4047812781419148E-2</v>
      </c>
      <c r="E114">
        <v>-5.4187988280441662E-2</v>
      </c>
      <c r="F114">
        <v>-5.9550048745855039E-2</v>
      </c>
      <c r="G114">
        <v>-4.532504219484193E-2</v>
      </c>
      <c r="H114">
        <v>-4.3199345730338921E-2</v>
      </c>
      <c r="I114">
        <v>-9.9309802177552739E-2</v>
      </c>
      <c r="J114">
        <v>-4.4742434362358502E-2</v>
      </c>
      <c r="K114">
        <v>4.1414249223078015E-2</v>
      </c>
      <c r="L114">
        <v>-7.492142687906185E-2</v>
      </c>
      <c r="M114">
        <v>4.8736367432191723E-2</v>
      </c>
      <c r="N114">
        <v>-2.430699825793748E-2</v>
      </c>
      <c r="O114">
        <v>2.2977299283241673E-2</v>
      </c>
      <c r="P114">
        <v>-8.4517198709287117E-2</v>
      </c>
      <c r="Q114">
        <v>-7.0502765481012294E-2</v>
      </c>
      <c r="R114">
        <v>-3.2871919201645498E-2</v>
      </c>
      <c r="S114">
        <v>3.9878006491715738E-2</v>
      </c>
      <c r="T114">
        <v>0.11848989992258072</v>
      </c>
      <c r="U114">
        <v>9.0819077896679132E-2</v>
      </c>
      <c r="V114">
        <v>1.4819547864542005E-2</v>
      </c>
      <c r="W114">
        <v>-2.2144832183772282E-2</v>
      </c>
      <c r="X114">
        <v>3.8947342646441167E-2</v>
      </c>
      <c r="Y114">
        <v>-1.6209355388037167E-2</v>
      </c>
      <c r="Z114">
        <v>-5.3547121713975486E-2</v>
      </c>
    </row>
    <row r="115" spans="1:26" x14ac:dyDescent="0.2">
      <c r="A115">
        <f t="shared" si="2"/>
        <v>114</v>
      </c>
      <c r="B115">
        <v>-6.6748304831178475E-3</v>
      </c>
      <c r="C115">
        <v>2.1383271056702156E-2</v>
      </c>
      <c r="D115">
        <v>1.1865626922819445E-2</v>
      </c>
      <c r="E115">
        <v>-1.2894289666763615E-2</v>
      </c>
      <c r="F115">
        <v>1.1783467906979841E-2</v>
      </c>
      <c r="G115">
        <v>5.3252791081413495E-2</v>
      </c>
      <c r="H115">
        <v>1.0239166456073506E-2</v>
      </c>
      <c r="I115">
        <v>1.3655408299413401E-2</v>
      </c>
      <c r="J115">
        <v>-6.2376849232297908E-2</v>
      </c>
      <c r="K115">
        <v>-2.7824103330574494E-2</v>
      </c>
      <c r="L115">
        <v>-7.2796888563894119E-3</v>
      </c>
      <c r="M115">
        <v>6.9235612268184588E-2</v>
      </c>
      <c r="N115">
        <v>-2.3230923748707385E-2</v>
      </c>
      <c r="O115">
        <v>2.9634138195144578E-2</v>
      </c>
      <c r="P115">
        <v>8.1423942636175459E-2</v>
      </c>
      <c r="Q115">
        <v>-4.9486859102046303E-2</v>
      </c>
      <c r="R115">
        <v>9.5411525358129346E-3</v>
      </c>
      <c r="S115">
        <v>1.8255140339117544E-3</v>
      </c>
      <c r="T115">
        <v>7.0383168069978352E-2</v>
      </c>
      <c r="U115">
        <v>1.910258787556746E-2</v>
      </c>
      <c r="V115">
        <v>3.2513892729741388E-2</v>
      </c>
      <c r="W115">
        <v>-4.9807491266411E-2</v>
      </c>
      <c r="X115">
        <v>-5.6005669221977993E-2</v>
      </c>
      <c r="Y115">
        <v>7.0074317693718177E-2</v>
      </c>
      <c r="Z115">
        <v>-6.5091527408794203E-2</v>
      </c>
    </row>
    <row r="116" spans="1:26" x14ac:dyDescent="0.2">
      <c r="A116">
        <f t="shared" si="2"/>
        <v>115</v>
      </c>
      <c r="B116">
        <v>1.2899994495357203E-2</v>
      </c>
      <c r="C116">
        <v>-3.1172838414343294E-2</v>
      </c>
      <c r="D116">
        <v>5.9302705606547983E-2</v>
      </c>
      <c r="E116">
        <v>6.60189373687739E-2</v>
      </c>
      <c r="F116">
        <v>1.8782031709158077E-2</v>
      </c>
      <c r="G116">
        <v>-1.6727171637947725E-2</v>
      </c>
      <c r="H116">
        <v>1.9377609229551236E-2</v>
      </c>
      <c r="I116">
        <v>-3.5055986825731709E-2</v>
      </c>
      <c r="J116">
        <v>-3.7167445637782945E-2</v>
      </c>
      <c r="K116">
        <v>-4.6297610227820328E-2</v>
      </c>
      <c r="L116">
        <v>2.1462933999692749E-2</v>
      </c>
      <c r="M116">
        <v>-2.3941436367049967E-2</v>
      </c>
      <c r="N116">
        <v>-8.9482899098003964E-4</v>
      </c>
      <c r="O116">
        <v>-3.0789478009600618E-2</v>
      </c>
      <c r="P116">
        <v>1.9964071880063782E-2</v>
      </c>
      <c r="Q116">
        <v>5.3712624735208304E-2</v>
      </c>
      <c r="R116">
        <v>4.5788004605585943E-2</v>
      </c>
      <c r="S116">
        <v>6.0278974581948218E-2</v>
      </c>
      <c r="T116">
        <v>-7.3724122453610458E-2</v>
      </c>
      <c r="U116">
        <v>8.4202959122644264E-2</v>
      </c>
      <c r="V116">
        <v>6.5136833131277643E-3</v>
      </c>
      <c r="W116">
        <v>3.4132933715293662E-2</v>
      </c>
      <c r="X116">
        <v>-1.7258392061036448E-2</v>
      </c>
      <c r="Y116">
        <v>-3.2936904753348532E-2</v>
      </c>
      <c r="Z116">
        <v>9.422121315044359E-3</v>
      </c>
    </row>
    <row r="117" spans="1:26" x14ac:dyDescent="0.2">
      <c r="A117">
        <f t="shared" si="2"/>
        <v>116</v>
      </c>
      <c r="B117">
        <v>-6.7891644404822635E-2</v>
      </c>
      <c r="C117">
        <v>-1.4132138156296634E-2</v>
      </c>
      <c r="D117">
        <v>1.5228689084314915E-2</v>
      </c>
      <c r="E117">
        <v>5.2323407002455285E-3</v>
      </c>
      <c r="F117">
        <v>-9.3971779245054218E-2</v>
      </c>
      <c r="G117">
        <v>-9.6427536656973883E-3</v>
      </c>
      <c r="H117">
        <v>-2.2056431103926327E-2</v>
      </c>
      <c r="I117">
        <v>-4.8970466187557293E-2</v>
      </c>
      <c r="J117">
        <v>-3.7226537119860875E-2</v>
      </c>
      <c r="K117">
        <v>-1.8376743379793597E-2</v>
      </c>
      <c r="L117">
        <v>7.0817726554372726E-2</v>
      </c>
      <c r="M117">
        <v>-3.1390616128648477E-2</v>
      </c>
      <c r="N117">
        <v>4.8928947531584631E-2</v>
      </c>
      <c r="O117">
        <v>2.175872514101022E-2</v>
      </c>
      <c r="P117">
        <v>4.344889219152355E-2</v>
      </c>
      <c r="Q117">
        <v>0.10308606238634672</v>
      </c>
      <c r="R117">
        <v>5.9942703221105155E-2</v>
      </c>
      <c r="S117">
        <v>7.7496059048221988E-2</v>
      </c>
      <c r="T117">
        <v>7.0598064758414764E-2</v>
      </c>
      <c r="U117">
        <v>6.5437691496856645E-2</v>
      </c>
      <c r="V117">
        <v>2.0231046371334795E-2</v>
      </c>
      <c r="W117">
        <v>-9.5867426039695407E-5</v>
      </c>
      <c r="X117">
        <v>1.0972242146169472E-2</v>
      </c>
      <c r="Y117">
        <v>6.2847424091691789E-3</v>
      </c>
      <c r="Z117">
        <v>2.6746733339767202E-2</v>
      </c>
    </row>
    <row r="118" spans="1:26" x14ac:dyDescent="0.2">
      <c r="A118">
        <f t="shared" si="2"/>
        <v>117</v>
      </c>
      <c r="B118">
        <v>-6.3659101419628272E-2</v>
      </c>
      <c r="C118">
        <v>4.8862314570119532E-2</v>
      </c>
      <c r="D118">
        <v>6.454085796422826E-2</v>
      </c>
      <c r="E118">
        <v>1.9227536715038167E-2</v>
      </c>
      <c r="F118">
        <v>1.006038369654326E-2</v>
      </c>
      <c r="G118">
        <v>9.9014533577890751E-2</v>
      </c>
      <c r="H118">
        <v>7.3846441104822469E-2</v>
      </c>
      <c r="I118">
        <v>-1.9080308856681921E-2</v>
      </c>
      <c r="J118">
        <v>-1.9137197800615523E-2</v>
      </c>
      <c r="K118">
        <v>-9.4580042745624676E-2</v>
      </c>
      <c r="L118">
        <v>-0.10762736194957158</v>
      </c>
      <c r="M118">
        <v>-4.6146939243356118E-2</v>
      </c>
      <c r="N118">
        <v>-6.41655636518252E-2</v>
      </c>
      <c r="O118">
        <v>9.0183259529331733E-2</v>
      </c>
      <c r="P118">
        <v>-1.4765551003656808E-2</v>
      </c>
      <c r="Q118">
        <v>-6.8112112322039009E-2</v>
      </c>
      <c r="R118">
        <v>-2.4813223088232455E-2</v>
      </c>
      <c r="S118">
        <v>-3.4801956703807264E-3</v>
      </c>
      <c r="T118">
        <v>3.9184174748593065E-2</v>
      </c>
      <c r="U118">
        <v>3.3746185258421123E-2</v>
      </c>
      <c r="V118">
        <v>-1.2185389709088175E-2</v>
      </c>
      <c r="W118">
        <v>-4.3567538279634208E-2</v>
      </c>
      <c r="X118">
        <v>-6.3964229802116385E-2</v>
      </c>
      <c r="Y118">
        <v>-2.3596114902501398E-2</v>
      </c>
      <c r="Z118">
        <v>-2.2412678393221405E-2</v>
      </c>
    </row>
    <row r="119" spans="1:26" x14ac:dyDescent="0.2">
      <c r="A119">
        <f t="shared" si="2"/>
        <v>118</v>
      </c>
      <c r="B119">
        <v>2.1958220087108602E-2</v>
      </c>
      <c r="C119">
        <v>-2.4184028461634144E-2</v>
      </c>
      <c r="D119">
        <v>0.12763503704614151</v>
      </c>
      <c r="E119">
        <v>3.933496043727025E-2</v>
      </c>
      <c r="F119">
        <v>1.5774258965008411E-3</v>
      </c>
      <c r="G119">
        <v>-7.8418185882388525E-2</v>
      </c>
      <c r="H119">
        <v>-4.7527659921535167E-2</v>
      </c>
      <c r="I119">
        <v>-5.6872371893888794E-2</v>
      </c>
      <c r="J119">
        <v>3.0196832856392724E-2</v>
      </c>
      <c r="K119">
        <v>5.1269295231645223E-2</v>
      </c>
      <c r="L119">
        <v>5.4361075692254145E-2</v>
      </c>
      <c r="M119">
        <v>1.628404725981393E-2</v>
      </c>
      <c r="N119">
        <v>8.9946652494901441E-2</v>
      </c>
      <c r="O119">
        <v>-0.11602789645464939</v>
      </c>
      <c r="P119">
        <v>-9.2734874027402443E-3</v>
      </c>
      <c r="Q119">
        <v>-1.0354712778562996E-2</v>
      </c>
      <c r="R119">
        <v>3.2027673547669666E-2</v>
      </c>
      <c r="S119">
        <v>-0.10108207065095649</v>
      </c>
      <c r="T119">
        <v>4.7465026454755234E-2</v>
      </c>
      <c r="U119">
        <v>3.2822444883113755E-2</v>
      </c>
      <c r="V119">
        <v>1.565469015190037E-2</v>
      </c>
      <c r="W119">
        <v>-3.951686527999404E-2</v>
      </c>
      <c r="X119">
        <v>2.643428989721151E-2</v>
      </c>
      <c r="Y119">
        <v>-1.4210929707480479E-2</v>
      </c>
      <c r="Z119">
        <v>-4.44609233449147E-2</v>
      </c>
    </row>
    <row r="120" spans="1:26" x14ac:dyDescent="0.2">
      <c r="A120">
        <f t="shared" si="2"/>
        <v>119</v>
      </c>
      <c r="B120">
        <v>-5.2686904715550903E-2</v>
      </c>
      <c r="C120">
        <v>-5.2190392270050658E-2</v>
      </c>
      <c r="D120">
        <v>-2.268451991764852E-2</v>
      </c>
      <c r="E120">
        <v>8.7654434488293576E-2</v>
      </c>
      <c r="F120">
        <v>-8.4501246144037132E-2</v>
      </c>
      <c r="G120">
        <v>6.1862029544111213E-3</v>
      </c>
      <c r="H120">
        <v>-3.7357645140294264E-2</v>
      </c>
      <c r="I120">
        <v>1.9683781004813505E-3</v>
      </c>
      <c r="J120">
        <v>0.10888770677602336</v>
      </c>
      <c r="K120">
        <v>-5.4761294574587581E-2</v>
      </c>
      <c r="L120">
        <v>-4.665449566033035E-3</v>
      </c>
      <c r="M120">
        <v>3.2565704342961979E-2</v>
      </c>
      <c r="N120">
        <v>-9.3393842110529608E-3</v>
      </c>
      <c r="O120">
        <v>4.2053034145758308E-3</v>
      </c>
      <c r="P120">
        <v>-1.156215785482176E-2</v>
      </c>
      <c r="Q120">
        <v>1.5078993049023864E-3</v>
      </c>
      <c r="R120">
        <v>0.10024105154678313</v>
      </c>
      <c r="S120">
        <v>-4.7299933320162003E-2</v>
      </c>
      <c r="T120">
        <v>-4.7261092733351356E-2</v>
      </c>
      <c r="U120">
        <v>-7.9090237415139444E-2</v>
      </c>
      <c r="V120">
        <v>-7.5018446097019631E-2</v>
      </c>
      <c r="W120">
        <v>-2.446840304041829E-2</v>
      </c>
      <c r="X120">
        <v>-6.0953742786645629E-2</v>
      </c>
      <c r="Y120">
        <v>-5.3368783729242329E-2</v>
      </c>
      <c r="Z120">
        <v>2.1013140885670342E-2</v>
      </c>
    </row>
    <row r="121" spans="1:26" x14ac:dyDescent="0.2">
      <c r="A121">
        <f t="shared" si="2"/>
        <v>120</v>
      </c>
      <c r="B121">
        <v>-2.5299094681612653E-3</v>
      </c>
      <c r="C121">
        <v>-2.6293963622992637E-2</v>
      </c>
      <c r="D121">
        <v>0.10884373840992823</v>
      </c>
      <c r="E121">
        <v>1.5712702666683367E-2</v>
      </c>
      <c r="F121">
        <v>1.0860868998012877E-3</v>
      </c>
      <c r="G121">
        <v>5.6280919176208748E-2</v>
      </c>
      <c r="H121">
        <v>5.824029076350342E-2</v>
      </c>
      <c r="I121">
        <v>5.5221954934738457E-3</v>
      </c>
      <c r="J121">
        <v>3.7598921660498996E-2</v>
      </c>
      <c r="K121">
        <v>3.3593384805515505E-2</v>
      </c>
      <c r="L121">
        <v>-6.438461388590809E-2</v>
      </c>
      <c r="M121">
        <v>7.2849454618977572E-2</v>
      </c>
      <c r="N121">
        <v>-6.7481885807175415E-2</v>
      </c>
      <c r="O121">
        <v>-6.0909400181843945E-3</v>
      </c>
      <c r="P121">
        <v>2.0040669269165663E-2</v>
      </c>
      <c r="Q121">
        <v>-9.4293099412124284E-2</v>
      </c>
      <c r="R121">
        <v>-3.7447238768227732E-2</v>
      </c>
      <c r="S121">
        <v>0.12409089104632838</v>
      </c>
      <c r="T121">
        <v>-0.10714115802771818</v>
      </c>
      <c r="U121">
        <v>-7.1778493673690449E-2</v>
      </c>
      <c r="V121">
        <v>-6.1848229183099016E-3</v>
      </c>
      <c r="W121">
        <v>2.0372764617428062E-2</v>
      </c>
      <c r="X121">
        <v>-9.8470158755228597E-3</v>
      </c>
      <c r="Y121">
        <v>0.12304282929982084</v>
      </c>
      <c r="Z121">
        <v>1.8744714998166719E-2</v>
      </c>
    </row>
    <row r="122" spans="1:26" x14ac:dyDescent="0.2">
      <c r="A122">
        <f t="shared" si="2"/>
        <v>121</v>
      </c>
      <c r="B122">
        <v>-8.1118362665934834E-2</v>
      </c>
      <c r="C122">
        <v>3.6550061410898331E-2</v>
      </c>
      <c r="D122">
        <v>-1.0686823858454408E-2</v>
      </c>
      <c r="E122">
        <v>-5.267197593651891E-3</v>
      </c>
      <c r="F122">
        <v>-6.5250963436525086E-3</v>
      </c>
      <c r="G122">
        <v>-2.4886369769761871E-2</v>
      </c>
      <c r="H122">
        <v>-3.0257247690224028E-2</v>
      </c>
      <c r="I122">
        <v>-9.2340542847219209E-2</v>
      </c>
      <c r="J122">
        <v>4.0499865533931222E-2</v>
      </c>
      <c r="K122">
        <v>-3.6886290996796495E-2</v>
      </c>
      <c r="L122">
        <v>-5.1200219601686553E-3</v>
      </c>
      <c r="M122">
        <v>8.2791967341356333E-3</v>
      </c>
      <c r="N122">
        <v>8.0281974820881424E-2</v>
      </c>
      <c r="O122">
        <v>8.649640315043948E-2</v>
      </c>
      <c r="P122">
        <v>1.102659878733447E-2</v>
      </c>
      <c r="Q122">
        <v>-3.29332920060742E-2</v>
      </c>
      <c r="R122">
        <v>8.6139314422368496E-2</v>
      </c>
      <c r="S122">
        <v>-9.3024260989845835E-3</v>
      </c>
      <c r="T122">
        <v>5.0771515151291245E-3</v>
      </c>
      <c r="U122">
        <v>1.7073330670664888E-3</v>
      </c>
      <c r="V122">
        <v>-5.3490379871332108E-2</v>
      </c>
      <c r="W122">
        <v>-5.4315101926765121E-2</v>
      </c>
      <c r="X122">
        <v>1.6405892598692531E-2</v>
      </c>
      <c r="Y122">
        <v>2.2591691697455053E-2</v>
      </c>
      <c r="Z122">
        <v>7.6444744507086534E-2</v>
      </c>
    </row>
    <row r="123" spans="1:26" x14ac:dyDescent="0.2">
      <c r="A123">
        <f t="shared" si="2"/>
        <v>122</v>
      </c>
      <c r="B123">
        <v>2.0375630188509877E-3</v>
      </c>
      <c r="C123">
        <v>-2.594414151690928E-2</v>
      </c>
      <c r="D123">
        <v>1.8382376263543245E-2</v>
      </c>
      <c r="E123">
        <v>0.13266530610682592</v>
      </c>
      <c r="F123">
        <v>6.5763420800555639E-2</v>
      </c>
      <c r="G123">
        <v>7.3940580363096968E-3</v>
      </c>
      <c r="H123">
        <v>-5.9505529829664925E-3</v>
      </c>
      <c r="I123">
        <v>6.2404778803083361E-3</v>
      </c>
      <c r="J123">
        <v>3.1244447446867548E-2</v>
      </c>
      <c r="K123">
        <v>2.5915512514803025E-2</v>
      </c>
      <c r="L123">
        <v>5.316758471922442E-2</v>
      </c>
      <c r="M123">
        <v>3.4884910950112737E-2</v>
      </c>
      <c r="N123">
        <v>-5.2007269445792613E-2</v>
      </c>
      <c r="O123">
        <v>-7.7221667038767955E-2</v>
      </c>
      <c r="P123">
        <v>7.5996257356910388E-2</v>
      </c>
      <c r="Q123">
        <v>-4.2290031298352806E-2</v>
      </c>
      <c r="R123">
        <v>1.2277498900455892E-2</v>
      </c>
      <c r="S123">
        <v>-6.0806549710601947E-2</v>
      </c>
      <c r="T123">
        <v>4.7878551259500288E-3</v>
      </c>
      <c r="U123">
        <v>-3.4388944296997653E-2</v>
      </c>
      <c r="V123">
        <v>-3.5053838213295753E-2</v>
      </c>
      <c r="W123">
        <v>-6.6100468674777244E-2</v>
      </c>
      <c r="X123">
        <v>3.4429077422502057E-2</v>
      </c>
      <c r="Y123">
        <v>0.13160373779092782</v>
      </c>
      <c r="Z123">
        <v>7.2263203505711138E-2</v>
      </c>
    </row>
    <row r="124" spans="1:26" x14ac:dyDescent="0.2">
      <c r="A124">
        <f t="shared" si="2"/>
        <v>123</v>
      </c>
      <c r="B124">
        <v>6.2801431616193198E-2</v>
      </c>
      <c r="C124">
        <v>2.5613621933238316E-2</v>
      </c>
      <c r="D124">
        <v>3.8239400942152138E-3</v>
      </c>
      <c r="E124">
        <v>-7.044812802155738E-2</v>
      </c>
      <c r="F124">
        <v>-5.2744286505867377E-2</v>
      </c>
      <c r="G124">
        <v>7.496512027772223E-2</v>
      </c>
      <c r="H124">
        <v>7.0687527676861886E-2</v>
      </c>
      <c r="I124">
        <v>2.3985209577774714E-2</v>
      </c>
      <c r="J124">
        <v>-1.1356268370711105E-2</v>
      </c>
      <c r="K124">
        <v>4.2619475728156164E-3</v>
      </c>
      <c r="L124">
        <v>6.1778169406530775E-2</v>
      </c>
      <c r="M124">
        <v>-5.2290334839570053E-2</v>
      </c>
      <c r="N124">
        <v>1.2655736483285494E-2</v>
      </c>
      <c r="O124">
        <v>-6.9577707990572946E-2</v>
      </c>
      <c r="P124">
        <v>4.4277457088978071E-3</v>
      </c>
      <c r="Q124">
        <v>-6.1479440109471276E-3</v>
      </c>
      <c r="R124">
        <v>7.0685054054907825E-3</v>
      </c>
      <c r="S124">
        <v>-5.5776766673118164E-2</v>
      </c>
      <c r="T124">
        <v>4.2849647725260384E-2</v>
      </c>
      <c r="U124">
        <v>3.1286716037738506E-2</v>
      </c>
      <c r="V124">
        <v>-2.3845248154636976E-2</v>
      </c>
      <c r="W124">
        <v>4.0950467760863168E-2</v>
      </c>
      <c r="X124">
        <v>-5.0107022343582365E-2</v>
      </c>
      <c r="Y124">
        <v>-3.6593010572182269E-2</v>
      </c>
      <c r="Z124">
        <v>0.107772102494926</v>
      </c>
    </row>
    <row r="125" spans="1:26" x14ac:dyDescent="0.2">
      <c r="A125">
        <f t="shared" si="2"/>
        <v>124</v>
      </c>
      <c r="B125">
        <v>5.0210715457320233E-2</v>
      </c>
      <c r="C125">
        <v>1.9874913464081344E-2</v>
      </c>
      <c r="D125">
        <v>1.883792240929778E-2</v>
      </c>
      <c r="E125">
        <v>-1.1394033150507941E-2</v>
      </c>
      <c r="F125">
        <v>-4.9639815027015616E-2</v>
      </c>
      <c r="G125">
        <v>-4.9696835803100435E-2</v>
      </c>
      <c r="H125">
        <v>-8.1950796041645235E-2</v>
      </c>
      <c r="I125">
        <v>1.3354085055256587E-2</v>
      </c>
      <c r="J125">
        <v>-2.6268265798200803E-2</v>
      </c>
      <c r="K125">
        <v>-5.2278109460643415E-2</v>
      </c>
      <c r="L125">
        <v>2.7045475124944977E-2</v>
      </c>
      <c r="M125">
        <v>6.7678130243153681E-2</v>
      </c>
      <c r="N125">
        <v>4.0982497105710371E-2</v>
      </c>
      <c r="O125">
        <v>8.0353189240520095E-2</v>
      </c>
      <c r="P125">
        <v>1.8684796355536583E-2</v>
      </c>
      <c r="Q125">
        <v>-5.1912881312334236E-2</v>
      </c>
      <c r="R125">
        <v>-0.12243220958292853</v>
      </c>
      <c r="S125">
        <v>-6.0328305542015417E-3</v>
      </c>
      <c r="T125">
        <v>-1.1532668678236175E-2</v>
      </c>
      <c r="U125">
        <v>-9.2469197927501329E-2</v>
      </c>
      <c r="V125">
        <v>2.7991259503956114E-2</v>
      </c>
      <c r="W125">
        <v>-2.8737332811112973E-2</v>
      </c>
      <c r="X125">
        <v>-3.7368095525243416E-4</v>
      </c>
      <c r="Y125">
        <v>4.2581863334781096E-2</v>
      </c>
      <c r="Z125">
        <v>1.7118630225214163E-2</v>
      </c>
    </row>
    <row r="126" spans="1:26" x14ac:dyDescent="0.2">
      <c r="A126">
        <f t="shared" si="2"/>
        <v>125</v>
      </c>
      <c r="B126">
        <v>-6.3859385594593615E-2</v>
      </c>
      <c r="C126">
        <v>-7.24386089409568E-2</v>
      </c>
      <c r="D126">
        <v>-6.1337321237693358E-2</v>
      </c>
      <c r="E126">
        <v>3.902305279823836E-2</v>
      </c>
      <c r="F126">
        <v>-3.4241782145645924E-2</v>
      </c>
      <c r="G126">
        <v>-0.10664546689278744</v>
      </c>
      <c r="H126">
        <v>-2.7630624045968375E-3</v>
      </c>
      <c r="I126">
        <v>-7.1115050425274412E-2</v>
      </c>
      <c r="J126">
        <v>-6.855651211089055E-3</v>
      </c>
      <c r="K126">
        <v>1.7105815899025576E-2</v>
      </c>
      <c r="L126">
        <v>1.1232512307645759E-4</v>
      </c>
      <c r="M126">
        <v>-5.8255092903155378E-2</v>
      </c>
      <c r="N126">
        <v>5.6901685300094013E-2</v>
      </c>
      <c r="O126">
        <v>-2.8056892418076199E-2</v>
      </c>
      <c r="P126">
        <v>-2.6582577555520673E-3</v>
      </c>
      <c r="Q126">
        <v>-3.5273882602530067E-2</v>
      </c>
      <c r="R126">
        <v>9.9971607059290174E-2</v>
      </c>
      <c r="S126">
        <v>1.38912810278328E-2</v>
      </c>
      <c r="T126">
        <v>-2.1734200483940834E-2</v>
      </c>
      <c r="U126">
        <v>-5.111424453707597E-2</v>
      </c>
      <c r="V126">
        <v>1.5977913799403876E-2</v>
      </c>
      <c r="W126">
        <v>5.3356248860477941E-2</v>
      </c>
      <c r="X126">
        <v>7.8945511819553491E-2</v>
      </c>
      <c r="Y126">
        <v>-2.20682868185125E-2</v>
      </c>
      <c r="Z126">
        <v>6.9677335088588643E-2</v>
      </c>
    </row>
    <row r="127" spans="1:26" x14ac:dyDescent="0.2">
      <c r="A127">
        <f t="shared" si="2"/>
        <v>126</v>
      </c>
      <c r="B127">
        <v>1.2066674823977105E-2</v>
      </c>
      <c r="C127">
        <v>6.3948210358900359E-2</v>
      </c>
      <c r="D127">
        <v>5.4019244738852931E-2</v>
      </c>
      <c r="E127">
        <v>8.6140885501378911E-2</v>
      </c>
      <c r="F127">
        <v>-4.3620123423168872E-2</v>
      </c>
      <c r="G127">
        <v>6.283396148792815E-2</v>
      </c>
      <c r="H127">
        <v>-4.1074819644594196E-2</v>
      </c>
      <c r="I127">
        <v>-9.1920722280859971E-2</v>
      </c>
      <c r="J127">
        <v>-2.1445006639247803E-4</v>
      </c>
      <c r="K127">
        <v>1.7067948556113448E-3</v>
      </c>
      <c r="L127">
        <v>1.8720876949659418E-2</v>
      </c>
      <c r="M127">
        <v>-4.6679799664846276E-2</v>
      </c>
      <c r="N127">
        <v>1.6091902752825696E-2</v>
      </c>
      <c r="O127">
        <v>5.7324951320387903E-2</v>
      </c>
      <c r="P127">
        <v>-4.1250172313931251E-2</v>
      </c>
      <c r="Q127">
        <v>-4.0764506095353918E-2</v>
      </c>
      <c r="R127">
        <v>-2.4790565974676701E-2</v>
      </c>
      <c r="S127">
        <v>2.9771104874011913E-3</v>
      </c>
      <c r="T127">
        <v>-5.0859318367057323E-2</v>
      </c>
      <c r="U127">
        <v>-6.0301929496940083E-2</v>
      </c>
      <c r="V127">
        <v>1.9896316086028737E-2</v>
      </c>
      <c r="W127">
        <v>2.8514830409226213E-2</v>
      </c>
      <c r="X127">
        <v>2.326878563297206E-2</v>
      </c>
      <c r="Y127">
        <v>0.10249002579634307</v>
      </c>
      <c r="Z127">
        <v>-3.1578945520899293E-2</v>
      </c>
    </row>
    <row r="128" spans="1:26" x14ac:dyDescent="0.2">
      <c r="A128">
        <f t="shared" si="2"/>
        <v>127</v>
      </c>
      <c r="B128">
        <v>3.7053910592969752E-2</v>
      </c>
      <c r="C128">
        <v>3.1614758093430534E-2</v>
      </c>
      <c r="D128">
        <v>1.0410257761343591E-2</v>
      </c>
      <c r="E128">
        <v>-3.2277627714869993E-2</v>
      </c>
      <c r="F128">
        <v>9.9330634725546652E-2</v>
      </c>
      <c r="G128">
        <v>4.2329547170481957E-2</v>
      </c>
      <c r="H128">
        <v>4.0279065354114019E-2</v>
      </c>
      <c r="I128">
        <v>-1.7621157875715079E-2</v>
      </c>
      <c r="J128">
        <v>2.0355640199258635E-2</v>
      </c>
      <c r="K128">
        <v>-5.4358951212539537E-2</v>
      </c>
      <c r="L128">
        <v>4.6114625342510096E-2</v>
      </c>
      <c r="M128">
        <v>-4.4202376003668505E-2</v>
      </c>
      <c r="N128">
        <v>3.3641684232524283E-2</v>
      </c>
      <c r="O128">
        <v>1.7893348973111008E-2</v>
      </c>
      <c r="P128">
        <v>7.769067851052873E-2</v>
      </c>
      <c r="Q128">
        <v>-8.6574217067722281E-2</v>
      </c>
      <c r="R128">
        <v>8.8256841312559595E-3</v>
      </c>
      <c r="S128">
        <v>1.2384559398469558E-2</v>
      </c>
      <c r="T128">
        <v>3.683599160841005E-2</v>
      </c>
      <c r="U128">
        <v>-5.257393650093008E-3</v>
      </c>
      <c r="V128">
        <v>0.1031951460795013</v>
      </c>
      <c r="W128">
        <v>-5.0730218188597E-2</v>
      </c>
      <c r="X128">
        <v>-4.7799728426853594E-2</v>
      </c>
      <c r="Y128">
        <v>-5.5883996557864579E-2</v>
      </c>
      <c r="Z128">
        <v>-5.3457263215326054E-2</v>
      </c>
    </row>
    <row r="129" spans="1:26" x14ac:dyDescent="0.2">
      <c r="A129">
        <f t="shared" si="2"/>
        <v>128</v>
      </c>
      <c r="B129">
        <v>-1.6529197956065868E-2</v>
      </c>
      <c r="C129">
        <v>6.6658402169895142E-3</v>
      </c>
      <c r="D129">
        <v>5.7064370001360491E-3</v>
      </c>
      <c r="E129">
        <v>4.9460348251930434E-3</v>
      </c>
      <c r="F129">
        <v>-1.6887741522695805E-2</v>
      </c>
      <c r="G129">
        <v>-2.5749188932610731E-2</v>
      </c>
      <c r="H129">
        <v>9.1295380689355804E-2</v>
      </c>
      <c r="I129">
        <v>-9.7024991538590982E-2</v>
      </c>
      <c r="J129">
        <v>6.8833897097903395E-3</v>
      </c>
      <c r="K129">
        <v>0.11826917372828592</v>
      </c>
      <c r="L129">
        <v>3.1597993254813841E-2</v>
      </c>
      <c r="M129">
        <v>4.0092475655738993E-2</v>
      </c>
      <c r="N129">
        <v>4.4246924893042924E-3</v>
      </c>
      <c r="O129">
        <v>3.7187458392647435E-2</v>
      </c>
      <c r="P129">
        <v>-6.3670971992699235E-2</v>
      </c>
      <c r="Q129">
        <v>-1.8353600400144617E-3</v>
      </c>
      <c r="R129">
        <v>-1.2752633285614748E-2</v>
      </c>
      <c r="S129">
        <v>4.4490780027688862E-3</v>
      </c>
      <c r="T129">
        <v>-2.8018984264867222E-2</v>
      </c>
      <c r="U129">
        <v>0.10516009843986399</v>
      </c>
      <c r="V129">
        <v>-2.4778075089298558E-2</v>
      </c>
      <c r="W129">
        <v>9.6263083660252838E-2</v>
      </c>
      <c r="X129">
        <v>4.5676848012345575E-2</v>
      </c>
      <c r="Y129">
        <v>8.5488861149949635E-2</v>
      </c>
      <c r="Z129">
        <v>-6.3296098960892722E-2</v>
      </c>
    </row>
    <row r="130" spans="1:26" x14ac:dyDescent="0.2">
      <c r="A130">
        <f t="shared" si="2"/>
        <v>129</v>
      </c>
      <c r="B130">
        <v>9.6019769392349408E-2</v>
      </c>
      <c r="C130">
        <v>-6.0208825655572173E-3</v>
      </c>
      <c r="D130">
        <v>1.3313642144899685E-2</v>
      </c>
      <c r="E130">
        <v>-2.6274599094933116E-2</v>
      </c>
      <c r="F130">
        <v>2.3191332390643547E-2</v>
      </c>
      <c r="G130">
        <v>-8.6784889307780999E-2</v>
      </c>
      <c r="H130">
        <v>2.187017064439005E-2</v>
      </c>
      <c r="I130">
        <v>-8.5364976062896947E-2</v>
      </c>
      <c r="J130">
        <v>7.4757870061021518E-4</v>
      </c>
      <c r="K130">
        <v>-1.8102276572607365E-2</v>
      </c>
      <c r="L130">
        <v>-5.6425562219999115E-2</v>
      </c>
      <c r="M130">
        <v>2.737280817821262E-2</v>
      </c>
      <c r="N130">
        <v>-9.547968121933946E-3</v>
      </c>
      <c r="O130">
        <v>-2.7941518151171331E-2</v>
      </c>
      <c r="P130">
        <v>-2.0252584130039306E-2</v>
      </c>
      <c r="Q130">
        <v>9.947562185591316E-2</v>
      </c>
      <c r="R130">
        <v>-1.2501077364835795E-2</v>
      </c>
      <c r="S130">
        <v>-1.5253162610205219E-2</v>
      </c>
      <c r="T130">
        <v>9.4340980438460641E-3</v>
      </c>
      <c r="U130">
        <v>-8.7889552326583104E-2</v>
      </c>
      <c r="V130">
        <v>-4.6438373229490251E-2</v>
      </c>
      <c r="W130">
        <v>-3.4133539883704912E-2</v>
      </c>
      <c r="X130">
        <v>1.7130573660769491E-2</v>
      </c>
      <c r="Y130">
        <v>-2.9707094910095894E-2</v>
      </c>
      <c r="Z130">
        <v>-0.12803509078054706</v>
      </c>
    </row>
    <row r="131" spans="1:26" x14ac:dyDescent="0.2">
      <c r="A131">
        <f t="shared" si="2"/>
        <v>130</v>
      </c>
      <c r="B131">
        <v>3.888548701997014E-2</v>
      </c>
      <c r="C131">
        <v>9.2274634689051265E-3</v>
      </c>
      <c r="D131">
        <v>2.704138353810422E-3</v>
      </c>
      <c r="E131">
        <v>2.6782747616576605E-2</v>
      </c>
      <c r="F131">
        <v>6.4902048616610794E-2</v>
      </c>
      <c r="G131">
        <v>-0.12064261956798859</v>
      </c>
      <c r="H131">
        <v>1.2572439519504999E-2</v>
      </c>
      <c r="I131">
        <v>6.1054945753755176E-2</v>
      </c>
      <c r="J131">
        <v>-1.8420695566375114E-2</v>
      </c>
      <c r="K131">
        <v>-0.11584473331218935</v>
      </c>
      <c r="L131">
        <v>2.5157076906393426E-2</v>
      </c>
      <c r="M131">
        <v>-1.7430523677619083E-3</v>
      </c>
      <c r="N131">
        <v>-4.8857506205765559E-2</v>
      </c>
      <c r="O131">
        <v>-1.5784824934379136E-2</v>
      </c>
      <c r="P131">
        <v>-3.7278190217657929E-2</v>
      </c>
      <c r="Q131">
        <v>7.5926078051108417E-2</v>
      </c>
      <c r="R131">
        <v>-5.5378994880376786E-2</v>
      </c>
      <c r="S131">
        <v>3.0299262589685662E-2</v>
      </c>
      <c r="T131">
        <v>-2.3499182685669689E-3</v>
      </c>
      <c r="U131">
        <v>-5.0935263698355486E-3</v>
      </c>
      <c r="V131">
        <v>1.8887126493507177E-2</v>
      </c>
      <c r="W131">
        <v>6.7744294154458623E-2</v>
      </c>
      <c r="X131">
        <v>5.9020004830087465E-2</v>
      </c>
      <c r="Y131">
        <v>-3.3723607065094988E-2</v>
      </c>
      <c r="Z131">
        <v>0.1087064191574965</v>
      </c>
    </row>
    <row r="132" spans="1:26" x14ac:dyDescent="0.2">
      <c r="A132">
        <f t="shared" ref="A132:A195" si="3">A131+1</f>
        <v>131</v>
      </c>
      <c r="B132">
        <v>2.8773271087842899E-2</v>
      </c>
      <c r="C132">
        <v>-6.7850387044910129E-2</v>
      </c>
      <c r="D132">
        <v>-2.1319872987829808E-2</v>
      </c>
      <c r="E132">
        <v>-1.844903427451643E-2</v>
      </c>
      <c r="F132">
        <v>3.014677859405606E-2</v>
      </c>
      <c r="G132">
        <v>1.6963686939061411E-2</v>
      </c>
      <c r="H132">
        <v>-2.9587291029097313E-2</v>
      </c>
      <c r="I132">
        <v>8.1674155492160172E-2</v>
      </c>
      <c r="J132">
        <v>-7.7441639433914466E-2</v>
      </c>
      <c r="K132">
        <v>-7.4447509545216817E-4</v>
      </c>
      <c r="L132">
        <v>9.4647140300142374E-2</v>
      </c>
      <c r="M132">
        <v>5.2013988604589986E-3</v>
      </c>
      <c r="N132">
        <v>-9.8286025200884398E-3</v>
      </c>
      <c r="O132">
        <v>-5.0919301320655516E-2</v>
      </c>
      <c r="P132">
        <v>-4.6247627461408716E-2</v>
      </c>
      <c r="Q132">
        <v>-2.2759463069395247E-2</v>
      </c>
      <c r="R132">
        <v>-0.11132744687439623</v>
      </c>
      <c r="S132">
        <v>1.2967801456972395E-2</v>
      </c>
      <c r="T132">
        <v>-1.3899354948149385E-2</v>
      </c>
      <c r="U132">
        <v>-4.8601333358285204E-2</v>
      </c>
      <c r="V132">
        <v>-7.7833514868052123E-2</v>
      </c>
      <c r="W132">
        <v>-6.4526154881648132E-2</v>
      </c>
      <c r="X132">
        <v>-1.3944501941302827E-2</v>
      </c>
      <c r="Y132">
        <v>-2.6948805429844153E-2</v>
      </c>
      <c r="Z132">
        <v>-1.2286956388478319E-2</v>
      </c>
    </row>
    <row r="133" spans="1:26" x14ac:dyDescent="0.2">
      <c r="A133">
        <f t="shared" si="3"/>
        <v>132</v>
      </c>
      <c r="B133">
        <v>-2.5386751345389844E-2</v>
      </c>
      <c r="C133">
        <v>3.2063770854960779E-3</v>
      </c>
      <c r="D133">
        <v>2.6096237880698477E-2</v>
      </c>
      <c r="E133">
        <v>0.13584080408368951</v>
      </c>
      <c r="F133">
        <v>2.9959733658847208E-2</v>
      </c>
      <c r="G133">
        <v>4.9809251860935197E-2</v>
      </c>
      <c r="H133">
        <v>-7.3915837425506947E-2</v>
      </c>
      <c r="I133">
        <v>4.0637079461160595E-2</v>
      </c>
      <c r="J133">
        <v>8.3102655797055863E-2</v>
      </c>
      <c r="K133">
        <v>3.2018256974635124E-2</v>
      </c>
      <c r="L133">
        <v>-6.5426573457173259E-2</v>
      </c>
      <c r="M133">
        <v>4.7860857988495584E-3</v>
      </c>
      <c r="N133">
        <v>8.574001710070249E-2</v>
      </c>
      <c r="O133">
        <v>-7.3171861222172205E-3</v>
      </c>
      <c r="P133">
        <v>-2.7028680410987535E-2</v>
      </c>
      <c r="Q133">
        <v>-1.0503587380653949E-2</v>
      </c>
      <c r="R133">
        <v>-1.6912531327024999E-2</v>
      </c>
      <c r="S133">
        <v>3.8267010205494403E-2</v>
      </c>
      <c r="T133">
        <v>0.10725904321362807</v>
      </c>
      <c r="U133">
        <v>-1.9373001098572208E-3</v>
      </c>
      <c r="V133">
        <v>-1.7651414282458353E-2</v>
      </c>
      <c r="W133">
        <v>-1.3919797836926146E-2</v>
      </c>
      <c r="X133">
        <v>-5.3006412723284095E-2</v>
      </c>
      <c r="Y133">
        <v>-7.6907257681194607E-2</v>
      </c>
      <c r="Z133">
        <v>-5.3669508728753836E-3</v>
      </c>
    </row>
    <row r="134" spans="1:26" x14ac:dyDescent="0.2">
      <c r="A134">
        <f t="shared" si="3"/>
        <v>133</v>
      </c>
      <c r="B134">
        <v>3.7561429995666834E-2</v>
      </c>
      <c r="C134">
        <v>4.0507210623558228E-2</v>
      </c>
      <c r="D134">
        <v>-5.293164360446987E-2</v>
      </c>
      <c r="E134">
        <v>-2.6308532848815666E-2</v>
      </c>
      <c r="F134">
        <v>4.7973363898353771E-2</v>
      </c>
      <c r="G134">
        <v>4.6902388673611801E-2</v>
      </c>
      <c r="H134">
        <v>3.0037325295412351E-2</v>
      </c>
      <c r="I134">
        <v>-1.7108023908138602E-2</v>
      </c>
      <c r="J134">
        <v>-3.2639472980196052E-2</v>
      </c>
      <c r="K134">
        <v>-2.7942141050372776E-2</v>
      </c>
      <c r="L134">
        <v>1.4992537048757689E-2</v>
      </c>
      <c r="M134">
        <v>4.1466580383797969E-2</v>
      </c>
      <c r="N134">
        <v>-9.0157440469343486E-2</v>
      </c>
      <c r="O134">
        <v>-4.9191870476827271E-2</v>
      </c>
      <c r="P134">
        <v>-3.5646139988728148E-2</v>
      </c>
      <c r="Q134">
        <v>1.366547681395752E-2</v>
      </c>
      <c r="R134">
        <v>4.2779757180789538E-3</v>
      </c>
      <c r="S134">
        <v>-9.5130197151316875E-3</v>
      </c>
      <c r="T134">
        <v>9.7652723329398325E-2</v>
      </c>
      <c r="U134">
        <v>2.9449146133952667E-2</v>
      </c>
      <c r="V134">
        <v>5.36540595118397E-2</v>
      </c>
      <c r="W134">
        <v>-4.5487182481126549E-2</v>
      </c>
      <c r="X134">
        <v>8.0345082167811166E-2</v>
      </c>
      <c r="Y134">
        <v>-1.4243780641486443E-2</v>
      </c>
      <c r="Z134">
        <v>5.9130483003630822E-3</v>
      </c>
    </row>
    <row r="135" spans="1:26" x14ac:dyDescent="0.2">
      <c r="A135">
        <f t="shared" si="3"/>
        <v>134</v>
      </c>
      <c r="B135">
        <v>-1.4931987445364369E-2</v>
      </c>
      <c r="C135">
        <v>6.4794723247292435E-2</v>
      </c>
      <c r="D135">
        <v>7.4040258027120373E-3</v>
      </c>
      <c r="E135">
        <v>5.9391858872572992E-2</v>
      </c>
      <c r="F135">
        <v>4.0958218611964626E-3</v>
      </c>
      <c r="G135">
        <v>2.7152116904268497E-2</v>
      </c>
      <c r="H135">
        <v>-9.2182674193207435E-3</v>
      </c>
      <c r="I135">
        <v>6.5668297097819836E-2</v>
      </c>
      <c r="J135">
        <v>-6.4660366950694634E-3</v>
      </c>
      <c r="K135">
        <v>3.0123221136410631E-3</v>
      </c>
      <c r="L135">
        <v>-7.3239320595971547E-2</v>
      </c>
      <c r="M135">
        <v>7.88370930922693E-2</v>
      </c>
      <c r="N135">
        <v>-4.6547301480896974E-2</v>
      </c>
      <c r="O135">
        <v>-5.6178130542494958E-2</v>
      </c>
      <c r="P135">
        <v>1.1349169176549793E-3</v>
      </c>
      <c r="Q135">
        <v>4.7320883653214733E-2</v>
      </c>
      <c r="R135">
        <v>-4.4208702645503382E-2</v>
      </c>
      <c r="S135">
        <v>-6.4749589187085121E-2</v>
      </c>
      <c r="T135">
        <v>-3.8121936082029378E-2</v>
      </c>
      <c r="U135">
        <v>-1.7457799666479638E-2</v>
      </c>
      <c r="V135">
        <v>-8.9075643254584405E-2</v>
      </c>
      <c r="W135">
        <v>-4.2215402721841051E-2</v>
      </c>
      <c r="X135">
        <v>3.3527207580969456E-2</v>
      </c>
      <c r="Y135">
        <v>3.2579551131784804E-2</v>
      </c>
      <c r="Z135">
        <v>-8.8743761935684937E-2</v>
      </c>
    </row>
    <row r="136" spans="1:26" x14ac:dyDescent="0.2">
      <c r="A136">
        <f t="shared" si="3"/>
        <v>135</v>
      </c>
      <c r="B136">
        <v>-2.0314864467707909E-2</v>
      </c>
      <c r="C136">
        <v>4.6631068257591127E-2</v>
      </c>
      <c r="D136">
        <v>-3.9616912057085778E-2</v>
      </c>
      <c r="E136">
        <v>1.6288577898523657E-2</v>
      </c>
      <c r="F136">
        <v>1.0768388068471071E-2</v>
      </c>
      <c r="G136">
        <v>-1.3918399147178306E-2</v>
      </c>
      <c r="H136">
        <v>-1.5328566894238291E-2</v>
      </c>
      <c r="I136">
        <v>5.9966815384840978E-3</v>
      </c>
      <c r="J136">
        <v>-2.3529372334608191E-3</v>
      </c>
      <c r="K136">
        <v>-4.3405637869574076E-2</v>
      </c>
      <c r="L136">
        <v>4.340862489411855E-2</v>
      </c>
      <c r="M136">
        <v>-7.1248462880399627E-2</v>
      </c>
      <c r="N136">
        <v>-3.3643327155937382E-2</v>
      </c>
      <c r="O136">
        <v>2.1990973096814276E-2</v>
      </c>
      <c r="P136">
        <v>-5.1508065016433319E-2</v>
      </c>
      <c r="Q136">
        <v>3.4033565247970549E-2</v>
      </c>
      <c r="R136">
        <v>4.5258258844011058E-2</v>
      </c>
      <c r="S136">
        <v>-1.9852343889120373E-2</v>
      </c>
      <c r="T136">
        <v>-2.4367100137027288E-2</v>
      </c>
      <c r="U136">
        <v>0.1324918197743809</v>
      </c>
      <c r="V136">
        <v>2.7845216669432599E-2</v>
      </c>
      <c r="W136">
        <v>1.9913193124402987E-2</v>
      </c>
      <c r="X136">
        <v>-8.6893827790902795E-2</v>
      </c>
      <c r="Y136">
        <v>-5.209799168021239E-2</v>
      </c>
      <c r="Z136">
        <v>-3.6219328730832785E-2</v>
      </c>
    </row>
    <row r="137" spans="1:26" x14ac:dyDescent="0.2">
      <c r="A137">
        <f t="shared" si="3"/>
        <v>136</v>
      </c>
      <c r="B137">
        <v>1.5925092161452766E-2</v>
      </c>
      <c r="C137">
        <v>-1.1777014861418683E-3</v>
      </c>
      <c r="D137">
        <v>-3.0820426615318013E-2</v>
      </c>
      <c r="E137">
        <v>-4.7357100520428581E-2</v>
      </c>
      <c r="F137">
        <v>-1.5694471124564322E-2</v>
      </c>
      <c r="G137">
        <v>5.6345175102457595E-2</v>
      </c>
      <c r="H137">
        <v>7.4842365675142838E-2</v>
      </c>
      <c r="I137">
        <v>1.2921230420018328E-2</v>
      </c>
      <c r="J137">
        <v>7.5318573793320007E-2</v>
      </c>
      <c r="K137">
        <v>3.7927100719229695E-2</v>
      </c>
      <c r="L137">
        <v>9.5186006603321827E-2</v>
      </c>
      <c r="M137">
        <v>-5.5882985924206367E-2</v>
      </c>
      <c r="N137">
        <v>-5.748438462430374E-2</v>
      </c>
      <c r="O137">
        <v>-1.0914776293826955E-2</v>
      </c>
      <c r="P137">
        <v>3.143037489851918E-2</v>
      </c>
      <c r="Q137">
        <v>-5.5823893246016415E-2</v>
      </c>
      <c r="R137">
        <v>7.5463524374343224E-3</v>
      </c>
      <c r="S137">
        <v>-2.6783947463259804E-2</v>
      </c>
      <c r="T137">
        <v>2.4787450587677014E-2</v>
      </c>
      <c r="U137">
        <v>2.0006574466675558E-2</v>
      </c>
      <c r="V137">
        <v>-0.14460526562344009</v>
      </c>
      <c r="W137">
        <v>3.0971639158589866E-2</v>
      </c>
      <c r="X137">
        <v>2.11143776934863E-2</v>
      </c>
      <c r="Y137">
        <v>-7.9582333311350225E-3</v>
      </c>
      <c r="Z137">
        <v>-0.10218523073258377</v>
      </c>
    </row>
    <row r="138" spans="1:26" x14ac:dyDescent="0.2">
      <c r="A138">
        <f t="shared" si="3"/>
        <v>137</v>
      </c>
      <c r="B138">
        <v>5.4361111091261127E-2</v>
      </c>
      <c r="C138">
        <v>-2.4052135064252671E-2</v>
      </c>
      <c r="D138">
        <v>5.5543428521570799E-2</v>
      </c>
      <c r="E138">
        <v>2.6873130619605449E-2</v>
      </c>
      <c r="F138">
        <v>3.8138901459031219E-2</v>
      </c>
      <c r="G138">
        <v>8.2432285994473182E-3</v>
      </c>
      <c r="H138">
        <v>-4.1359868954102298E-2</v>
      </c>
      <c r="I138">
        <v>-9.3733319423160905E-2</v>
      </c>
      <c r="J138">
        <v>6.1133178248828295E-2</v>
      </c>
      <c r="K138">
        <v>-2.5694129131564224E-2</v>
      </c>
      <c r="L138">
        <v>8.8750447279511271E-2</v>
      </c>
      <c r="M138">
        <v>5.951204063176032E-2</v>
      </c>
      <c r="N138">
        <v>6.1259562739977735E-2</v>
      </c>
      <c r="O138">
        <v>3.6730509175558479E-2</v>
      </c>
      <c r="P138">
        <v>-3.4664696707088202E-2</v>
      </c>
      <c r="Q138">
        <v>-1.9083279956467018E-2</v>
      </c>
      <c r="R138">
        <v>1.1203319830731556E-2</v>
      </c>
      <c r="S138">
        <v>-1.5469874117001127E-2</v>
      </c>
      <c r="T138">
        <v>5.0041654578025403E-2</v>
      </c>
      <c r="U138">
        <v>-1.3928787087220888E-2</v>
      </c>
      <c r="V138">
        <v>5.0043264519437837E-2</v>
      </c>
      <c r="W138">
        <v>5.0474749747620389E-2</v>
      </c>
      <c r="X138">
        <v>1.2961810720427356E-2</v>
      </c>
      <c r="Y138">
        <v>0.11539933895102077</v>
      </c>
      <c r="Z138">
        <v>-2.2612138528568013E-2</v>
      </c>
    </row>
    <row r="139" spans="1:26" x14ac:dyDescent="0.2">
      <c r="A139">
        <f t="shared" si="3"/>
        <v>138</v>
      </c>
      <c r="B139">
        <v>-5.0661414466190477E-2</v>
      </c>
      <c r="C139">
        <v>8.4472529047674938E-2</v>
      </c>
      <c r="D139">
        <v>-1.7151268880737862E-2</v>
      </c>
      <c r="E139">
        <v>-2.227987287751196E-3</v>
      </c>
      <c r="F139">
        <v>-8.5613223080109449E-2</v>
      </c>
      <c r="G139">
        <v>-6.2923664750236807E-2</v>
      </c>
      <c r="H139">
        <v>5.3178822422644621E-2</v>
      </c>
      <c r="I139">
        <v>7.2158789599714758E-3</v>
      </c>
      <c r="J139">
        <v>-4.6780286437873478E-2</v>
      </c>
      <c r="K139">
        <v>-4.1071958755850829E-3</v>
      </c>
      <c r="L139">
        <v>-5.5463966201536624E-2</v>
      </c>
      <c r="M139">
        <v>-6.7720739307277331E-2</v>
      </c>
      <c r="N139">
        <v>-7.0509742001081412E-4</v>
      </c>
      <c r="O139">
        <v>-8.6350487352256061E-2</v>
      </c>
      <c r="P139">
        <v>-8.4607501656924142E-2</v>
      </c>
      <c r="Q139">
        <v>-7.3422416365706324E-3</v>
      </c>
      <c r="R139">
        <v>-3.3394880492647556E-2</v>
      </c>
      <c r="S139">
        <v>0.10835337482055224</v>
      </c>
      <c r="T139">
        <v>-6.3543981359605164E-2</v>
      </c>
      <c r="U139">
        <v>-8.2764624264086402E-4</v>
      </c>
      <c r="V139">
        <v>9.1838305551163582E-2</v>
      </c>
      <c r="W139">
        <v>3.8299914446123351E-2</v>
      </c>
      <c r="X139">
        <v>-4.7210773049846708E-2</v>
      </c>
      <c r="Y139">
        <v>3.5184986035438577E-2</v>
      </c>
      <c r="Z139">
        <v>7.8958897713382256E-2</v>
      </c>
    </row>
    <row r="140" spans="1:26" x14ac:dyDescent="0.2">
      <c r="A140">
        <f t="shared" si="3"/>
        <v>139</v>
      </c>
      <c r="B140">
        <v>4.5916875628458378E-2</v>
      </c>
      <c r="C140">
        <v>5.1482648704826647E-3</v>
      </c>
      <c r="D140">
        <v>2.1816866136589843E-3</v>
      </c>
      <c r="E140">
        <v>-7.3808873332766502E-3</v>
      </c>
      <c r="F140">
        <v>2.5384808026865647E-2</v>
      </c>
      <c r="G140">
        <v>3.1084260747932684E-2</v>
      </c>
      <c r="H140">
        <v>-1.2761377162849627E-2</v>
      </c>
      <c r="I140">
        <v>8.5826586937349958E-2</v>
      </c>
      <c r="J140">
        <v>-1.1597110685242839E-2</v>
      </c>
      <c r="K140">
        <v>-6.6122108978424507E-2</v>
      </c>
      <c r="L140">
        <v>5.4859280652775663E-2</v>
      </c>
      <c r="M140">
        <v>-6.1422731307534069E-2</v>
      </c>
      <c r="N140">
        <v>4.6270468193799874E-2</v>
      </c>
      <c r="O140">
        <v>-7.2006269063781519E-2</v>
      </c>
      <c r="P140">
        <v>-8.1763689171182527E-2</v>
      </c>
      <c r="Q140">
        <v>-6.3833557347508479E-2</v>
      </c>
      <c r="R140">
        <v>6.9071914043157212E-2</v>
      </c>
      <c r="S140">
        <v>-1.8005124366990536E-2</v>
      </c>
      <c r="T140">
        <v>4.897197069418123E-2</v>
      </c>
      <c r="U140">
        <v>-7.4707597405449522E-2</v>
      </c>
      <c r="V140">
        <v>-5.5653183907769709E-2</v>
      </c>
      <c r="W140">
        <v>4.6110535842177149E-2</v>
      </c>
      <c r="X140">
        <v>-2.5099638062661394E-2</v>
      </c>
      <c r="Y140">
        <v>6.047891225590224E-2</v>
      </c>
      <c r="Z140">
        <v>2.1020396707805075E-2</v>
      </c>
    </row>
    <row r="141" spans="1:26" x14ac:dyDescent="0.2">
      <c r="A141">
        <f t="shared" si="3"/>
        <v>140</v>
      </c>
      <c r="B141">
        <v>6.0893922039638535E-3</v>
      </c>
      <c r="C141">
        <v>5.1432324678633505E-2</v>
      </c>
      <c r="D141">
        <v>4.2855987188432747E-2</v>
      </c>
      <c r="E141">
        <v>-0.11697884596743653</v>
      </c>
      <c r="F141">
        <v>7.006956437622594E-2</v>
      </c>
      <c r="G141">
        <v>1.3469247008022838E-2</v>
      </c>
      <c r="H141">
        <v>-6.3077277668725867E-2</v>
      </c>
      <c r="I141">
        <v>-1.6956278515512783E-2</v>
      </c>
      <c r="J141">
        <v>-2.7711090454833359E-2</v>
      </c>
      <c r="K141">
        <v>-2.756064768824195E-2</v>
      </c>
      <c r="L141">
        <v>-5.8671022351169465E-2</v>
      </c>
      <c r="M141">
        <v>3.0490748548298575E-2</v>
      </c>
      <c r="N141">
        <v>6.8918225355416689E-3</v>
      </c>
      <c r="O141">
        <v>-6.0417418605397719E-2</v>
      </c>
      <c r="P141">
        <v>-2.7469810138379121E-2</v>
      </c>
      <c r="Q141">
        <v>7.1752232433532237E-2</v>
      </c>
      <c r="R141">
        <v>-0.14930170485911232</v>
      </c>
      <c r="S141">
        <v>5.9764517511256492E-2</v>
      </c>
      <c r="T141">
        <v>8.6659158156440375E-2</v>
      </c>
      <c r="U141">
        <v>-7.7983683735560694E-2</v>
      </c>
      <c r="V141">
        <v>4.7790256902580139E-2</v>
      </c>
      <c r="W141">
        <v>3.2594935405906127E-2</v>
      </c>
      <c r="X141">
        <v>-2.3331824361783E-2</v>
      </c>
      <c r="Y141">
        <v>-3.8379412908178881E-2</v>
      </c>
      <c r="Z141">
        <v>1.4360181763590623E-2</v>
      </c>
    </row>
    <row r="142" spans="1:26" x14ac:dyDescent="0.2">
      <c r="A142">
        <f t="shared" si="3"/>
        <v>141</v>
      </c>
      <c r="B142">
        <v>0.10699533656748572</v>
      </c>
      <c r="C142">
        <v>3.2188036083283071E-2</v>
      </c>
      <c r="D142">
        <v>4.6504132209443341E-2</v>
      </c>
      <c r="E142">
        <v>-3.2500536466111667E-2</v>
      </c>
      <c r="F142">
        <v>-5.4663528290936597E-2</v>
      </c>
      <c r="G142">
        <v>5.6436718016776542E-2</v>
      </c>
      <c r="H142">
        <v>2.6341556850275984E-2</v>
      </c>
      <c r="I142">
        <v>3.4402948323893755E-2</v>
      </c>
      <c r="J142">
        <v>2.7785361702141912E-2</v>
      </c>
      <c r="K142">
        <v>2.4305341031214883E-2</v>
      </c>
      <c r="L142">
        <v>-3.3537954762607326E-2</v>
      </c>
      <c r="M142">
        <v>-1.3510978757821738E-2</v>
      </c>
      <c r="N142">
        <v>-1.398918621857183E-2</v>
      </c>
      <c r="O142">
        <v>4.8072893207113859E-2</v>
      </c>
      <c r="P142">
        <v>-1.4211839357670775E-2</v>
      </c>
      <c r="Q142">
        <v>-4.4794435997942153E-2</v>
      </c>
      <c r="R142">
        <v>6.9588548953018567E-2</v>
      </c>
      <c r="S142">
        <v>2.5860081931712944E-3</v>
      </c>
      <c r="T142">
        <v>8.0313843483370589E-2</v>
      </c>
      <c r="U142">
        <v>6.1796318569965904E-2</v>
      </c>
      <c r="V142">
        <v>8.6544800576675521E-3</v>
      </c>
      <c r="W142">
        <v>7.6611296314779601E-2</v>
      </c>
      <c r="X142">
        <v>-5.3649694208469816E-2</v>
      </c>
      <c r="Y142">
        <v>-6.0162664084392956E-2</v>
      </c>
      <c r="Z142">
        <v>-3.4525128169550635E-3</v>
      </c>
    </row>
    <row r="143" spans="1:26" x14ac:dyDescent="0.2">
      <c r="A143">
        <f t="shared" si="3"/>
        <v>142</v>
      </c>
      <c r="B143">
        <v>-8.2777668595060055E-2</v>
      </c>
      <c r="C143">
        <v>1.3276845250336795E-2</v>
      </c>
      <c r="D143">
        <v>-8.1513491134060173E-2</v>
      </c>
      <c r="E143">
        <v>4.3764377480687053E-2</v>
      </c>
      <c r="F143">
        <v>-2.0401086697479316E-2</v>
      </c>
      <c r="G143">
        <v>-7.1324228998472461E-2</v>
      </c>
      <c r="H143">
        <v>3.414661681014567E-2</v>
      </c>
      <c r="I143">
        <v>-3.9441712918510362E-3</v>
      </c>
      <c r="J143">
        <v>4.6029830397984528E-2</v>
      </c>
      <c r="K143">
        <v>-1.3359998667938706E-2</v>
      </c>
      <c r="L143">
        <v>-6.5972473509881155E-2</v>
      </c>
      <c r="M143">
        <v>6.8074484196322435E-2</v>
      </c>
      <c r="N143">
        <v>-1.773759610003168E-3</v>
      </c>
      <c r="O143">
        <v>3.8350942469611092E-2</v>
      </c>
      <c r="P143">
        <v>1.1546091732414896E-2</v>
      </c>
      <c r="Q143">
        <v>6.1283369345487004E-3</v>
      </c>
      <c r="R143">
        <v>-7.5248134789695012E-2</v>
      </c>
      <c r="S143">
        <v>8.7318969495506216E-2</v>
      </c>
      <c r="T143">
        <v>-1.7735340827626327E-2</v>
      </c>
      <c r="U143">
        <v>-2.3981316030686466E-2</v>
      </c>
      <c r="V143">
        <v>1.4035326877496031E-2</v>
      </c>
      <c r="W143">
        <v>-1.1928914107398167E-2</v>
      </c>
      <c r="X143">
        <v>0.10127096601812209</v>
      </c>
      <c r="Y143">
        <v>2.9568060870679164E-2</v>
      </c>
      <c r="Z143">
        <v>8.0148735913071187E-2</v>
      </c>
    </row>
    <row r="144" spans="1:26" x14ac:dyDescent="0.2">
      <c r="A144">
        <f t="shared" si="3"/>
        <v>143</v>
      </c>
      <c r="B144">
        <v>-8.4282412620053662E-2</v>
      </c>
      <c r="C144">
        <v>9.182589207645574E-3</v>
      </c>
      <c r="D144">
        <v>-7.9182510222199024E-3</v>
      </c>
      <c r="E144">
        <v>6.630383140518166E-2</v>
      </c>
      <c r="F144">
        <v>-3.1995537469023706E-2</v>
      </c>
      <c r="G144">
        <v>7.9034562186778873E-2</v>
      </c>
      <c r="H144">
        <v>4.6149727944643143E-2</v>
      </c>
      <c r="I144">
        <v>2.5529515023139443E-3</v>
      </c>
      <c r="J144">
        <v>2.5667461861418397E-2</v>
      </c>
      <c r="K144">
        <v>4.1383604921730252E-2</v>
      </c>
      <c r="L144">
        <v>8.8628554259510023E-2</v>
      </c>
      <c r="M144">
        <v>5.3262721619933458E-3</v>
      </c>
      <c r="N144">
        <v>5.5438651775160525E-2</v>
      </c>
      <c r="O144">
        <v>3.9693115844009384E-2</v>
      </c>
      <c r="P144">
        <v>-1.7711303399006721E-2</v>
      </c>
      <c r="Q144">
        <v>1.6546164066855915E-2</v>
      </c>
      <c r="R144">
        <v>4.1667916268073264E-2</v>
      </c>
      <c r="S144">
        <v>-6.5850402406083544E-2</v>
      </c>
      <c r="T144">
        <v>0.12251121211050581</v>
      </c>
      <c r="U144">
        <v>-6.5007898423272717E-2</v>
      </c>
      <c r="V144">
        <v>-2.1016575507560181E-2</v>
      </c>
      <c r="W144">
        <v>-2.1671227349242175E-3</v>
      </c>
      <c r="X144">
        <v>-7.9177363317364094E-2</v>
      </c>
      <c r="Y144">
        <v>-1.5877021761796804E-2</v>
      </c>
      <c r="Z144">
        <v>8.2805932683376604E-2</v>
      </c>
    </row>
    <row r="145" spans="1:26" x14ac:dyDescent="0.2">
      <c r="A145">
        <f t="shared" si="3"/>
        <v>144</v>
      </c>
      <c r="B145">
        <v>-4.0333749806621189E-2</v>
      </c>
      <c r="C145">
        <v>1.3121277090022883E-3</v>
      </c>
      <c r="D145">
        <v>7.7597416183126613E-2</v>
      </c>
      <c r="E145">
        <v>2.4954165598929927E-2</v>
      </c>
      <c r="F145">
        <v>-7.7089547575177435E-3</v>
      </c>
      <c r="G145">
        <v>-8.7361677655565295E-2</v>
      </c>
      <c r="H145">
        <v>2.006743960896127E-2</v>
      </c>
      <c r="I145">
        <v>-2.6433280934045102E-2</v>
      </c>
      <c r="J145">
        <v>-0.13334974072630898</v>
      </c>
      <c r="K145">
        <v>4.6032055545953417E-2</v>
      </c>
      <c r="L145">
        <v>3.8492812953705019E-2</v>
      </c>
      <c r="M145">
        <v>-1.0215641047506816E-4</v>
      </c>
      <c r="N145">
        <v>4.0625713272770796E-3</v>
      </c>
      <c r="O145">
        <v>3.8557158514339239E-2</v>
      </c>
      <c r="P145">
        <v>-4.827180958147783E-2</v>
      </c>
      <c r="Q145">
        <v>2.536225692429097E-2</v>
      </c>
      <c r="R145">
        <v>3.5517782104164626E-2</v>
      </c>
      <c r="S145">
        <v>-5.7220148159782123E-2</v>
      </c>
      <c r="T145">
        <v>-5.8120679463326927E-2</v>
      </c>
      <c r="U145">
        <v>-5.0711324378150575E-2</v>
      </c>
      <c r="V145">
        <v>8.0075695602076658E-3</v>
      </c>
      <c r="W145">
        <v>1.425182062499715E-2</v>
      </c>
      <c r="X145">
        <v>1.8082917367669874E-2</v>
      </c>
      <c r="Y145">
        <v>-6.7648571481988995E-2</v>
      </c>
      <c r="Z145">
        <v>5.9661845677248762E-2</v>
      </c>
    </row>
    <row r="146" spans="1:26" x14ac:dyDescent="0.2">
      <c r="A146">
        <f t="shared" si="3"/>
        <v>145</v>
      </c>
      <c r="B146">
        <v>-4.6283391878650444E-2</v>
      </c>
      <c r="C146">
        <v>3.961380658013644E-2</v>
      </c>
      <c r="D146">
        <v>-2.8445627121671882E-2</v>
      </c>
      <c r="E146">
        <v>-2.9377726903058558E-2</v>
      </c>
      <c r="F146">
        <v>3.9823669275486501E-2</v>
      </c>
      <c r="G146">
        <v>8.7658675803873237E-2</v>
      </c>
      <c r="H146">
        <v>3.1695755062363218E-2</v>
      </c>
      <c r="I146">
        <v>6.9706546206007192E-2</v>
      </c>
      <c r="J146">
        <v>1.3908410298390382E-3</v>
      </c>
      <c r="K146">
        <v>8.2539612003617327E-2</v>
      </c>
      <c r="L146">
        <v>3.204174762140808E-2</v>
      </c>
      <c r="M146">
        <v>9.7048655342256065E-3</v>
      </c>
      <c r="N146">
        <v>-3.9975849942410942E-2</v>
      </c>
      <c r="O146">
        <v>7.1173937126468273E-2</v>
      </c>
      <c r="P146">
        <v>6.56046494305592E-2</v>
      </c>
      <c r="Q146">
        <v>0.11407434892512287</v>
      </c>
      <c r="R146">
        <v>7.9471156793832126E-2</v>
      </c>
      <c r="S146">
        <v>5.2600132185916297E-2</v>
      </c>
      <c r="T146">
        <v>-5.9228733919454435E-2</v>
      </c>
      <c r="U146">
        <v>-2.5586811402142045E-3</v>
      </c>
      <c r="V146">
        <v>-7.0538243966852363E-2</v>
      </c>
      <c r="W146">
        <v>-5.9459402135977075E-3</v>
      </c>
      <c r="X146">
        <v>2.9003400422709234E-2</v>
      </c>
      <c r="Y146">
        <v>-6.1177472678321514E-2</v>
      </c>
      <c r="Z146">
        <v>9.9923771099325265E-2</v>
      </c>
    </row>
    <row r="147" spans="1:26" x14ac:dyDescent="0.2">
      <c r="A147">
        <f t="shared" si="3"/>
        <v>146</v>
      </c>
      <c r="B147">
        <v>-8.9540568774261892E-3</v>
      </c>
      <c r="C147">
        <v>3.9366541494282321E-2</v>
      </c>
      <c r="D147">
        <v>5.3891100112337338E-2</v>
      </c>
      <c r="E147">
        <v>2.7584821608158179E-2</v>
      </c>
      <c r="F147">
        <v>3.5376529277754927E-2</v>
      </c>
      <c r="G147">
        <v>-4.1290644393579198E-3</v>
      </c>
      <c r="H147">
        <v>2.5453902355795244E-2</v>
      </c>
      <c r="I147">
        <v>-2.7708024039014473E-2</v>
      </c>
      <c r="J147">
        <v>-3.8478305447591434E-2</v>
      </c>
      <c r="K147">
        <v>0.11627719565355495</v>
      </c>
      <c r="L147">
        <v>6.8621900110492864E-2</v>
      </c>
      <c r="M147">
        <v>4.5732813121741087E-2</v>
      </c>
      <c r="N147">
        <v>6.6146167075295456E-2</v>
      </c>
      <c r="O147">
        <v>8.3551917289748978E-2</v>
      </c>
      <c r="P147">
        <v>3.3697611858003323E-2</v>
      </c>
      <c r="Q147">
        <v>8.8610099460031205E-2</v>
      </c>
      <c r="R147">
        <v>-4.3028603797261138E-3</v>
      </c>
      <c r="S147">
        <v>4.6106688020508137E-2</v>
      </c>
      <c r="T147">
        <v>-4.9343301204942305E-2</v>
      </c>
      <c r="U147">
        <v>5.6017943139157776E-2</v>
      </c>
      <c r="V147">
        <v>-4.7109915918625449E-2</v>
      </c>
      <c r="W147">
        <v>-3.1617527470631568E-2</v>
      </c>
      <c r="X147">
        <v>2.5573410563430734E-2</v>
      </c>
      <c r="Y147">
        <v>-1.4373447898854173E-2</v>
      </c>
      <c r="Z147">
        <v>1.1058168585314027E-2</v>
      </c>
    </row>
    <row r="148" spans="1:26" x14ac:dyDescent="0.2">
      <c r="A148">
        <f t="shared" si="3"/>
        <v>147</v>
      </c>
      <c r="B148">
        <v>-1.7348612808645244E-2</v>
      </c>
      <c r="C148">
        <v>6.4260789719370909E-2</v>
      </c>
      <c r="D148">
        <v>6.3267050325124405E-2</v>
      </c>
      <c r="E148">
        <v>4.4270374164777006E-2</v>
      </c>
      <c r="F148">
        <v>3.3540044493338896E-2</v>
      </c>
      <c r="G148">
        <v>5.8841765408071373E-2</v>
      </c>
      <c r="H148">
        <v>-7.6147166312676207E-2</v>
      </c>
      <c r="I148">
        <v>2.2696802459479901E-2</v>
      </c>
      <c r="J148">
        <v>2.2455379033285802E-2</v>
      </c>
      <c r="K148">
        <v>6.3824260250374236E-3</v>
      </c>
      <c r="L148">
        <v>6.0334801440047291E-3</v>
      </c>
      <c r="M148">
        <v>-6.0784382647399333E-3</v>
      </c>
      <c r="N148">
        <v>4.6950101941346696E-2</v>
      </c>
      <c r="O148">
        <v>-1.0615176876974155E-2</v>
      </c>
      <c r="P148">
        <v>7.0732674866596942E-2</v>
      </c>
      <c r="Q148">
        <v>5.1924519123107263E-2</v>
      </c>
      <c r="R148">
        <v>-1.9906136395035034E-2</v>
      </c>
      <c r="S148">
        <v>2.3875157250502432E-2</v>
      </c>
      <c r="T148">
        <v>1.2321242871095784E-2</v>
      </c>
      <c r="U148">
        <v>0.11532176825633512</v>
      </c>
      <c r="V148">
        <v>9.4932564819150862E-3</v>
      </c>
      <c r="W148">
        <v>5.3798807931957932E-2</v>
      </c>
      <c r="X148">
        <v>-7.045438917360201E-3</v>
      </c>
      <c r="Y148">
        <v>5.5717565418528583E-2</v>
      </c>
      <c r="Z148">
        <v>-7.019132921697821E-2</v>
      </c>
    </row>
    <row r="149" spans="1:26" x14ac:dyDescent="0.2">
      <c r="A149">
        <f t="shared" si="3"/>
        <v>148</v>
      </c>
      <c r="B149">
        <v>0.12239561294778516</v>
      </c>
      <c r="C149">
        <v>1.1874929610273869E-2</v>
      </c>
      <c r="D149">
        <v>-4.9525028625581766E-2</v>
      </c>
      <c r="E149">
        <v>3.1296272897382217E-2</v>
      </c>
      <c r="F149">
        <v>-3.3715091851860292E-3</v>
      </c>
      <c r="G149">
        <v>4.4516213605728425E-2</v>
      </c>
      <c r="H149">
        <v>5.8500067669710269E-2</v>
      </c>
      <c r="I149">
        <v>-2.8395171445969307E-2</v>
      </c>
      <c r="J149">
        <v>3.2853177071658107E-2</v>
      </c>
      <c r="K149">
        <v>-5.1033381257966116E-2</v>
      </c>
      <c r="L149">
        <v>1.0730255110974949E-2</v>
      </c>
      <c r="M149">
        <v>2.9436092469966969E-2</v>
      </c>
      <c r="N149">
        <v>-8.9473389723571869E-2</v>
      </c>
      <c r="O149">
        <v>1.7878030587478014E-2</v>
      </c>
      <c r="P149">
        <v>8.5062685767192656E-2</v>
      </c>
      <c r="Q149">
        <v>6.2285004958296669E-2</v>
      </c>
      <c r="R149">
        <v>-2.4070310832983284E-2</v>
      </c>
      <c r="S149">
        <v>7.2418807812316723E-3</v>
      </c>
      <c r="T149">
        <v>6.2882051548952725E-2</v>
      </c>
      <c r="U149">
        <v>4.8136178934213208E-2</v>
      </c>
      <c r="V149">
        <v>3.3526375701877165E-2</v>
      </c>
      <c r="W149">
        <v>4.7668395918968189E-2</v>
      </c>
      <c r="X149">
        <v>-5.8872611231794748E-3</v>
      </c>
      <c r="Y149">
        <v>4.1898633445487186E-2</v>
      </c>
      <c r="Z149">
        <v>-9.0266609992896048E-3</v>
      </c>
    </row>
    <row r="150" spans="1:26" x14ac:dyDescent="0.2">
      <c r="A150">
        <f t="shared" si="3"/>
        <v>149</v>
      </c>
      <c r="B150">
        <v>-2.7896538956327828E-2</v>
      </c>
      <c r="C150">
        <v>-7.8873330183833884E-2</v>
      </c>
      <c r="D150">
        <v>5.9328349345089994E-3</v>
      </c>
      <c r="E150">
        <v>1.7780787698339129E-2</v>
      </c>
      <c r="F150">
        <v>0.13573283746858264</v>
      </c>
      <c r="G150">
        <v>-1.9530385206687585E-2</v>
      </c>
      <c r="H150">
        <v>2.1424549194809944E-2</v>
      </c>
      <c r="I150">
        <v>9.1821135542500668E-2</v>
      </c>
      <c r="J150">
        <v>4.0078042360950375E-2</v>
      </c>
      <c r="K150">
        <v>-1.9513621855263421E-2</v>
      </c>
      <c r="L150">
        <v>-2.6740829824094505E-2</v>
      </c>
      <c r="M150">
        <v>9.9568633663427802E-2</v>
      </c>
      <c r="N150">
        <v>6.7417723490483302E-3</v>
      </c>
      <c r="O150">
        <v>-0.10082631191564294</v>
      </c>
      <c r="P150">
        <v>1.8855947711014308E-2</v>
      </c>
      <c r="Q150">
        <v>-2.8261544671686369E-2</v>
      </c>
      <c r="R150">
        <v>-4.630546370190778E-2</v>
      </c>
      <c r="S150">
        <v>-3.0364525615809326E-3</v>
      </c>
      <c r="T150">
        <v>3.7939989236326847E-2</v>
      </c>
      <c r="U150">
        <v>-7.6817306584061412E-2</v>
      </c>
      <c r="V150">
        <v>7.5135887291503792E-2</v>
      </c>
      <c r="W150">
        <v>1.956516773523333E-2</v>
      </c>
      <c r="X150">
        <v>-6.3847813593888511E-2</v>
      </c>
      <c r="Y150">
        <v>7.5466439984428674E-2</v>
      </c>
      <c r="Z150">
        <v>-1.9163942457238708E-2</v>
      </c>
    </row>
    <row r="151" spans="1:26" x14ac:dyDescent="0.2">
      <c r="A151">
        <f t="shared" si="3"/>
        <v>150</v>
      </c>
      <c r="B151">
        <v>-0.14734899797612938</v>
      </c>
      <c r="C151">
        <v>-2.7322545165041508E-2</v>
      </c>
      <c r="D151">
        <v>-3.3858557434512999E-2</v>
      </c>
      <c r="E151">
        <v>-3.1742207004369777E-2</v>
      </c>
      <c r="F151">
        <v>4.5163798294014658E-2</v>
      </c>
      <c r="G151">
        <v>-5.1395445951892063E-2</v>
      </c>
      <c r="H151">
        <v>1.5419879894671907E-2</v>
      </c>
      <c r="I151">
        <v>-5.6279593309578754E-2</v>
      </c>
      <c r="J151">
        <v>7.2492798708323584E-3</v>
      </c>
      <c r="K151">
        <v>-9.5514423992197044E-3</v>
      </c>
      <c r="L151">
        <v>-4.2323686548067063E-2</v>
      </c>
      <c r="M151">
        <v>6.1658870387256745E-2</v>
      </c>
      <c r="N151">
        <v>-3.6596994680684586E-2</v>
      </c>
      <c r="O151">
        <v>5.9736670106122609E-2</v>
      </c>
      <c r="P151">
        <v>-4.8803335760570409E-2</v>
      </c>
      <c r="Q151">
        <v>0.10776830398772766</v>
      </c>
      <c r="R151">
        <v>-2.8986321228062183E-2</v>
      </c>
      <c r="S151">
        <v>4.8554867865893532E-2</v>
      </c>
      <c r="T151">
        <v>5.9253633566875234E-2</v>
      </c>
      <c r="U151">
        <v>-7.4021116734336381E-3</v>
      </c>
      <c r="V151">
        <v>-4.1236311189549631E-2</v>
      </c>
      <c r="W151">
        <v>-6.4217820667747411E-3</v>
      </c>
      <c r="X151">
        <v>5.0787036522336175E-2</v>
      </c>
      <c r="Y151">
        <v>5.6952578725399432E-2</v>
      </c>
      <c r="Z151">
        <v>-2.7259774514453761E-2</v>
      </c>
    </row>
    <row r="152" spans="1:26" x14ac:dyDescent="0.2">
      <c r="A152">
        <f t="shared" si="3"/>
        <v>151</v>
      </c>
      <c r="B152">
        <v>-1.0908193605042641E-2</v>
      </c>
      <c r="C152">
        <v>-7.8825490702146575E-2</v>
      </c>
      <c r="D152">
        <v>1.3653199137581357E-2</v>
      </c>
      <c r="E152">
        <v>-4.1734144988686286E-2</v>
      </c>
      <c r="F152">
        <v>-4.1489538803826449E-2</v>
      </c>
      <c r="G152">
        <v>-2.9255768746737944E-2</v>
      </c>
      <c r="H152">
        <v>-7.9466938592980915E-2</v>
      </c>
      <c r="I152">
        <v>7.0313612704022518E-2</v>
      </c>
      <c r="J152">
        <v>-5.7132672785453857E-3</v>
      </c>
      <c r="K152">
        <v>2.8805571737074469E-2</v>
      </c>
      <c r="L152">
        <v>9.7780908318706051E-3</v>
      </c>
      <c r="M152">
        <v>0.14011881457715616</v>
      </c>
      <c r="N152">
        <v>-2.6485984321888031E-2</v>
      </c>
      <c r="O152">
        <v>3.3174075918689885E-2</v>
      </c>
      <c r="P152">
        <v>-2.7034808741805284E-2</v>
      </c>
      <c r="Q152">
        <v>5.5119524196130483E-2</v>
      </c>
      <c r="R152">
        <v>4.2702204037357659E-2</v>
      </c>
      <c r="S152">
        <v>-2.6672258116601358E-2</v>
      </c>
      <c r="T152">
        <v>-3.3918007509541936E-2</v>
      </c>
      <c r="U152">
        <v>4.3186846753287107E-2</v>
      </c>
      <c r="V152">
        <v>1.0113284129063196E-2</v>
      </c>
      <c r="W152">
        <v>-9.5246871313463596E-3</v>
      </c>
      <c r="X152">
        <v>-1.1967740042486436E-2</v>
      </c>
      <c r="Y152">
        <v>2.8190549459157485E-2</v>
      </c>
      <c r="Z152">
        <v>3.1151339165480133E-2</v>
      </c>
    </row>
    <row r="153" spans="1:26" x14ac:dyDescent="0.2">
      <c r="A153">
        <f t="shared" si="3"/>
        <v>152</v>
      </c>
      <c r="B153">
        <v>-4.6218447232073918E-2</v>
      </c>
      <c r="C153">
        <v>3.9599783942719714E-2</v>
      </c>
      <c r="D153">
        <v>-1.0091662423630908E-2</v>
      </c>
      <c r="E153">
        <v>-2.6437107488355035E-2</v>
      </c>
      <c r="F153">
        <v>2.444496405617428E-2</v>
      </c>
      <c r="G153">
        <v>-1.6539430036060603E-2</v>
      </c>
      <c r="H153">
        <v>4.8373640447309678E-2</v>
      </c>
      <c r="I153">
        <v>-7.7467955412640219E-2</v>
      </c>
      <c r="J153">
        <v>7.870880868202855E-2</v>
      </c>
      <c r="K153">
        <v>-5.1052877150439109E-2</v>
      </c>
      <c r="L153">
        <v>8.8831888831355593E-2</v>
      </c>
      <c r="M153">
        <v>5.5044808839558104E-2</v>
      </c>
      <c r="N153">
        <v>-5.6260174369477556E-2</v>
      </c>
      <c r="O153">
        <v>4.3664480973795258E-2</v>
      </c>
      <c r="P153">
        <v>-0.12449969817812814</v>
      </c>
      <c r="Q153">
        <v>-6.6060279539432387E-2</v>
      </c>
      <c r="R153">
        <v>-1.2846302482476096E-2</v>
      </c>
      <c r="S153">
        <v>6.6236268572670759E-2</v>
      </c>
      <c r="T153">
        <v>4.7586694254797286E-2</v>
      </c>
      <c r="U153">
        <v>2.8980886463706147E-2</v>
      </c>
      <c r="V153">
        <v>8.8956282561414413E-2</v>
      </c>
      <c r="W153">
        <v>2.3230296209924502E-2</v>
      </c>
      <c r="X153">
        <v>-1.4735988508746094E-2</v>
      </c>
      <c r="Y153">
        <v>2.431431130843819E-2</v>
      </c>
      <c r="Z153">
        <v>4.9341110585863712E-2</v>
      </c>
    </row>
    <row r="154" spans="1:26" x14ac:dyDescent="0.2">
      <c r="A154">
        <f t="shared" si="3"/>
        <v>153</v>
      </c>
      <c r="B154">
        <v>-1.8362299007183842E-2</v>
      </c>
      <c r="C154">
        <v>2.9934250301701069E-2</v>
      </c>
      <c r="D154">
        <v>-6.3841877284246257E-2</v>
      </c>
      <c r="E154">
        <v>5.4167618017286027E-2</v>
      </c>
      <c r="F154">
        <v>-5.3367613792061591E-2</v>
      </c>
      <c r="G154">
        <v>9.9456742992944081E-4</v>
      </c>
      <c r="H154">
        <v>-0.13714004802424815</v>
      </c>
      <c r="I154">
        <v>-5.2304951974527759E-2</v>
      </c>
      <c r="J154">
        <v>-2.8636581181659842E-3</v>
      </c>
      <c r="K154">
        <v>-0.11617088660581013</v>
      </c>
      <c r="L154">
        <v>2.0001186606440857E-2</v>
      </c>
      <c r="M154">
        <v>2.940594226255867E-2</v>
      </c>
      <c r="N154">
        <v>2.7959187330513079E-2</v>
      </c>
      <c r="O154">
        <v>5.2733326316019437E-2</v>
      </c>
      <c r="P154">
        <v>-7.2646144639185242E-2</v>
      </c>
      <c r="Q154">
        <v>0.10356180504395418</v>
      </c>
      <c r="R154">
        <v>1.2759787690536673E-2</v>
      </c>
      <c r="S154">
        <v>3.186186088465031E-2</v>
      </c>
      <c r="T154">
        <v>-1.8433230584154674E-2</v>
      </c>
      <c r="U154">
        <v>5.5102939097628416E-2</v>
      </c>
      <c r="V154">
        <v>3.0853071093630453E-3</v>
      </c>
      <c r="W154">
        <v>1.6555392502755863E-2</v>
      </c>
      <c r="X154">
        <v>6.567350097056739E-3</v>
      </c>
      <c r="Y154">
        <v>-4.9758899347529919E-4</v>
      </c>
      <c r="Z154">
        <v>-3.5895687871288676E-2</v>
      </c>
    </row>
    <row r="155" spans="1:26" x14ac:dyDescent="0.2">
      <c r="A155">
        <f t="shared" si="3"/>
        <v>154</v>
      </c>
      <c r="B155">
        <v>-2.5540551244457709E-2</v>
      </c>
      <c r="C155">
        <v>-4.8211461606820147E-2</v>
      </c>
      <c r="D155">
        <v>3.9782956047308554E-2</v>
      </c>
      <c r="E155">
        <v>-1.8387107724539787E-3</v>
      </c>
      <c r="F155">
        <v>-7.6015723045292735E-2</v>
      </c>
      <c r="G155">
        <v>6.056231500328026E-3</v>
      </c>
      <c r="H155">
        <v>3.6569691624791546E-2</v>
      </c>
      <c r="I155">
        <v>2.4312636171362249E-2</v>
      </c>
      <c r="J155">
        <v>-1.7988474500839263E-2</v>
      </c>
      <c r="K155">
        <v>-4.307910470263842E-2</v>
      </c>
      <c r="L155">
        <v>-6.7525592763904539E-3</v>
      </c>
      <c r="M155">
        <v>5.7898500929897956E-2</v>
      </c>
      <c r="N155">
        <v>2.2570844445020149E-2</v>
      </c>
      <c r="O155">
        <v>-4.056115831863983E-2</v>
      </c>
      <c r="P155">
        <v>-7.6413787711602635E-2</v>
      </c>
      <c r="Q155">
        <v>-1.2999369585972675E-2</v>
      </c>
      <c r="R155">
        <v>-0.10347825825574296</v>
      </c>
      <c r="S155">
        <v>-3.7313666227836627E-2</v>
      </c>
      <c r="T155">
        <v>4.137954530553483E-2</v>
      </c>
      <c r="U155">
        <v>-4.5709833510033306E-2</v>
      </c>
      <c r="V155">
        <v>6.6797877307097908E-2</v>
      </c>
      <c r="W155">
        <v>4.3121508942592132E-2</v>
      </c>
      <c r="X155">
        <v>9.8275946645905252E-3</v>
      </c>
      <c r="Y155">
        <v>0.10019400207170633</v>
      </c>
      <c r="Z155">
        <v>2.8491721270357626E-2</v>
      </c>
    </row>
    <row r="156" spans="1:26" x14ac:dyDescent="0.2">
      <c r="A156">
        <f t="shared" si="3"/>
        <v>155</v>
      </c>
      <c r="B156">
        <v>3.1401526716446436E-2</v>
      </c>
      <c r="C156">
        <v>1.7529413042008612E-2</v>
      </c>
      <c r="D156">
        <v>3.7369462720762427E-3</v>
      </c>
      <c r="E156">
        <v>-3.689702837523804E-2</v>
      </c>
      <c r="F156">
        <v>3.7162445161994387E-3</v>
      </c>
      <c r="G156">
        <v>-2.4751114824728762E-2</v>
      </c>
      <c r="H156">
        <v>-3.1690385821375434E-2</v>
      </c>
      <c r="I156">
        <v>-2.2585142008316773E-2</v>
      </c>
      <c r="J156">
        <v>-9.8667482328716489E-3</v>
      </c>
      <c r="K156">
        <v>-6.208972128975717E-2</v>
      </c>
      <c r="L156">
        <v>-1.6907327429686422E-2</v>
      </c>
      <c r="M156">
        <v>2.1015912231180177E-2</v>
      </c>
      <c r="N156">
        <v>-1.0371447426689634E-2</v>
      </c>
      <c r="O156">
        <v>-0.112653345912095</v>
      </c>
      <c r="P156">
        <v>-2.8965724563023699E-2</v>
      </c>
      <c r="Q156">
        <v>2.0904843801498418E-4</v>
      </c>
      <c r="R156">
        <v>3.2891950641733489E-2</v>
      </c>
      <c r="S156">
        <v>6.6283269327796129E-2</v>
      </c>
      <c r="T156">
        <v>1.4696982870791858E-2</v>
      </c>
      <c r="U156">
        <v>3.6770900171132236E-3</v>
      </c>
      <c r="V156">
        <v>0.11729070260460771</v>
      </c>
      <c r="W156">
        <v>-6.6805595471789894E-2</v>
      </c>
      <c r="X156">
        <v>-3.313278002087397E-2</v>
      </c>
      <c r="Y156">
        <v>-8.3208771783049196E-2</v>
      </c>
      <c r="Z156">
        <v>-4.6123842999616742E-2</v>
      </c>
    </row>
    <row r="157" spans="1:26" x14ac:dyDescent="0.2">
      <c r="A157">
        <f t="shared" si="3"/>
        <v>156</v>
      </c>
      <c r="B157">
        <v>5.3875356065495282E-3</v>
      </c>
      <c r="C157">
        <v>0.10060382726341913</v>
      </c>
      <c r="D157">
        <v>-3.8606123346479414E-2</v>
      </c>
      <c r="E157">
        <v>-2.5201293806490985E-2</v>
      </c>
      <c r="F157">
        <v>4.7140243278288585E-2</v>
      </c>
      <c r="G157">
        <v>-7.2572263270086392E-3</v>
      </c>
      <c r="H157">
        <v>-4.1389723611923987E-2</v>
      </c>
      <c r="I157">
        <v>3.4801727225385728E-2</v>
      </c>
      <c r="J157">
        <v>-5.3135576951822645E-2</v>
      </c>
      <c r="K157">
        <v>-1.9538432733322373E-3</v>
      </c>
      <c r="L157">
        <v>-8.0222398054435887E-2</v>
      </c>
      <c r="M157">
        <v>5.1006650198078804E-2</v>
      </c>
      <c r="N157">
        <v>-5.3421593737807159E-2</v>
      </c>
      <c r="O157">
        <v>-3.2774932857459388E-2</v>
      </c>
      <c r="P157">
        <v>6.3383707413963583E-2</v>
      </c>
      <c r="Q157">
        <v>8.9090788580454879E-3</v>
      </c>
      <c r="R157">
        <v>5.7886474715259331E-2</v>
      </c>
      <c r="S157">
        <v>-5.6367535939560294E-2</v>
      </c>
      <c r="T157">
        <v>-9.5809044825204501E-3</v>
      </c>
      <c r="U157">
        <v>8.9667325671662079E-2</v>
      </c>
      <c r="V157">
        <v>-7.290433863603718E-2</v>
      </c>
      <c r="W157">
        <v>6.8461605166987807E-2</v>
      </c>
      <c r="X157">
        <v>4.8228463629450449E-2</v>
      </c>
      <c r="Y157">
        <v>9.5125687983726628E-2</v>
      </c>
      <c r="Z157">
        <v>4.665833961038815E-2</v>
      </c>
    </row>
    <row r="158" spans="1:26" x14ac:dyDescent="0.2">
      <c r="A158">
        <f t="shared" si="3"/>
        <v>157</v>
      </c>
      <c r="B158">
        <v>-3.8514175341403147E-2</v>
      </c>
      <c r="C158">
        <v>-9.4121013761424271E-3</v>
      </c>
      <c r="D158">
        <v>9.5595536678580537E-3</v>
      </c>
      <c r="E158">
        <v>-7.8255003250131093E-3</v>
      </c>
      <c r="F158">
        <v>2.8895531769917968E-2</v>
      </c>
      <c r="G158">
        <v>-4.5949983262324218E-2</v>
      </c>
      <c r="H158">
        <v>3.7383026092764698E-2</v>
      </c>
      <c r="I158">
        <v>5.2237945332523954E-2</v>
      </c>
      <c r="J158">
        <v>-9.1141888774471325E-2</v>
      </c>
      <c r="K158">
        <v>1.1581641208839245E-2</v>
      </c>
      <c r="L158">
        <v>-1.791539356158773E-3</v>
      </c>
      <c r="M158">
        <v>1.0214230904267608E-2</v>
      </c>
      <c r="N158">
        <v>8.0966943677459517E-4</v>
      </c>
      <c r="O158">
        <v>4.0133242673206192E-2</v>
      </c>
      <c r="P158">
        <v>-5.162591881975382E-2</v>
      </c>
      <c r="Q158">
        <v>-1.481388927142811E-4</v>
      </c>
      <c r="R158">
        <v>1.4879950540817744E-2</v>
      </c>
      <c r="S158">
        <v>-4.0914911477393463E-2</v>
      </c>
      <c r="T158">
        <v>-2.1345047552593966E-2</v>
      </c>
      <c r="U158">
        <v>3.5246024155751031E-2</v>
      </c>
      <c r="V158">
        <v>-1.4802690562341755E-3</v>
      </c>
      <c r="W158">
        <v>-1.4988262218964979E-2</v>
      </c>
      <c r="X158">
        <v>-7.4691695713505896E-2</v>
      </c>
      <c r="Y158">
        <v>2.0705544741645231E-2</v>
      </c>
      <c r="Z158">
        <v>-0.15016886215607833</v>
      </c>
    </row>
    <row r="159" spans="1:26" x14ac:dyDescent="0.2">
      <c r="A159">
        <f t="shared" si="3"/>
        <v>158</v>
      </c>
      <c r="B159">
        <v>-1.4581358834123209E-2</v>
      </c>
      <c r="C159">
        <v>2.7213645847142687E-2</v>
      </c>
      <c r="D159">
        <v>2.2048660183825276E-2</v>
      </c>
      <c r="E159">
        <v>-3.761908403285201E-2</v>
      </c>
      <c r="F159">
        <v>7.1004409208558113E-3</v>
      </c>
      <c r="G159">
        <v>4.5623652417151876E-2</v>
      </c>
      <c r="H159">
        <v>4.4971491063814012E-2</v>
      </c>
      <c r="I159">
        <v>-3.2394402114775518E-2</v>
      </c>
      <c r="J159">
        <v>-4.9711520208815412E-2</v>
      </c>
      <c r="K159">
        <v>3.4140748844282184E-2</v>
      </c>
      <c r="L159">
        <v>-1.0727045328438456E-2</v>
      </c>
      <c r="M159">
        <v>-4.8448991164486498E-2</v>
      </c>
      <c r="N159">
        <v>-5.7087298216737352E-3</v>
      </c>
      <c r="O159">
        <v>4.7584161446242362E-2</v>
      </c>
      <c r="P159">
        <v>2.7634137058362575E-2</v>
      </c>
      <c r="Q159">
        <v>4.4902914063029924E-2</v>
      </c>
      <c r="R159">
        <v>3.4026293862657524E-3</v>
      </c>
      <c r="S159">
        <v>-6.3892679102254379E-2</v>
      </c>
      <c r="T159">
        <v>7.0775580191055384E-2</v>
      </c>
      <c r="U159">
        <v>-1.4105758553283535E-2</v>
      </c>
      <c r="V159">
        <v>-1.4221016029992916E-2</v>
      </c>
      <c r="W159">
        <v>-0.10955606811074914</v>
      </c>
      <c r="X159">
        <v>1.5935095851619667E-2</v>
      </c>
      <c r="Y159">
        <v>7.7104021702057365E-2</v>
      </c>
      <c r="Z159">
        <v>-2.3882591095136147E-2</v>
      </c>
    </row>
    <row r="160" spans="1:26" x14ac:dyDescent="0.2">
      <c r="A160">
        <f t="shared" si="3"/>
        <v>159</v>
      </c>
      <c r="B160">
        <v>2.9159466928185853E-2</v>
      </c>
      <c r="C160">
        <v>1.9815443108903721E-3</v>
      </c>
      <c r="D160">
        <v>6.1054001514796469E-3</v>
      </c>
      <c r="E160">
        <v>-6.3597011727371047E-2</v>
      </c>
      <c r="F160">
        <v>1.392907521493926E-2</v>
      </c>
      <c r="G160">
        <v>-1.6853422689349664E-2</v>
      </c>
      <c r="H160">
        <v>-8.4740952248675977E-2</v>
      </c>
      <c r="I160">
        <v>-7.5282055439737233E-2</v>
      </c>
      <c r="J160">
        <v>5.5935728903343978E-4</v>
      </c>
      <c r="K160">
        <v>1.6311289925797296E-2</v>
      </c>
      <c r="L160">
        <v>6.0651864200106632E-2</v>
      </c>
      <c r="M160">
        <v>1.9114684889438356E-2</v>
      </c>
      <c r="N160">
        <v>-7.1657127532657766E-2</v>
      </c>
      <c r="O160">
        <v>4.4884185033085278E-4</v>
      </c>
      <c r="P160">
        <v>-1.8721912701341895E-2</v>
      </c>
      <c r="Q160">
        <v>-5.7943016862896428E-2</v>
      </c>
      <c r="R160">
        <v>5.1431866711438377E-3</v>
      </c>
      <c r="S160">
        <v>-9.8794775560033632E-2</v>
      </c>
      <c r="T160">
        <v>4.3855372489181671E-2</v>
      </c>
      <c r="U160">
        <v>-1.3038152815372968E-2</v>
      </c>
      <c r="V160">
        <v>1.1624561904453039E-2</v>
      </c>
      <c r="W160">
        <v>-2.1666568564412632E-2</v>
      </c>
      <c r="X160">
        <v>3.4719886854076574E-3</v>
      </c>
      <c r="Y160">
        <v>-4.1576348039392058E-2</v>
      </c>
      <c r="Z160">
        <v>2.4371465388483882E-2</v>
      </c>
    </row>
    <row r="161" spans="1:26" x14ac:dyDescent="0.2">
      <c r="A161">
        <f t="shared" si="3"/>
        <v>160</v>
      </c>
      <c r="B161">
        <v>-4.2222844130235151E-2</v>
      </c>
      <c r="C161">
        <v>-5.4472326976255085E-2</v>
      </c>
      <c r="D161">
        <v>3.1528215828893764E-2</v>
      </c>
      <c r="E161">
        <v>-2.5045420196073587E-2</v>
      </c>
      <c r="F161">
        <v>4.2272051273303017E-2</v>
      </c>
      <c r="G161">
        <v>-8.2882853388166824E-2</v>
      </c>
      <c r="H161">
        <v>-5.9398903739855374E-2</v>
      </c>
      <c r="I161">
        <v>-6.924168802495476E-3</v>
      </c>
      <c r="J161">
        <v>0.11821804621875925</v>
      </c>
      <c r="K161">
        <v>-4.5745836644913628E-2</v>
      </c>
      <c r="L161">
        <v>-5.7531124831700982E-2</v>
      </c>
      <c r="M161">
        <v>-3.7161837240789204E-2</v>
      </c>
      <c r="N161">
        <v>3.5641628769746324E-2</v>
      </c>
      <c r="O161">
        <v>4.526182999528159E-2</v>
      </c>
      <c r="P161">
        <v>-5.6902478831099806E-2</v>
      </c>
      <c r="Q161">
        <v>-3.6436532348219447E-2</v>
      </c>
      <c r="R161">
        <v>-0.10847656620584753</v>
      </c>
      <c r="S161">
        <v>4.7418731947907369E-2</v>
      </c>
      <c r="T161">
        <v>-0.10218110271660581</v>
      </c>
      <c r="U161">
        <v>3.5388248388412322E-4</v>
      </c>
      <c r="V161">
        <v>8.0830188567921707E-2</v>
      </c>
      <c r="W161">
        <v>-4.8863668308909883E-2</v>
      </c>
      <c r="X161">
        <v>4.0671519950690911E-3</v>
      </c>
      <c r="Y161">
        <v>-2.4582186257189304E-2</v>
      </c>
      <c r="Z161">
        <v>-8.8638241952935549E-3</v>
      </c>
    </row>
    <row r="162" spans="1:26" x14ac:dyDescent="0.2">
      <c r="A162">
        <f t="shared" si="3"/>
        <v>161</v>
      </c>
      <c r="B162">
        <v>-3.0393241278903287E-2</v>
      </c>
      <c r="C162">
        <v>-5.9753729867807776E-2</v>
      </c>
      <c r="D162">
        <v>-7.2319778108557754E-3</v>
      </c>
      <c r="E162">
        <v>-7.1314505500699094E-2</v>
      </c>
      <c r="F162">
        <v>1.6347662676882795E-2</v>
      </c>
      <c r="G162">
        <v>-8.7149565142664448E-2</v>
      </c>
      <c r="H162">
        <v>-4.8440220923487307E-2</v>
      </c>
      <c r="I162">
        <v>-2.074505254077311E-2</v>
      </c>
      <c r="J162">
        <v>-7.1965084077997191E-2</v>
      </c>
      <c r="K162">
        <v>-8.146663787125355E-2</v>
      </c>
      <c r="L162">
        <v>-4.6207657194809834E-2</v>
      </c>
      <c r="M162">
        <v>3.1937885112822938E-2</v>
      </c>
      <c r="N162">
        <v>-2.8072965528385837E-2</v>
      </c>
      <c r="O162">
        <v>-3.6393875632419241E-2</v>
      </c>
      <c r="P162">
        <v>0.12731866762554336</v>
      </c>
      <c r="Q162">
        <v>-2.73134577951109E-2</v>
      </c>
      <c r="R162">
        <v>1.8678985338977914E-2</v>
      </c>
      <c r="S162">
        <v>7.0915846697781559E-2</v>
      </c>
      <c r="T162">
        <v>1.9426028813708682E-2</v>
      </c>
      <c r="U162">
        <v>-4.8869096716933416E-2</v>
      </c>
      <c r="V162">
        <v>6.5549889215895593E-2</v>
      </c>
      <c r="W162">
        <v>7.4009860595596905E-3</v>
      </c>
      <c r="X162">
        <v>2.2029912727801495E-2</v>
      </c>
      <c r="Y162">
        <v>-6.4615607962288921E-2</v>
      </c>
      <c r="Z162">
        <v>-6.1500123046291898E-2</v>
      </c>
    </row>
    <row r="163" spans="1:26" x14ac:dyDescent="0.2">
      <c r="A163">
        <f t="shared" si="3"/>
        <v>162</v>
      </c>
      <c r="B163">
        <v>4.2034575721665378E-2</v>
      </c>
      <c r="C163">
        <v>-3.24878255453077E-2</v>
      </c>
      <c r="D163">
        <v>2.3385752313750369E-2</v>
      </c>
      <c r="E163">
        <v>5.8232465200350747E-2</v>
      </c>
      <c r="F163">
        <v>2.9953111689558533E-3</v>
      </c>
      <c r="G163">
        <v>-2.6098631892282752E-2</v>
      </c>
      <c r="H163">
        <v>7.2498338395371578E-2</v>
      </c>
      <c r="I163">
        <v>2.160262268849408E-2</v>
      </c>
      <c r="J163">
        <v>1.8708867345926293E-5</v>
      </c>
      <c r="K163">
        <v>3.9959084222404337E-2</v>
      </c>
      <c r="L163">
        <v>-1.7069940089736713E-2</v>
      </c>
      <c r="M163">
        <v>3.177813730635947E-2</v>
      </c>
      <c r="N163">
        <v>-3.127899330778252E-2</v>
      </c>
      <c r="O163">
        <v>-8.8018875991134702E-4</v>
      </c>
      <c r="P163">
        <v>-0.10092213861496077</v>
      </c>
      <c r="Q163">
        <v>-2.8647950515568146E-2</v>
      </c>
      <c r="R163">
        <v>5.1862196579725149E-2</v>
      </c>
      <c r="S163">
        <v>-3.3528593577763608E-3</v>
      </c>
      <c r="T163">
        <v>-1.7339501409896659E-2</v>
      </c>
      <c r="U163">
        <v>-5.0601657955615047E-2</v>
      </c>
      <c r="V163">
        <v>6.0842208715588889E-2</v>
      </c>
      <c r="W163">
        <v>1.1044481139329293E-2</v>
      </c>
      <c r="X163">
        <v>-6.4772931285249878E-3</v>
      </c>
      <c r="Y163">
        <v>1.8489864433706971E-2</v>
      </c>
      <c r="Z163">
        <v>-4.7150357184251319E-2</v>
      </c>
    </row>
    <row r="164" spans="1:26" x14ac:dyDescent="0.2">
      <c r="A164">
        <f t="shared" si="3"/>
        <v>163</v>
      </c>
      <c r="B164">
        <v>-2.1993917956798129E-2</v>
      </c>
      <c r="C164">
        <v>4.4398888314167072E-2</v>
      </c>
      <c r="D164">
        <v>-7.7811956120969236E-2</v>
      </c>
      <c r="E164">
        <v>5.1163193302717605E-4</v>
      </c>
      <c r="F164">
        <v>0.13513707865542227</v>
      </c>
      <c r="G164">
        <v>4.3518095780563926E-2</v>
      </c>
      <c r="H164">
        <v>-4.7630470767822002E-2</v>
      </c>
      <c r="I164">
        <v>1.8082497369847583E-2</v>
      </c>
      <c r="J164">
        <v>2.1729169676049785E-2</v>
      </c>
      <c r="K164">
        <v>-3.9774568305609923E-2</v>
      </c>
      <c r="L164">
        <v>-1.6239898587276699E-3</v>
      </c>
      <c r="M164">
        <v>-6.7096179551700934E-3</v>
      </c>
      <c r="N164">
        <v>3.9695172502980283E-2</v>
      </c>
      <c r="O164">
        <v>2.3288316284682462E-2</v>
      </c>
      <c r="P164">
        <v>-1.2908565566306326E-3</v>
      </c>
      <c r="Q164">
        <v>-2.0923591580524967E-3</v>
      </c>
      <c r="R164">
        <v>7.1943262966570835E-3</v>
      </c>
      <c r="S164">
        <v>-7.5725803707017522E-2</v>
      </c>
      <c r="T164">
        <v>9.1941739838273098E-2</v>
      </c>
      <c r="U164">
        <v>-1.9986938453469705E-2</v>
      </c>
      <c r="V164">
        <v>5.7395017677278226E-2</v>
      </c>
      <c r="W164">
        <v>6.3634785217243348E-2</v>
      </c>
      <c r="X164">
        <v>1.4677495473311409E-4</v>
      </c>
      <c r="Y164">
        <v>9.9223481799204025E-2</v>
      </c>
      <c r="Z164">
        <v>-1.1947109194889522E-2</v>
      </c>
    </row>
    <row r="165" spans="1:26" x14ac:dyDescent="0.2">
      <c r="A165">
        <f t="shared" si="3"/>
        <v>164</v>
      </c>
      <c r="B165">
        <v>-2.9700867529665171E-3</v>
      </c>
      <c r="C165">
        <v>5.5117831369781323E-2</v>
      </c>
      <c r="D165">
        <v>2.9100408311043258E-2</v>
      </c>
      <c r="E165">
        <v>7.2784735132134116E-3</v>
      </c>
      <c r="F165">
        <v>-2.8373728896454037E-2</v>
      </c>
      <c r="G165">
        <v>-2.071901058645375E-2</v>
      </c>
      <c r="H165">
        <v>3.5954415191816774E-2</v>
      </c>
      <c r="I165">
        <v>-0.15067950643135938</v>
      </c>
      <c r="J165">
        <v>-1.7155176001156718E-2</v>
      </c>
      <c r="K165">
        <v>-1.3624896631013553E-2</v>
      </c>
      <c r="L165">
        <v>1.8853839134825003E-2</v>
      </c>
      <c r="M165">
        <v>-5.8496012646870106E-2</v>
      </c>
      <c r="N165">
        <v>6.1511190675008751E-2</v>
      </c>
      <c r="O165">
        <v>-2.6351602195700388E-2</v>
      </c>
      <c r="P165">
        <v>1.1986488797456629E-2</v>
      </c>
      <c r="Q165">
        <v>5.7930305332064161E-4</v>
      </c>
      <c r="R165">
        <v>-0.13618707190087539</v>
      </c>
      <c r="S165">
        <v>-1.1950372985761555E-3</v>
      </c>
      <c r="T165">
        <v>6.2590536491128973E-2</v>
      </c>
      <c r="U165">
        <v>5.7976176690302625E-2</v>
      </c>
      <c r="V165">
        <v>-3.493399554395047E-2</v>
      </c>
      <c r="W165">
        <v>-6.3512467671199335E-2</v>
      </c>
      <c r="X165">
        <v>-4.4877160065262954E-2</v>
      </c>
      <c r="Y165">
        <v>-1.0095685530399417E-2</v>
      </c>
      <c r="Z165">
        <v>-1.8505555245078797E-2</v>
      </c>
    </row>
    <row r="166" spans="1:26" x14ac:dyDescent="0.2">
      <c r="A166">
        <f t="shared" si="3"/>
        <v>165</v>
      </c>
      <c r="B166">
        <v>-3.3927295429297476E-2</v>
      </c>
      <c r="C166">
        <v>7.0063359298642561E-2</v>
      </c>
      <c r="D166">
        <v>-1.2572509713633622E-2</v>
      </c>
      <c r="E166">
        <v>5.0278423281402002E-2</v>
      </c>
      <c r="F166">
        <v>6.0315609903387024E-2</v>
      </c>
      <c r="G166">
        <v>1.6800138841868525E-2</v>
      </c>
      <c r="H166">
        <v>2.031209620563559E-2</v>
      </c>
      <c r="I166">
        <v>-5.2241494182856656E-3</v>
      </c>
      <c r="J166">
        <v>-2.736844681366286E-2</v>
      </c>
      <c r="K166">
        <v>3.5093834789751047E-2</v>
      </c>
      <c r="L166">
        <v>2.6264352121163532E-2</v>
      </c>
      <c r="M166">
        <v>-3.0209923850046911E-2</v>
      </c>
      <c r="N166">
        <v>8.3466914897296601E-2</v>
      </c>
      <c r="O166">
        <v>-3.2519536965017856E-3</v>
      </c>
      <c r="P166">
        <v>6.7812058553957416E-2</v>
      </c>
      <c r="Q166">
        <v>3.7541838224561967E-2</v>
      </c>
      <c r="R166">
        <v>-4.9526283341687154E-4</v>
      </c>
      <c r="S166">
        <v>3.2835961784957415E-2</v>
      </c>
      <c r="T166">
        <v>-4.7161970479158363E-2</v>
      </c>
      <c r="U166">
        <v>-2.6151613513853287E-2</v>
      </c>
      <c r="V166">
        <v>4.6425970827525594E-2</v>
      </c>
      <c r="W166">
        <v>5.0722822821035671E-2</v>
      </c>
      <c r="X166">
        <v>2.8751379435106358E-2</v>
      </c>
      <c r="Y166">
        <v>9.8103165188615005E-2</v>
      </c>
      <c r="Z166">
        <v>1.5713758769923026E-2</v>
      </c>
    </row>
    <row r="167" spans="1:26" x14ac:dyDescent="0.2">
      <c r="A167">
        <f t="shared" si="3"/>
        <v>166</v>
      </c>
      <c r="B167">
        <v>1.0619353249338853E-3</v>
      </c>
      <c r="C167">
        <v>-9.6163653734131424E-2</v>
      </c>
      <c r="D167">
        <v>-7.7088657313952608E-3</v>
      </c>
      <c r="E167">
        <v>-1.3012143511320051E-2</v>
      </c>
      <c r="F167">
        <v>8.1923038844550961E-2</v>
      </c>
      <c r="G167">
        <v>-1.9548267771311831E-2</v>
      </c>
      <c r="H167">
        <v>-0.15437575670083317</v>
      </c>
      <c r="I167">
        <v>2.9794222075411346E-2</v>
      </c>
      <c r="J167">
        <v>2.9818626378819813E-2</v>
      </c>
      <c r="K167">
        <v>0.10421446611607339</v>
      </c>
      <c r="L167">
        <v>-9.5309613849639499E-2</v>
      </c>
      <c r="M167">
        <v>5.5621614640155789E-2</v>
      </c>
      <c r="N167">
        <v>7.1182163047521563E-2</v>
      </c>
      <c r="O167">
        <v>-4.4444746720826381E-3</v>
      </c>
      <c r="P167">
        <v>2.1361290628561236E-2</v>
      </c>
      <c r="Q167">
        <v>-3.5644191799782225E-2</v>
      </c>
      <c r="R167">
        <v>-1.4517752822875192E-2</v>
      </c>
      <c r="S167">
        <v>-3.2467965592227567E-2</v>
      </c>
      <c r="T167">
        <v>1.2602696971247974E-2</v>
      </c>
      <c r="U167">
        <v>7.8614950144991355E-2</v>
      </c>
      <c r="V167">
        <v>5.6639574388984669E-2</v>
      </c>
      <c r="W167">
        <v>4.5335436015405781E-2</v>
      </c>
      <c r="X167">
        <v>1.4413679827859179E-2</v>
      </c>
      <c r="Y167">
        <v>5.9876048835352878E-2</v>
      </c>
      <c r="Z167">
        <v>-4.3305661679431846E-2</v>
      </c>
    </row>
    <row r="168" spans="1:26" x14ac:dyDescent="0.2">
      <c r="A168">
        <f t="shared" si="3"/>
        <v>167</v>
      </c>
      <c r="B168">
        <v>-4.4151914457091629E-2</v>
      </c>
      <c r="C168">
        <v>-7.8833544893635005E-2</v>
      </c>
      <c r="D168">
        <v>-1.1695391720818467E-2</v>
      </c>
      <c r="E168">
        <v>7.3439497194508471E-2</v>
      </c>
      <c r="F168">
        <v>-9.41432939445771E-2</v>
      </c>
      <c r="G168">
        <v>-4.9454808833265092E-2</v>
      </c>
      <c r="H168">
        <v>-3.8391450194443934E-2</v>
      </c>
      <c r="I168">
        <v>4.4467889863613287E-3</v>
      </c>
      <c r="J168">
        <v>4.0482804130658398E-2</v>
      </c>
      <c r="K168">
        <v>0.11036763244071603</v>
      </c>
      <c r="L168">
        <v>4.7084655978890909E-2</v>
      </c>
      <c r="M168">
        <v>-4.7577362528374682E-3</v>
      </c>
      <c r="N168">
        <v>7.7962900174133695E-2</v>
      </c>
      <c r="O168">
        <v>6.571826692215417E-2</v>
      </c>
      <c r="P168">
        <v>3.5373428561419964E-2</v>
      </c>
      <c r="Q168">
        <v>-2.2868292388507575E-2</v>
      </c>
      <c r="R168">
        <v>3.4613304480688785E-2</v>
      </c>
      <c r="S168">
        <v>-4.4994439591482763E-2</v>
      </c>
      <c r="T168">
        <v>-2.4898650655139441E-3</v>
      </c>
      <c r="U168">
        <v>3.5887000434119035E-2</v>
      </c>
      <c r="V168">
        <v>-3.8068185613184716E-2</v>
      </c>
      <c r="W168">
        <v>-3.9873986790643634E-2</v>
      </c>
      <c r="X168">
        <v>-2.1715856269735136E-2</v>
      </c>
      <c r="Y168">
        <v>5.7881832052769255E-2</v>
      </c>
      <c r="Z168">
        <v>3.8071299934111194E-2</v>
      </c>
    </row>
    <row r="169" spans="1:26" x14ac:dyDescent="0.2">
      <c r="A169">
        <f t="shared" si="3"/>
        <v>168</v>
      </c>
      <c r="B169">
        <v>-3.8417568101992573E-2</v>
      </c>
      <c r="C169">
        <v>-3.3156027366749614E-2</v>
      </c>
      <c r="D169">
        <v>-4.0859764401860434E-2</v>
      </c>
      <c r="E169">
        <v>-4.1186436233914915E-2</v>
      </c>
      <c r="F169">
        <v>1.9894054076470769E-2</v>
      </c>
      <c r="G169">
        <v>8.0996822534715365E-2</v>
      </c>
      <c r="H169">
        <v>2.2774823329294848E-2</v>
      </c>
      <c r="I169">
        <v>3.2360361622055578E-2</v>
      </c>
      <c r="J169">
        <v>-3.1976290887924731E-2</v>
      </c>
      <c r="K169">
        <v>-6.1319396815202234E-3</v>
      </c>
      <c r="L169">
        <v>-4.6521533328747276E-2</v>
      </c>
      <c r="M169">
        <v>3.5138370069197337E-2</v>
      </c>
      <c r="N169">
        <v>-2.8232734851342842E-2</v>
      </c>
      <c r="O169">
        <v>-4.9447964777195683E-3</v>
      </c>
      <c r="P169">
        <v>-3.2748146318828185E-2</v>
      </c>
      <c r="Q169">
        <v>6.9487794689397767E-2</v>
      </c>
      <c r="R169">
        <v>-7.5842311367035911E-2</v>
      </c>
      <c r="S169">
        <v>-1.0662113594903594E-2</v>
      </c>
      <c r="T169">
        <v>5.1128241505455987E-2</v>
      </c>
      <c r="U169">
        <v>7.0184851805036913E-4</v>
      </c>
      <c r="V169">
        <v>3.6753882864507738E-2</v>
      </c>
      <c r="W169">
        <v>2.1506020764401865E-2</v>
      </c>
      <c r="X169">
        <v>2.496081950059709E-2</v>
      </c>
      <c r="Y169">
        <v>-2.8870654845199902E-2</v>
      </c>
      <c r="Z169">
        <v>1.6392822989688575E-2</v>
      </c>
    </row>
    <row r="170" spans="1:26" x14ac:dyDescent="0.2">
      <c r="A170">
        <f t="shared" si="3"/>
        <v>169</v>
      </c>
      <c r="B170">
        <v>-4.8461674531627183E-2</v>
      </c>
      <c r="C170">
        <v>-8.3108794094504009E-3</v>
      </c>
      <c r="D170">
        <v>-1.9768718179649234E-2</v>
      </c>
      <c r="E170">
        <v>4.3085677366440818E-2</v>
      </c>
      <c r="F170">
        <v>4.2643982634216607E-2</v>
      </c>
      <c r="G170">
        <v>9.3067560177581929E-2</v>
      </c>
      <c r="H170">
        <v>3.8941651098114982E-2</v>
      </c>
      <c r="I170">
        <v>3.0532607388924628E-2</v>
      </c>
      <c r="J170">
        <v>5.7322066294279002E-2</v>
      </c>
      <c r="K170">
        <v>8.8071645165289342E-2</v>
      </c>
      <c r="L170">
        <v>8.9257100039970824E-2</v>
      </c>
      <c r="M170">
        <v>0.13197904309259895</v>
      </c>
      <c r="N170">
        <v>-8.7207829594091055E-2</v>
      </c>
      <c r="O170">
        <v>-9.2004298142899458E-3</v>
      </c>
      <c r="P170">
        <v>1.5678310566838011E-2</v>
      </c>
      <c r="Q170">
        <v>-9.173344102893697E-3</v>
      </c>
      <c r="R170">
        <v>2.1417961721829349E-2</v>
      </c>
      <c r="S170">
        <v>5.1194607164513697E-2</v>
      </c>
      <c r="T170">
        <v>1.3244913280353817E-2</v>
      </c>
      <c r="U170">
        <v>5.3490971198070218E-2</v>
      </c>
      <c r="V170">
        <v>3.2434190063023949E-2</v>
      </c>
      <c r="W170">
        <v>-3.5982383621825501E-2</v>
      </c>
      <c r="X170">
        <v>8.9463766808304132E-2</v>
      </c>
      <c r="Y170">
        <v>5.056084467851165E-2</v>
      </c>
      <c r="Z170">
        <v>-3.4611099250569363E-2</v>
      </c>
    </row>
    <row r="171" spans="1:26" x14ac:dyDescent="0.2">
      <c r="A171">
        <f t="shared" si="3"/>
        <v>170</v>
      </c>
      <c r="B171">
        <v>-1.4755951461915156E-3</v>
      </c>
      <c r="C171">
        <v>-7.8991183993205195E-3</v>
      </c>
      <c r="D171">
        <v>-3.7296301745770394E-2</v>
      </c>
      <c r="E171">
        <v>4.3648013191364431E-2</v>
      </c>
      <c r="F171">
        <v>2.8261140777447551E-2</v>
      </c>
      <c r="G171">
        <v>2.6871443047260793E-3</v>
      </c>
      <c r="H171">
        <v>-4.1496153421447784E-3</v>
      </c>
      <c r="I171">
        <v>-3.422525569355031E-2</v>
      </c>
      <c r="J171">
        <v>-3.6042181355626354E-2</v>
      </c>
      <c r="K171">
        <v>-4.2458103488907446E-2</v>
      </c>
      <c r="L171">
        <v>4.5567515427960672E-3</v>
      </c>
      <c r="M171">
        <v>1.677607023009875E-2</v>
      </c>
      <c r="N171">
        <v>6.1679206939643218E-2</v>
      </c>
      <c r="O171">
        <v>6.6358458835140646E-2</v>
      </c>
      <c r="P171">
        <v>-8.4885445267597656E-2</v>
      </c>
      <c r="Q171">
        <v>1.5335951934658197E-2</v>
      </c>
      <c r="R171">
        <v>4.2706723110286116E-2</v>
      </c>
      <c r="S171">
        <v>-2.8561704754697533E-3</v>
      </c>
      <c r="T171">
        <v>-7.6958669412147702E-3</v>
      </c>
      <c r="U171">
        <v>-4.1948399379267948E-2</v>
      </c>
      <c r="V171">
        <v>8.7970009797310081E-2</v>
      </c>
      <c r="W171">
        <v>-0.10883341905177321</v>
      </c>
      <c r="X171">
        <v>5.0259445630189629E-2</v>
      </c>
      <c r="Y171">
        <v>2.7251496799974462E-2</v>
      </c>
      <c r="Z171">
        <v>7.5755091500539131E-3</v>
      </c>
    </row>
    <row r="172" spans="1:26" x14ac:dyDescent="0.2">
      <c r="A172">
        <f t="shared" si="3"/>
        <v>171</v>
      </c>
      <c r="B172">
        <v>-0.10302164594377632</v>
      </c>
      <c r="C172">
        <v>3.7742591043767648E-2</v>
      </c>
      <c r="D172">
        <v>1.880987720530846E-2</v>
      </c>
      <c r="E172">
        <v>1.8955375819216382E-2</v>
      </c>
      <c r="F172">
        <v>-0.10758401275098896</v>
      </c>
      <c r="G172">
        <v>5.4100365877604258E-2</v>
      </c>
      <c r="H172">
        <v>6.5015805983550765E-2</v>
      </c>
      <c r="I172">
        <v>3.9848191434120737E-2</v>
      </c>
      <c r="J172">
        <v>7.5808867043353378E-2</v>
      </c>
      <c r="K172">
        <v>4.5671361652848089E-2</v>
      </c>
      <c r="L172">
        <v>4.3502033792287766E-2</v>
      </c>
      <c r="M172">
        <v>5.5960831708757118E-2</v>
      </c>
      <c r="N172">
        <v>-1.75405839623325E-2</v>
      </c>
      <c r="O172">
        <v>-5.0957480587769374E-2</v>
      </c>
      <c r="P172">
        <v>-5.8279317650540174E-2</v>
      </c>
      <c r="Q172">
        <v>1.7976234524426007E-2</v>
      </c>
      <c r="R172">
        <v>-9.6867144389064103E-2</v>
      </c>
      <c r="S172">
        <v>-7.8532695801283182E-3</v>
      </c>
      <c r="T172">
        <v>-5.061487174118974E-2</v>
      </c>
      <c r="U172">
        <v>1.1132411001832043E-2</v>
      </c>
      <c r="V172">
        <v>-2.0756003790760435E-2</v>
      </c>
      <c r="W172">
        <v>-3.8806606684337545E-2</v>
      </c>
      <c r="X172">
        <v>5.5634987278774299E-2</v>
      </c>
      <c r="Y172">
        <v>6.9827427264973235E-2</v>
      </c>
      <c r="Z172">
        <v>-1.7216163515178018E-2</v>
      </c>
    </row>
    <row r="173" spans="1:26" x14ac:dyDescent="0.2">
      <c r="A173">
        <f t="shared" si="3"/>
        <v>172</v>
      </c>
      <c r="B173">
        <v>-5.6381798994394071E-2</v>
      </c>
      <c r="C173">
        <v>-7.0373807020168266E-2</v>
      </c>
      <c r="D173">
        <v>6.9475916691282086E-2</v>
      </c>
      <c r="E173">
        <v>3.6730479494884109E-2</v>
      </c>
      <c r="F173">
        <v>5.948496849235993E-2</v>
      </c>
      <c r="G173">
        <v>9.1397129675622191E-3</v>
      </c>
      <c r="H173">
        <v>-6.7813234550877247E-2</v>
      </c>
      <c r="I173">
        <v>1.6207719339301582E-2</v>
      </c>
      <c r="J173">
        <v>3.4544945459171195E-2</v>
      </c>
      <c r="K173">
        <v>1.6909368576196231E-2</v>
      </c>
      <c r="L173">
        <v>-5.7971924577931759E-2</v>
      </c>
      <c r="M173">
        <v>3.3881765040700867E-2</v>
      </c>
      <c r="N173">
        <v>-2.5588469521642187E-2</v>
      </c>
      <c r="O173">
        <v>-6.0942985171141481E-2</v>
      </c>
      <c r="P173">
        <v>-5.4542290393625618E-2</v>
      </c>
      <c r="Q173">
        <v>4.1935837568844767E-2</v>
      </c>
      <c r="R173">
        <v>-1.464321561519962E-2</v>
      </c>
      <c r="S173">
        <v>1.7802231618277486E-2</v>
      </c>
      <c r="T173">
        <v>9.1029153660417569E-2</v>
      </c>
      <c r="U173">
        <v>-4.7792718225679175E-2</v>
      </c>
      <c r="V173">
        <v>4.8548522299561761E-2</v>
      </c>
      <c r="W173">
        <v>5.9159325225450633E-3</v>
      </c>
      <c r="X173">
        <v>-1.7938282281147588E-2</v>
      </c>
      <c r="Y173">
        <v>0.14280078093448992</v>
      </c>
      <c r="Z173">
        <v>-7.9588895859816905E-2</v>
      </c>
    </row>
    <row r="174" spans="1:26" x14ac:dyDescent="0.2">
      <c r="A174">
        <f t="shared" si="3"/>
        <v>173</v>
      </c>
      <c r="B174">
        <v>-2.1659275597034351E-2</v>
      </c>
      <c r="C174">
        <v>5.4038856915681062E-2</v>
      </c>
      <c r="D174">
        <v>-3.0191184252918144E-2</v>
      </c>
      <c r="E174">
        <v>-7.581933740817394E-2</v>
      </c>
      <c r="F174">
        <v>2.4461232868496677E-2</v>
      </c>
      <c r="G174">
        <v>3.0237061068166993E-3</v>
      </c>
      <c r="H174">
        <v>-5.248580140818436E-2</v>
      </c>
      <c r="I174">
        <v>1.5805620561373981E-2</v>
      </c>
      <c r="J174">
        <v>0.10051025802356559</v>
      </c>
      <c r="K174">
        <v>-3.4720120077647083E-2</v>
      </c>
      <c r="L174">
        <v>-3.4466650613747547E-2</v>
      </c>
      <c r="M174">
        <v>6.3186791736724712E-3</v>
      </c>
      <c r="N174">
        <v>-6.2458718952206914E-2</v>
      </c>
      <c r="O174">
        <v>6.3488231129066857E-3</v>
      </c>
      <c r="P174">
        <v>4.4415040202055285E-2</v>
      </c>
      <c r="Q174">
        <v>5.9548450842696249E-2</v>
      </c>
      <c r="R174">
        <v>-4.9159550687520273E-2</v>
      </c>
      <c r="S174">
        <v>3.0507096741092064E-2</v>
      </c>
      <c r="T174">
        <v>5.8125647151233514E-2</v>
      </c>
      <c r="U174">
        <v>-4.743721326524563E-2</v>
      </c>
      <c r="V174">
        <v>-1.195145138352741E-2</v>
      </c>
      <c r="W174">
        <v>-2.0329748441870143E-2</v>
      </c>
      <c r="X174">
        <v>-1.0474677330240731E-2</v>
      </c>
      <c r="Y174">
        <v>2.8465360896283279E-2</v>
      </c>
      <c r="Z174">
        <v>9.8871691274046557E-3</v>
      </c>
    </row>
    <row r="175" spans="1:26" x14ac:dyDescent="0.2">
      <c r="A175">
        <f t="shared" si="3"/>
        <v>174</v>
      </c>
      <c r="B175">
        <v>3.8390498323357364E-2</v>
      </c>
      <c r="C175">
        <v>4.5799821205557138E-2</v>
      </c>
      <c r="D175">
        <v>9.4355275079841136E-2</v>
      </c>
      <c r="E175">
        <v>7.8544156238582755E-2</v>
      </c>
      <c r="F175">
        <v>2.1651598477524934E-2</v>
      </c>
      <c r="G175">
        <v>0.14681145785916433</v>
      </c>
      <c r="H175">
        <v>6.5963999928267764E-2</v>
      </c>
      <c r="I175">
        <v>-5.5429455235529203E-3</v>
      </c>
      <c r="J175">
        <v>-1.4769579788167167E-2</v>
      </c>
      <c r="K175">
        <v>5.4802300973054136E-2</v>
      </c>
      <c r="L175">
        <v>-3.4547760059941264E-2</v>
      </c>
      <c r="M175">
        <v>4.3673072532450494E-2</v>
      </c>
      <c r="N175">
        <v>6.9595221405731073E-2</v>
      </c>
      <c r="O175">
        <v>5.719023189159507E-2</v>
      </c>
      <c r="P175">
        <v>-2.1928082442021171E-2</v>
      </c>
      <c r="Q175">
        <v>-4.1841360297878591E-2</v>
      </c>
      <c r="R175">
        <v>-8.2575130929369564E-2</v>
      </c>
      <c r="S175">
        <v>1.7860889306200681E-2</v>
      </c>
      <c r="T175">
        <v>-2.7515478173009339E-2</v>
      </c>
      <c r="U175">
        <v>7.2095384404347609E-2</v>
      </c>
      <c r="V175">
        <v>1.8601466647232522E-2</v>
      </c>
      <c r="W175">
        <v>3.9326331204183509E-2</v>
      </c>
      <c r="X175">
        <v>-5.3118846385526289E-2</v>
      </c>
      <c r="Y175">
        <v>-6.1300477880027772E-3</v>
      </c>
      <c r="Z175">
        <v>-4.4835286781995894E-2</v>
      </c>
    </row>
    <row r="176" spans="1:26" x14ac:dyDescent="0.2">
      <c r="A176">
        <f t="shared" si="3"/>
        <v>175</v>
      </c>
      <c r="B176">
        <v>-1.911007806537798E-2</v>
      </c>
      <c r="C176">
        <v>-2.9210313750891045E-2</v>
      </c>
      <c r="D176">
        <v>5.7947368139125467E-2</v>
      </c>
      <c r="E176">
        <v>2.7553086904024818E-2</v>
      </c>
      <c r="F176">
        <v>2.2951577026397992E-2</v>
      </c>
      <c r="G176">
        <v>3.6051463497928961E-2</v>
      </c>
      <c r="H176">
        <v>5.1387789976971028E-2</v>
      </c>
      <c r="I176">
        <v>-0.10808671165175535</v>
      </c>
      <c r="J176">
        <v>-9.4577352082325872E-2</v>
      </c>
      <c r="K176">
        <v>3.3706959199634956E-2</v>
      </c>
      <c r="L176">
        <v>3.0400052952870127E-2</v>
      </c>
      <c r="M176">
        <v>6.9998518447649451E-3</v>
      </c>
      <c r="N176">
        <v>3.9157152539461414E-2</v>
      </c>
      <c r="O176">
        <v>2.438628177256294E-2</v>
      </c>
      <c r="P176">
        <v>-9.9713930359665318E-2</v>
      </c>
      <c r="Q176">
        <v>-3.4909006231696654E-2</v>
      </c>
      <c r="R176">
        <v>-8.6335624084721924E-2</v>
      </c>
      <c r="S176">
        <v>-3.2203312166196175E-3</v>
      </c>
      <c r="T176">
        <v>1.9474498510514436E-2</v>
      </c>
      <c r="U176">
        <v>9.2419707628056385E-3</v>
      </c>
      <c r="V176">
        <v>3.2315499936993841E-2</v>
      </c>
      <c r="W176">
        <v>-1.3718656504485437E-2</v>
      </c>
      <c r="X176">
        <v>-1.2818686090466904E-2</v>
      </c>
      <c r="Y176">
        <v>1.9877529562452863E-2</v>
      </c>
      <c r="Z176">
        <v>1.2115952614754627E-2</v>
      </c>
    </row>
    <row r="177" spans="1:26" x14ac:dyDescent="0.2">
      <c r="A177">
        <f t="shared" si="3"/>
        <v>176</v>
      </c>
      <c r="B177">
        <v>-3.9132251344771989E-2</v>
      </c>
      <c r="C177">
        <v>-2.2588427506789896E-2</v>
      </c>
      <c r="D177">
        <v>7.1834199945322003E-2</v>
      </c>
      <c r="E177">
        <v>3.6885347728135329E-2</v>
      </c>
      <c r="F177">
        <v>-2.1131208596536976E-3</v>
      </c>
      <c r="G177">
        <v>5.2575978140106464E-2</v>
      </c>
      <c r="H177">
        <v>6.9037186120243885E-2</v>
      </c>
      <c r="I177">
        <v>-5.758507500619324E-2</v>
      </c>
      <c r="J177">
        <v>-5.9408881854827823E-2</v>
      </c>
      <c r="K177">
        <v>5.2580327731421971E-3</v>
      </c>
      <c r="L177">
        <v>-1.5295220899912627E-2</v>
      </c>
      <c r="M177">
        <v>7.3201078385748686E-2</v>
      </c>
      <c r="N177">
        <v>-8.8504381455586645E-2</v>
      </c>
      <c r="O177">
        <v>-9.1595157321169782E-3</v>
      </c>
      <c r="P177">
        <v>4.8642362219341186E-2</v>
      </c>
      <c r="Q177">
        <v>-6.5413957305919715E-2</v>
      </c>
      <c r="R177">
        <v>2.8379953622342979E-2</v>
      </c>
      <c r="S177">
        <v>-1.0234108716405911E-2</v>
      </c>
      <c r="T177">
        <v>2.782459237028613E-2</v>
      </c>
      <c r="U177">
        <v>3.9595996239145115E-2</v>
      </c>
      <c r="V177">
        <v>6.9693752190792879E-2</v>
      </c>
      <c r="W177">
        <v>-8.3041278655512432E-2</v>
      </c>
      <c r="X177">
        <v>-0.12346217906680147</v>
      </c>
      <c r="Y177">
        <v>-2.4529964411675067E-2</v>
      </c>
      <c r="Z177">
        <v>-1.1975675530224703E-2</v>
      </c>
    </row>
    <row r="178" spans="1:26" x14ac:dyDescent="0.2">
      <c r="A178">
        <f t="shared" si="3"/>
        <v>177</v>
      </c>
      <c r="B178">
        <v>-7.7129001901867264E-2</v>
      </c>
      <c r="C178">
        <v>-9.3301006208192858E-3</v>
      </c>
      <c r="D178">
        <v>1.3888397491595263E-2</v>
      </c>
      <c r="E178">
        <v>8.0864066164863607E-2</v>
      </c>
      <c r="F178">
        <v>3.1398842796612571E-2</v>
      </c>
      <c r="G178">
        <v>-3.9200474647541513E-3</v>
      </c>
      <c r="H178">
        <v>6.2682148243095578E-2</v>
      </c>
      <c r="I178">
        <v>-8.4988134319826589E-3</v>
      </c>
      <c r="J178">
        <v>4.5616753606317992E-2</v>
      </c>
      <c r="K178">
        <v>1.680540237708826E-2</v>
      </c>
      <c r="L178">
        <v>-7.5209839407758515E-3</v>
      </c>
      <c r="M178">
        <v>6.3683230727300907E-2</v>
      </c>
      <c r="N178">
        <v>0.12970407958539915</v>
      </c>
      <c r="O178">
        <v>6.1077786105996526E-2</v>
      </c>
      <c r="P178">
        <v>1.7449884658513877E-3</v>
      </c>
      <c r="Q178">
        <v>5.5750975554426895E-2</v>
      </c>
      <c r="R178">
        <v>-9.2577170274632303E-2</v>
      </c>
      <c r="S178">
        <v>3.4681909246624516E-2</v>
      </c>
      <c r="T178">
        <v>2.3827995327381474E-2</v>
      </c>
      <c r="U178">
        <v>-9.203425978804082E-2</v>
      </c>
      <c r="V178">
        <v>9.9540959543115745E-2</v>
      </c>
      <c r="W178">
        <v>-1.3053736051089433E-2</v>
      </c>
      <c r="X178">
        <v>3.8095781596319968E-2</v>
      </c>
      <c r="Y178">
        <v>4.6216169996359545E-2</v>
      </c>
      <c r="Z178">
        <v>-9.4551803322726873E-3</v>
      </c>
    </row>
    <row r="179" spans="1:26" x14ac:dyDescent="0.2">
      <c r="A179">
        <f t="shared" si="3"/>
        <v>178</v>
      </c>
      <c r="B179">
        <v>3.7801161749880137E-2</v>
      </c>
      <c r="C179">
        <v>2.0968921437650032E-2</v>
      </c>
      <c r="D179">
        <v>-1.6098427276537404E-3</v>
      </c>
      <c r="E179">
        <v>9.9973828589623615E-2</v>
      </c>
      <c r="F179">
        <v>-5.9948677886102163E-3</v>
      </c>
      <c r="G179">
        <v>7.7440518333989877E-2</v>
      </c>
      <c r="H179">
        <v>2.9245839807479149E-2</v>
      </c>
      <c r="I179">
        <v>7.4426507743880432E-2</v>
      </c>
      <c r="J179">
        <v>-2.8927423227410248E-2</v>
      </c>
      <c r="K179">
        <v>1.4733105327110418E-2</v>
      </c>
      <c r="L179">
        <v>-4.1939563784992549E-2</v>
      </c>
      <c r="M179">
        <v>-5.7552182294662566E-2</v>
      </c>
      <c r="N179">
        <v>1.577501149529709E-2</v>
      </c>
      <c r="O179">
        <v>2.588411484704559E-2</v>
      </c>
      <c r="P179">
        <v>4.5208193739928314E-2</v>
      </c>
      <c r="Q179">
        <v>-4.8846964411711054E-2</v>
      </c>
      <c r="R179">
        <v>5.1744986032504069E-2</v>
      </c>
      <c r="S179">
        <v>-2.6235720011480307E-2</v>
      </c>
      <c r="T179">
        <v>7.4175348305354771E-3</v>
      </c>
      <c r="U179">
        <v>-1.1288015749570217E-2</v>
      </c>
      <c r="V179">
        <v>4.0261292374770934E-3</v>
      </c>
      <c r="W179">
        <v>-1.9256207428925722E-2</v>
      </c>
      <c r="X179">
        <v>-6.5088865380144204E-2</v>
      </c>
      <c r="Y179">
        <v>9.526662329261075E-3</v>
      </c>
      <c r="Z179">
        <v>7.3742211770632018E-2</v>
      </c>
    </row>
    <row r="180" spans="1:26" x14ac:dyDescent="0.2">
      <c r="A180">
        <f t="shared" si="3"/>
        <v>179</v>
      </c>
      <c r="B180">
        <v>5.5155716915354404E-3</v>
      </c>
      <c r="C180">
        <v>-1.3375613971822874E-2</v>
      </c>
      <c r="D180">
        <v>8.9613604920289788E-2</v>
      </c>
      <c r="E180">
        <v>1.5658807439503503E-2</v>
      </c>
      <c r="F180">
        <v>-4.6377588129694745E-2</v>
      </c>
      <c r="G180">
        <v>5.1659024374229104E-2</v>
      </c>
      <c r="H180">
        <v>1.1216897036146287E-2</v>
      </c>
      <c r="I180">
        <v>-6.8379113549303053E-2</v>
      </c>
      <c r="J180">
        <v>-1.5868435132531871E-2</v>
      </c>
      <c r="K180">
        <v>1.8925351421949448E-2</v>
      </c>
      <c r="L180">
        <v>-2.6518442021131145E-2</v>
      </c>
      <c r="M180">
        <v>2.2289029523755608E-3</v>
      </c>
      <c r="N180">
        <v>-1.8256313028786192E-2</v>
      </c>
      <c r="O180">
        <v>2.2259217752384319E-2</v>
      </c>
      <c r="P180">
        <v>-3.907605647227709E-2</v>
      </c>
      <c r="Q180">
        <v>-8.2050081860195925E-2</v>
      </c>
      <c r="R180">
        <v>2.5609363305805183E-2</v>
      </c>
      <c r="S180">
        <v>-4.3067571481325687E-2</v>
      </c>
      <c r="T180">
        <v>-5.7264432212358995E-2</v>
      </c>
      <c r="U180">
        <v>1.4470173824099524E-2</v>
      </c>
      <c r="V180">
        <v>6.4132749794364396E-2</v>
      </c>
      <c r="W180">
        <v>-4.5588043421237165E-2</v>
      </c>
      <c r="X180">
        <v>6.7105870417049643E-2</v>
      </c>
      <c r="Y180">
        <v>3.4285790775725127E-2</v>
      </c>
      <c r="Z180">
        <v>-4.6034527251440999E-2</v>
      </c>
    </row>
    <row r="181" spans="1:26" x14ac:dyDescent="0.2">
      <c r="A181">
        <f t="shared" si="3"/>
        <v>180</v>
      </c>
      <c r="B181">
        <v>-1.9996309955361159E-2</v>
      </c>
      <c r="C181">
        <v>3.1737712608527806E-2</v>
      </c>
      <c r="D181">
        <v>1.9393503013482426E-2</v>
      </c>
      <c r="E181">
        <v>-3.3974316642992303E-2</v>
      </c>
      <c r="F181">
        <v>-7.9639131245273637E-3</v>
      </c>
      <c r="G181">
        <v>5.6709228810515593E-2</v>
      </c>
      <c r="H181">
        <v>-5.0359835777246197E-2</v>
      </c>
      <c r="I181">
        <v>3.7700414410785518E-2</v>
      </c>
      <c r="J181">
        <v>-3.4876566991235813E-2</v>
      </c>
      <c r="K181">
        <v>-3.8951336190277366E-2</v>
      </c>
      <c r="L181">
        <v>4.450405343406319E-2</v>
      </c>
      <c r="M181">
        <v>6.9414298454873562E-3</v>
      </c>
      <c r="N181">
        <v>4.0746257407424553E-2</v>
      </c>
      <c r="O181">
        <v>-4.8308549733119453E-2</v>
      </c>
      <c r="P181">
        <v>-9.1337966879750168E-2</v>
      </c>
      <c r="Q181">
        <v>3.0858709027030033E-2</v>
      </c>
      <c r="R181">
        <v>-2.7020397473332246E-2</v>
      </c>
      <c r="S181">
        <v>-6.069545182859138E-2</v>
      </c>
      <c r="T181">
        <v>-2.8154817798346596E-2</v>
      </c>
      <c r="U181">
        <v>7.8614533265536028E-3</v>
      </c>
      <c r="V181">
        <v>1.6138571279534761E-2</v>
      </c>
      <c r="W181">
        <v>1.8394594073247981E-2</v>
      </c>
      <c r="X181">
        <v>6.3031450468412215E-2</v>
      </c>
      <c r="Y181">
        <v>-2.4869070642247061E-2</v>
      </c>
      <c r="Z181">
        <v>7.6605836853535394E-4</v>
      </c>
    </row>
    <row r="182" spans="1:26" x14ac:dyDescent="0.2">
      <c r="A182">
        <f t="shared" si="3"/>
        <v>181</v>
      </c>
      <c r="B182">
        <v>2.0483546634937774E-2</v>
      </c>
      <c r="C182">
        <v>8.9503997497654298E-3</v>
      </c>
      <c r="D182">
        <v>5.1075714140283786E-2</v>
      </c>
      <c r="E182">
        <v>-1.5351288238129894E-2</v>
      </c>
      <c r="F182">
        <v>2.0026020734890959E-2</v>
      </c>
      <c r="G182">
        <v>-8.297391042965678E-2</v>
      </c>
      <c r="H182">
        <v>4.3579500907695246E-2</v>
      </c>
      <c r="I182">
        <v>5.3014426447432872E-2</v>
      </c>
      <c r="J182">
        <v>4.3920691723219323E-2</v>
      </c>
      <c r="K182">
        <v>-2.3789744582389297E-3</v>
      </c>
      <c r="L182">
        <v>-2.7147927065329581E-2</v>
      </c>
      <c r="M182">
        <v>-5.6821924460625284E-2</v>
      </c>
      <c r="N182">
        <v>-3.935724412204334E-2</v>
      </c>
      <c r="O182">
        <v>-5.9472436222163624E-2</v>
      </c>
      <c r="P182">
        <v>3.1588373170512586E-2</v>
      </c>
      <c r="Q182">
        <v>7.3926764742209716E-2</v>
      </c>
      <c r="R182">
        <v>-5.9481492792795541E-3</v>
      </c>
      <c r="S182">
        <v>-1.1738937902923468E-2</v>
      </c>
      <c r="T182">
        <v>1.7948490508987922E-2</v>
      </c>
      <c r="U182">
        <v>-0.10091742587743127</v>
      </c>
      <c r="V182">
        <v>-0.11283849582078148</v>
      </c>
      <c r="W182">
        <v>-2.4457483060723764E-3</v>
      </c>
      <c r="X182">
        <v>-2.5202038923703384E-2</v>
      </c>
      <c r="Y182">
        <v>7.2112898580887042E-2</v>
      </c>
      <c r="Z182">
        <v>-5.3237344450773848E-2</v>
      </c>
    </row>
    <row r="183" spans="1:26" x14ac:dyDescent="0.2">
      <c r="A183">
        <f t="shared" si="3"/>
        <v>182</v>
      </c>
      <c r="B183">
        <v>-4.9657604099891055E-2</v>
      </c>
      <c r="C183">
        <v>1.4109634538453285E-2</v>
      </c>
      <c r="D183">
        <v>-2.1277443226876127E-3</v>
      </c>
      <c r="E183">
        <v>6.2847320113098085E-2</v>
      </c>
      <c r="F183">
        <v>-8.0928814038398286E-2</v>
      </c>
      <c r="G183">
        <v>-2.3614185755194892E-2</v>
      </c>
      <c r="H183">
        <v>-3.068522238937876E-2</v>
      </c>
      <c r="I183">
        <v>7.7774053338401414E-2</v>
      </c>
      <c r="J183">
        <v>3.8251740419188922E-3</v>
      </c>
      <c r="K183">
        <v>-1.8929315660876675E-2</v>
      </c>
      <c r="L183">
        <v>7.5609951364558531E-2</v>
      </c>
      <c r="M183">
        <v>-6.1805829533441901E-2</v>
      </c>
      <c r="N183">
        <v>-1.0856010202930111E-2</v>
      </c>
      <c r="O183">
        <v>2.6057598670047354E-3</v>
      </c>
      <c r="P183">
        <v>5.9944520502886824E-2</v>
      </c>
      <c r="Q183">
        <v>-4.8647595781932479E-2</v>
      </c>
      <c r="R183">
        <v>3.2600806917558296E-2</v>
      </c>
      <c r="S183">
        <v>1.1253138112266331E-2</v>
      </c>
      <c r="T183">
        <v>-6.8844605280670417E-3</v>
      </c>
      <c r="U183">
        <v>-2.4597565523748848E-2</v>
      </c>
      <c r="V183">
        <v>-3.4861788778223886E-2</v>
      </c>
      <c r="W183">
        <v>-4.4126551907586013E-2</v>
      </c>
      <c r="X183">
        <v>4.4712117641761466E-2</v>
      </c>
      <c r="Y183">
        <v>-1.8599443145772654E-3</v>
      </c>
      <c r="Z183">
        <v>2.011014198979497E-2</v>
      </c>
    </row>
    <row r="184" spans="1:26" x14ac:dyDescent="0.2">
      <c r="A184">
        <f t="shared" si="3"/>
        <v>183</v>
      </c>
      <c r="B184">
        <v>3.5657103212067533E-2</v>
      </c>
      <c r="C184">
        <v>3.8138959478434591E-2</v>
      </c>
      <c r="D184">
        <v>3.1979036047786125E-2</v>
      </c>
      <c r="E184">
        <v>-9.0918357465734262E-2</v>
      </c>
      <c r="F184">
        <v>-2.1351037677214614E-2</v>
      </c>
      <c r="G184">
        <v>-6.7857477955678147E-2</v>
      </c>
      <c r="H184">
        <v>1.0319327975164411E-3</v>
      </c>
      <c r="I184">
        <v>-4.4898524573440637E-2</v>
      </c>
      <c r="J184">
        <v>1.7336647115279411E-2</v>
      </c>
      <c r="K184">
        <v>2.0744204825809999E-2</v>
      </c>
      <c r="L184">
        <v>-6.9307486677539984E-2</v>
      </c>
      <c r="M184">
        <v>-6.2635459691931183E-2</v>
      </c>
      <c r="N184">
        <v>6.2324458463678768E-2</v>
      </c>
      <c r="O184">
        <v>6.3455419189505743E-2</v>
      </c>
      <c r="P184">
        <v>3.0416863587059532E-2</v>
      </c>
      <c r="Q184">
        <v>-4.3976071295439359E-3</v>
      </c>
      <c r="R184">
        <v>-1.0646302821033651E-2</v>
      </c>
      <c r="S184">
        <v>-5.3170294306675636E-2</v>
      </c>
      <c r="T184">
        <v>-2.1813895345907986E-2</v>
      </c>
      <c r="U184">
        <v>8.5955267789056249E-3</v>
      </c>
      <c r="V184">
        <v>-6.1482454100116914E-2</v>
      </c>
      <c r="W184">
        <v>4.8316362252664342E-3</v>
      </c>
      <c r="X184">
        <v>-5.6627367523546558E-2</v>
      </c>
      <c r="Y184">
        <v>-7.2809163280044248E-2</v>
      </c>
      <c r="Z184">
        <v>5.2617949780567976E-2</v>
      </c>
    </row>
    <row r="185" spans="1:26" x14ac:dyDescent="0.2">
      <c r="A185">
        <f t="shared" si="3"/>
        <v>184</v>
      </c>
      <c r="B185">
        <v>1.7478773377815237E-2</v>
      </c>
      <c r="C185">
        <v>-6.9289228321388688E-2</v>
      </c>
      <c r="D185">
        <v>8.1423956266732767E-2</v>
      </c>
      <c r="E185">
        <v>4.721796974141227E-2</v>
      </c>
      <c r="F185">
        <v>-1.7585763530775265E-2</v>
      </c>
      <c r="G185">
        <v>-1.303504479128422E-2</v>
      </c>
      <c r="H185">
        <v>8.0508663431886521E-2</v>
      </c>
      <c r="I185">
        <v>-3.9991282487771306E-2</v>
      </c>
      <c r="J185">
        <v>-2.1165272843925827E-2</v>
      </c>
      <c r="K185">
        <v>-6.945832461727168E-2</v>
      </c>
      <c r="L185">
        <v>2.4323667863267798E-2</v>
      </c>
      <c r="M185">
        <v>-1.3616774295485998E-3</v>
      </c>
      <c r="N185">
        <v>2.9853839937300924E-2</v>
      </c>
      <c r="O185">
        <v>2.7836470427534132E-2</v>
      </c>
      <c r="P185">
        <v>6.7565162226809333E-2</v>
      </c>
      <c r="Q185">
        <v>-0.10384220695429965</v>
      </c>
      <c r="R185">
        <v>5.9048914167016991E-2</v>
      </c>
      <c r="S185">
        <v>-3.2953260375809389E-2</v>
      </c>
      <c r="T185">
        <v>2.877431332776079E-2</v>
      </c>
      <c r="U185">
        <v>1.7578772462611247E-2</v>
      </c>
      <c r="V185">
        <v>4.3865134276596406E-2</v>
      </c>
      <c r="W185">
        <v>-4.3926270822562112E-2</v>
      </c>
      <c r="X185">
        <v>-5.1727031547697755E-2</v>
      </c>
      <c r="Y185">
        <v>-7.6415858986444941E-4</v>
      </c>
      <c r="Z185">
        <v>3.3632141740913529E-2</v>
      </c>
    </row>
    <row r="186" spans="1:26" x14ac:dyDescent="0.2">
      <c r="A186">
        <f t="shared" si="3"/>
        <v>185</v>
      </c>
      <c r="B186">
        <v>6.9075467465591442E-2</v>
      </c>
      <c r="C186">
        <v>7.2165799337128481E-2</v>
      </c>
      <c r="D186">
        <v>2.7265645332932468E-2</v>
      </c>
      <c r="E186">
        <v>1.5946786781917459E-2</v>
      </c>
      <c r="F186">
        <v>4.5009126396701668E-2</v>
      </c>
      <c r="G186">
        <v>1.3316887425331632E-2</v>
      </c>
      <c r="H186">
        <v>1.1065419607393165E-2</v>
      </c>
      <c r="I186">
        <v>9.1904733601730321E-2</v>
      </c>
      <c r="J186">
        <v>-2.1259891885308771E-3</v>
      </c>
      <c r="K186">
        <v>4.9179653406672866E-2</v>
      </c>
      <c r="L186">
        <v>-3.9453883844787603E-2</v>
      </c>
      <c r="M186">
        <v>-0.10053561155248278</v>
      </c>
      <c r="N186">
        <v>-5.4981345877531881E-3</v>
      </c>
      <c r="O186">
        <v>-2.6876671644798025E-2</v>
      </c>
      <c r="P186">
        <v>-7.7890165211911722E-2</v>
      </c>
      <c r="Q186">
        <v>2.5305414908207056E-2</v>
      </c>
      <c r="R186">
        <v>7.1025545571326443E-3</v>
      </c>
      <c r="S186">
        <v>4.3495789046927635E-2</v>
      </c>
      <c r="T186">
        <v>2.4261856000704117E-3</v>
      </c>
      <c r="U186">
        <v>2.338798645062886E-2</v>
      </c>
      <c r="V186">
        <v>-2.9606150966523026E-2</v>
      </c>
      <c r="W186">
        <v>8.7609616659935774E-2</v>
      </c>
      <c r="X186">
        <v>-7.1346521829794243E-2</v>
      </c>
      <c r="Y186">
        <v>-9.6988049656231881E-2</v>
      </c>
      <c r="Z186">
        <v>-4.4337199009827681E-2</v>
      </c>
    </row>
    <row r="187" spans="1:26" x14ac:dyDescent="0.2">
      <c r="A187">
        <f t="shared" si="3"/>
        <v>186</v>
      </c>
      <c r="B187">
        <v>-1.0670518466567061E-2</v>
      </c>
      <c r="C187">
        <v>-9.3694388369186796E-2</v>
      </c>
      <c r="D187">
        <v>0.12826534895759689</v>
      </c>
      <c r="E187">
        <v>-4.4906337508758103E-2</v>
      </c>
      <c r="F187">
        <v>-3.77419952241531E-3</v>
      </c>
      <c r="G187">
        <v>2.4778230577805444E-2</v>
      </c>
      <c r="H187">
        <v>-1.8586504432632881E-2</v>
      </c>
      <c r="I187">
        <v>4.8591969774355384E-2</v>
      </c>
      <c r="J187">
        <v>-5.5436547407428698E-2</v>
      </c>
      <c r="K187">
        <v>-4.7021897411090155E-2</v>
      </c>
      <c r="L187">
        <v>-4.2898358053582285E-3</v>
      </c>
      <c r="M187">
        <v>1.7107583877712558E-2</v>
      </c>
      <c r="N187">
        <v>-2.4248792796788287E-4</v>
      </c>
      <c r="O187">
        <v>3.0523047718659022E-2</v>
      </c>
      <c r="P187">
        <v>1.3875411423035944E-2</v>
      </c>
      <c r="Q187">
        <v>-1.1458274290636974E-2</v>
      </c>
      <c r="R187">
        <v>0.1108058770542867</v>
      </c>
      <c r="S187">
        <v>1.8713789214056881E-2</v>
      </c>
      <c r="T187">
        <v>2.0023779780319509E-2</v>
      </c>
      <c r="U187">
        <v>9.570526518820727E-3</v>
      </c>
      <c r="V187">
        <v>0.12165683981894435</v>
      </c>
      <c r="W187">
        <v>-4.5722391786964814E-2</v>
      </c>
      <c r="X187">
        <v>-7.8385958906769995E-3</v>
      </c>
      <c r="Y187">
        <v>-6.3251454379963656E-2</v>
      </c>
      <c r="Z187">
        <v>-1.7934200286377135E-2</v>
      </c>
    </row>
    <row r="188" spans="1:26" x14ac:dyDescent="0.2">
      <c r="A188">
        <f t="shared" si="3"/>
        <v>187</v>
      </c>
      <c r="B188">
        <v>9.8741357396837544E-3</v>
      </c>
      <c r="C188">
        <v>0.12040177057321806</v>
      </c>
      <c r="D188">
        <v>1.4198860739416199E-2</v>
      </c>
      <c r="E188">
        <v>6.2269457606895354E-2</v>
      </c>
      <c r="F188">
        <v>-1.1544454195926614E-3</v>
      </c>
      <c r="G188">
        <v>7.7165046153311947E-2</v>
      </c>
      <c r="H188">
        <v>-2.6924524005966198E-2</v>
      </c>
      <c r="I188">
        <v>-1.8812359578202199E-2</v>
      </c>
      <c r="J188">
        <v>-1.6782000053881221E-2</v>
      </c>
      <c r="K188">
        <v>5.6378553774523409E-2</v>
      </c>
      <c r="L188">
        <v>-1.4406630119758027E-2</v>
      </c>
      <c r="M188">
        <v>-7.713699855290547E-2</v>
      </c>
      <c r="N188">
        <v>-7.8543456995473826E-2</v>
      </c>
      <c r="O188">
        <v>2.2698432245447157E-2</v>
      </c>
      <c r="P188">
        <v>-7.7689379413094173E-2</v>
      </c>
      <c r="Q188">
        <v>5.3451122314667733E-2</v>
      </c>
      <c r="R188">
        <v>-5.4075506311332455E-2</v>
      </c>
      <c r="S188">
        <v>-6.701829815894933E-2</v>
      </c>
      <c r="T188">
        <v>4.7558845945003335E-2</v>
      </c>
      <c r="U188">
        <v>5.6872957377518747E-2</v>
      </c>
      <c r="V188">
        <v>2.0544588300144526E-2</v>
      </c>
      <c r="W188">
        <v>-7.808199286863747E-2</v>
      </c>
      <c r="X188">
        <v>-7.1472536980546592E-2</v>
      </c>
      <c r="Y188">
        <v>-5.9426652097026734E-3</v>
      </c>
      <c r="Z188">
        <v>-5.6687844527238247E-2</v>
      </c>
    </row>
    <row r="189" spans="1:26" x14ac:dyDescent="0.2">
      <c r="A189">
        <f t="shared" si="3"/>
        <v>188</v>
      </c>
      <c r="B189">
        <v>2.2775998388630203E-2</v>
      </c>
      <c r="C189">
        <v>4.3252357467042951E-2</v>
      </c>
      <c r="D189">
        <v>8.836135936316547E-2</v>
      </c>
      <c r="E189">
        <v>-4.1114340135103331E-2</v>
      </c>
      <c r="F189">
        <v>7.5099196447913144E-2</v>
      </c>
      <c r="G189">
        <v>-1.986272526513717E-2</v>
      </c>
      <c r="H189">
        <v>2.0987686775867955E-2</v>
      </c>
      <c r="I189">
        <v>-8.1474931615418841E-2</v>
      </c>
      <c r="J189">
        <v>-0.10663448200709251</v>
      </c>
      <c r="K189">
        <v>-5.6531225609219114E-3</v>
      </c>
      <c r="L189">
        <v>-5.3340415518157089E-2</v>
      </c>
      <c r="M189">
        <v>2.1323334291961488E-3</v>
      </c>
      <c r="N189">
        <v>-1.8706396871105434E-2</v>
      </c>
      <c r="O189">
        <v>-3.2268527943621235E-2</v>
      </c>
      <c r="P189">
        <v>4.169477608694331E-2</v>
      </c>
      <c r="Q189">
        <v>4.8371093421366217E-2</v>
      </c>
      <c r="R189">
        <v>3.5133170254256517E-2</v>
      </c>
      <c r="S189">
        <v>-4.6053391900822353E-2</v>
      </c>
      <c r="T189">
        <v>2.1871404712529893E-2</v>
      </c>
      <c r="U189">
        <v>-1.5245973111321974E-2</v>
      </c>
      <c r="V189">
        <v>3.5272748290611465E-2</v>
      </c>
      <c r="W189">
        <v>-7.5839797915325927E-2</v>
      </c>
      <c r="X189">
        <v>3.4759137130936035E-2</v>
      </c>
      <c r="Y189">
        <v>3.1734097026627384E-2</v>
      </c>
      <c r="Z189">
        <v>-3.1813138810173544E-2</v>
      </c>
    </row>
    <row r="190" spans="1:26" x14ac:dyDescent="0.2">
      <c r="A190">
        <f t="shared" si="3"/>
        <v>189</v>
      </c>
      <c r="B190">
        <v>-3.1359089822806051E-3</v>
      </c>
      <c r="C190">
        <v>6.2346211584268056E-2</v>
      </c>
      <c r="D190">
        <v>-9.5135975918659507E-2</v>
      </c>
      <c r="E190">
        <v>4.3070632905789281E-2</v>
      </c>
      <c r="F190">
        <v>2.6400137126709619E-2</v>
      </c>
      <c r="G190">
        <v>-2.3207484866258853E-2</v>
      </c>
      <c r="H190">
        <v>-4.4286799433173048E-2</v>
      </c>
      <c r="I190">
        <v>1.4890131824917847E-2</v>
      </c>
      <c r="J190">
        <v>-3.6658239297018266E-2</v>
      </c>
      <c r="K190">
        <v>6.4714907048664755E-2</v>
      </c>
      <c r="L190">
        <v>-3.7465644081265577E-2</v>
      </c>
      <c r="M190">
        <v>-3.8599350334048349E-2</v>
      </c>
      <c r="N190">
        <v>3.776925818360399E-3</v>
      </c>
      <c r="O190">
        <v>-2.8613643888992474E-2</v>
      </c>
      <c r="P190">
        <v>-1.793446076850138E-2</v>
      </c>
      <c r="Q190">
        <v>3.9365205562439387E-2</v>
      </c>
      <c r="R190">
        <v>2.9408855436172353E-2</v>
      </c>
      <c r="S190">
        <v>1.7976982048777096E-2</v>
      </c>
      <c r="T190">
        <v>8.381453716833695E-2</v>
      </c>
      <c r="U190">
        <v>-3.1103623395782775E-2</v>
      </c>
      <c r="V190">
        <v>7.5024660192647294E-2</v>
      </c>
      <c r="W190">
        <v>9.8279347687456414E-2</v>
      </c>
      <c r="X190">
        <v>-4.1267215917564382E-2</v>
      </c>
      <c r="Y190">
        <v>-2.5143086958071287E-2</v>
      </c>
      <c r="Z190">
        <v>-8.1442424612341319E-3</v>
      </c>
    </row>
    <row r="191" spans="1:26" x14ac:dyDescent="0.2">
      <c r="A191">
        <f t="shared" si="3"/>
        <v>190</v>
      </c>
      <c r="B191">
        <v>2.7678496049798246E-2</v>
      </c>
      <c r="C191">
        <v>3.4675668023140135E-2</v>
      </c>
      <c r="D191">
        <v>-4.3124415637825261E-3</v>
      </c>
      <c r="E191">
        <v>1.8100808544357101E-2</v>
      </c>
      <c r="F191">
        <v>7.531941999185876E-2</v>
      </c>
      <c r="G191">
        <v>4.0054766978823368E-2</v>
      </c>
      <c r="H191">
        <v>-5.7307114918137426E-2</v>
      </c>
      <c r="I191">
        <v>7.3678490689715131E-2</v>
      </c>
      <c r="J191">
        <v>-1.0262772166255724E-2</v>
      </c>
      <c r="K191">
        <v>-3.6086688620368616E-2</v>
      </c>
      <c r="L191">
        <v>0.13814909249608473</v>
      </c>
      <c r="M191">
        <v>5.5520233764733973E-2</v>
      </c>
      <c r="N191">
        <v>0.15181656084361134</v>
      </c>
      <c r="O191">
        <v>2.501775053231501E-2</v>
      </c>
      <c r="P191">
        <v>2.9525132978137695E-2</v>
      </c>
      <c r="Q191">
        <v>2.266263124492578E-2</v>
      </c>
      <c r="R191">
        <v>5.9631788951861706E-2</v>
      </c>
      <c r="S191">
        <v>-4.8429045722212224E-2</v>
      </c>
      <c r="T191">
        <v>6.3413773446475367E-3</v>
      </c>
      <c r="U191">
        <v>-5.71134067540056E-2</v>
      </c>
      <c r="V191">
        <v>5.8154754076518295E-2</v>
      </c>
      <c r="W191">
        <v>6.6993804377934903E-3</v>
      </c>
      <c r="X191">
        <v>-4.5778835601995149E-3</v>
      </c>
      <c r="Y191">
        <v>9.4809264554785617E-3</v>
      </c>
      <c r="Z191">
        <v>-9.019433093931524E-2</v>
      </c>
    </row>
    <row r="192" spans="1:26" x14ac:dyDescent="0.2">
      <c r="A192">
        <f t="shared" si="3"/>
        <v>191</v>
      </c>
      <c r="B192">
        <v>8.1202934682272007E-2</v>
      </c>
      <c r="C192">
        <v>6.6827358039678583E-2</v>
      </c>
      <c r="D192">
        <v>9.2613850297405112E-2</v>
      </c>
      <c r="E192">
        <v>3.5348809535632582E-2</v>
      </c>
      <c r="F192">
        <v>-7.3794328062778705E-2</v>
      </c>
      <c r="G192">
        <v>8.9413466482529888E-2</v>
      </c>
      <c r="H192">
        <v>1.8549130842917014E-2</v>
      </c>
      <c r="I192">
        <v>-1.0817979011867465E-2</v>
      </c>
      <c r="J192">
        <v>-5.8576432728663624E-3</v>
      </c>
      <c r="K192">
        <v>2.0383771160520578E-2</v>
      </c>
      <c r="L192">
        <v>-1.9364441949147531E-2</v>
      </c>
      <c r="M192">
        <v>9.83764753827511E-3</v>
      </c>
      <c r="N192">
        <v>1.4867514488634229E-2</v>
      </c>
      <c r="O192">
        <v>-2.7973617642294685E-2</v>
      </c>
      <c r="P192">
        <v>2.211351049953794E-3</v>
      </c>
      <c r="Q192">
        <v>4.6781984203817253E-2</v>
      </c>
      <c r="R192">
        <v>-9.2846207563619448E-4</v>
      </c>
      <c r="S192">
        <v>-1.4073340934431019E-3</v>
      </c>
      <c r="T192">
        <v>-2.8579157009580573E-2</v>
      </c>
      <c r="U192">
        <v>-2.8892314332188238E-2</v>
      </c>
      <c r="V192">
        <v>-2.8538851400801181E-2</v>
      </c>
      <c r="W192">
        <v>2.4785004932359508E-2</v>
      </c>
      <c r="X192">
        <v>8.7512827404449628E-2</v>
      </c>
      <c r="Y192">
        <v>6.5658063983407618E-3</v>
      </c>
      <c r="Z192">
        <v>4.4139148657379973E-2</v>
      </c>
    </row>
    <row r="193" spans="1:26" x14ac:dyDescent="0.2">
      <c r="A193">
        <f t="shared" si="3"/>
        <v>192</v>
      </c>
      <c r="B193">
        <v>6.1219246931175191E-2</v>
      </c>
      <c r="C193">
        <v>3.5793345900120375E-3</v>
      </c>
      <c r="D193">
        <v>8.4213283070686956E-3</v>
      </c>
      <c r="E193">
        <v>4.4847701185274841E-2</v>
      </c>
      <c r="F193">
        <v>1.3321772839250522E-2</v>
      </c>
      <c r="G193">
        <v>-4.3049269172422945E-2</v>
      </c>
      <c r="H193">
        <v>4.3747241139892167E-2</v>
      </c>
      <c r="I193">
        <v>-1.2220190767885847E-2</v>
      </c>
      <c r="J193">
        <v>1.7126745302307296E-2</v>
      </c>
      <c r="K193">
        <v>2.2751099132693837E-3</v>
      </c>
      <c r="L193">
        <v>3.2980175020732978E-2</v>
      </c>
      <c r="M193">
        <v>-7.28361027708011E-3</v>
      </c>
      <c r="N193">
        <v>-4.9394461884570591E-2</v>
      </c>
      <c r="O193">
        <v>4.2469671901838521E-3</v>
      </c>
      <c r="P193">
        <v>3.7239784711135628E-2</v>
      </c>
      <c r="Q193">
        <v>-4.9416258267006866E-2</v>
      </c>
      <c r="R193">
        <v>-1.2436366330788949E-2</v>
      </c>
      <c r="S193">
        <v>1.9754689099938962E-2</v>
      </c>
      <c r="T193">
        <v>9.177305568659401E-2</v>
      </c>
      <c r="U193">
        <v>2.3724216449893108E-2</v>
      </c>
      <c r="V193">
        <v>2.3918032994683744E-2</v>
      </c>
      <c r="W193">
        <v>4.0668401770307248E-2</v>
      </c>
      <c r="X193">
        <v>-7.6922149598648876E-2</v>
      </c>
      <c r="Y193">
        <v>6.2558231025431218E-2</v>
      </c>
      <c r="Z193">
        <v>6.909377449135766E-2</v>
      </c>
    </row>
    <row r="194" spans="1:26" x14ac:dyDescent="0.2">
      <c r="A194">
        <f t="shared" si="3"/>
        <v>193</v>
      </c>
      <c r="B194">
        <v>-9.6966229211744772E-3</v>
      </c>
      <c r="C194">
        <v>4.1399268904144935E-2</v>
      </c>
      <c r="D194">
        <v>2.8348858941413986E-2</v>
      </c>
      <c r="E194">
        <v>7.0279158397981278E-3</v>
      </c>
      <c r="F194">
        <v>3.6960754165285492E-2</v>
      </c>
      <c r="G194">
        <v>-3.0799986994522129E-2</v>
      </c>
      <c r="H194">
        <v>5.6699814817736637E-2</v>
      </c>
      <c r="I194">
        <v>2.8786533697069839E-2</v>
      </c>
      <c r="J194">
        <v>5.2514138831791506E-2</v>
      </c>
      <c r="K194">
        <v>-3.3824461996634227E-2</v>
      </c>
      <c r="L194">
        <v>2.8439930376270354E-2</v>
      </c>
      <c r="M194">
        <v>0.11683286050512948</v>
      </c>
      <c r="N194">
        <v>-2.5980003852423186E-3</v>
      </c>
      <c r="O194">
        <v>-7.3641777585773758E-3</v>
      </c>
      <c r="P194">
        <v>9.793990980826954E-2</v>
      </c>
      <c r="Q194">
        <v>-5.1738604669683032E-3</v>
      </c>
      <c r="R194">
        <v>8.0633449157329506E-2</v>
      </c>
      <c r="S194">
        <v>-1.9237086437437042E-2</v>
      </c>
      <c r="T194">
        <v>-7.5063721851931515E-3</v>
      </c>
      <c r="U194">
        <v>-3.9395476364199079E-2</v>
      </c>
      <c r="V194">
        <v>5.9905320126770398E-3</v>
      </c>
      <c r="W194">
        <v>-5.9339916451291136E-2</v>
      </c>
      <c r="X194">
        <v>3.2759163330739742E-2</v>
      </c>
      <c r="Y194">
        <v>1.9103504834499286E-2</v>
      </c>
      <c r="Z194">
        <v>-4.2634887624188475E-2</v>
      </c>
    </row>
    <row r="195" spans="1:26" x14ac:dyDescent="0.2">
      <c r="A195">
        <f t="shared" si="3"/>
        <v>194</v>
      </c>
      <c r="B195">
        <v>-5.9379494858628368E-2</v>
      </c>
      <c r="C195">
        <v>-6.0043379641471301E-2</v>
      </c>
      <c r="D195">
        <v>-2.6568275957611943E-2</v>
      </c>
      <c r="E195">
        <v>9.0121527845966373E-2</v>
      </c>
      <c r="F195">
        <v>1.4314040884840101E-2</v>
      </c>
      <c r="G195">
        <v>0.11366606605642599</v>
      </c>
      <c r="H195">
        <v>5.7017989249152704E-3</v>
      </c>
      <c r="I195">
        <v>-7.1895867931091421E-3</v>
      </c>
      <c r="J195">
        <v>-4.2398371963484401E-2</v>
      </c>
      <c r="K195">
        <v>4.1312262593726411E-2</v>
      </c>
      <c r="L195">
        <v>-5.3895849491603677E-2</v>
      </c>
      <c r="M195">
        <v>-5.9863734122206656E-2</v>
      </c>
      <c r="N195">
        <v>4.4762342293649351E-2</v>
      </c>
      <c r="O195">
        <v>-7.2281837242658908E-2</v>
      </c>
      <c r="P195">
        <v>-7.0846433612928323E-3</v>
      </c>
      <c r="Q195">
        <v>-7.9398364434145149E-2</v>
      </c>
      <c r="R195">
        <v>-3.351552345892891E-3</v>
      </c>
      <c r="S195">
        <v>2.3590622476842876E-2</v>
      </c>
      <c r="T195">
        <v>6.225916081809086E-2</v>
      </c>
      <c r="U195">
        <v>3.7637809501096436E-2</v>
      </c>
      <c r="V195">
        <v>6.7615891255692062E-3</v>
      </c>
      <c r="W195">
        <v>8.8032421416499029E-2</v>
      </c>
      <c r="X195">
        <v>3.8922974433920499E-3</v>
      </c>
      <c r="Y195">
        <v>-4.0513717438565147E-2</v>
      </c>
      <c r="Z195">
        <v>-6.5793757070471658E-3</v>
      </c>
    </row>
    <row r="196" spans="1:26" x14ac:dyDescent="0.2">
      <c r="A196">
        <f t="shared" ref="A196:A259" si="4">A195+1</f>
        <v>195</v>
      </c>
      <c r="B196">
        <v>1.3684419358003066E-2</v>
      </c>
      <c r="C196">
        <v>2.7285241984226997E-3</v>
      </c>
      <c r="D196">
        <v>3.9359288576128741E-2</v>
      </c>
      <c r="E196">
        <v>1.2100921561926681E-2</v>
      </c>
      <c r="F196">
        <v>0.10180340871599268</v>
      </c>
      <c r="G196">
        <v>-0.10208373117663762</v>
      </c>
      <c r="H196">
        <v>-1.6885369182234836E-2</v>
      </c>
      <c r="I196">
        <v>-2.9052055367209915E-2</v>
      </c>
      <c r="J196">
        <v>-9.8398471832753437E-2</v>
      </c>
      <c r="K196">
        <v>-5.6028091577499821E-2</v>
      </c>
      <c r="L196">
        <v>-5.6462032298878952E-2</v>
      </c>
      <c r="M196">
        <v>1.3003310089985917E-2</v>
      </c>
      <c r="N196">
        <v>9.8562327356917626E-2</v>
      </c>
      <c r="O196">
        <v>1.2117010785595938E-2</v>
      </c>
      <c r="P196">
        <v>6.0641252836617122E-2</v>
      </c>
      <c r="Q196">
        <v>-5.9171186346574596E-2</v>
      </c>
      <c r="R196">
        <v>-3.6460288496194481E-3</v>
      </c>
      <c r="S196">
        <v>-2.7194081902937067E-2</v>
      </c>
      <c r="T196">
        <v>3.4070474385776525E-2</v>
      </c>
      <c r="U196">
        <v>-2.9877293627326679E-2</v>
      </c>
      <c r="V196">
        <v>6.7472430770514666E-2</v>
      </c>
      <c r="W196">
        <v>-2.791308932881395E-2</v>
      </c>
      <c r="X196">
        <v>-6.0059441310773648E-2</v>
      </c>
      <c r="Y196">
        <v>-6.2555785788113952E-2</v>
      </c>
      <c r="Z196">
        <v>7.6767657248281398E-2</v>
      </c>
    </row>
    <row r="197" spans="1:26" x14ac:dyDescent="0.2">
      <c r="A197">
        <f t="shared" si="4"/>
        <v>196</v>
      </c>
      <c r="B197">
        <v>-0.10294985706342294</v>
      </c>
      <c r="C197">
        <v>4.6849596374387743E-3</v>
      </c>
      <c r="D197">
        <v>6.8102834433682244E-2</v>
      </c>
      <c r="E197">
        <v>4.540656859128931E-2</v>
      </c>
      <c r="F197">
        <v>5.859169724770609E-2</v>
      </c>
      <c r="G197">
        <v>-2.2412137781110075E-2</v>
      </c>
      <c r="H197">
        <v>0.15069363122437163</v>
      </c>
      <c r="I197">
        <v>-1.8443180466778199E-2</v>
      </c>
      <c r="J197">
        <v>7.4750617181315634E-2</v>
      </c>
      <c r="K197">
        <v>6.2444618958750579E-2</v>
      </c>
      <c r="L197">
        <v>1.9500777403857455E-2</v>
      </c>
      <c r="M197">
        <v>2.7322271389416834E-2</v>
      </c>
      <c r="N197">
        <v>-4.9191298194568883E-2</v>
      </c>
      <c r="O197">
        <v>8.1301193805302832E-2</v>
      </c>
      <c r="P197">
        <v>-3.0706029410728374E-2</v>
      </c>
      <c r="Q197">
        <v>-5.0851089269274476E-3</v>
      </c>
      <c r="R197">
        <v>-1.6528143732053888E-2</v>
      </c>
      <c r="S197">
        <v>3.0039231428408569E-2</v>
      </c>
      <c r="T197">
        <v>4.3991941475520886E-2</v>
      </c>
      <c r="U197">
        <v>4.3624083118089796E-2</v>
      </c>
      <c r="V197">
        <v>-5.8007203511551801E-2</v>
      </c>
      <c r="W197">
        <v>4.2537524204735555E-2</v>
      </c>
      <c r="X197">
        <v>2.317297872535784E-2</v>
      </c>
      <c r="Y197">
        <v>6.2578089000815101E-2</v>
      </c>
      <c r="Z197">
        <v>-4.1072708901202251E-2</v>
      </c>
    </row>
    <row r="198" spans="1:26" x14ac:dyDescent="0.2">
      <c r="A198">
        <f t="shared" si="4"/>
        <v>197</v>
      </c>
      <c r="B198">
        <v>-3.4517890881704941E-2</v>
      </c>
      <c r="C198">
        <v>-0.10915626393155033</v>
      </c>
      <c r="D198">
        <v>0.12755176308287802</v>
      </c>
      <c r="E198">
        <v>-6.8782682733498704E-2</v>
      </c>
      <c r="F198">
        <v>-1.1745910548072188E-2</v>
      </c>
      <c r="G198">
        <v>1.6119408781792674E-2</v>
      </c>
      <c r="H198">
        <v>-6.6053811854695693E-2</v>
      </c>
      <c r="I198">
        <v>-1.4992071134522339E-2</v>
      </c>
      <c r="J198">
        <v>-1.4108285815279949E-2</v>
      </c>
      <c r="K198">
        <v>-8.4382312471583433E-3</v>
      </c>
      <c r="L198">
        <v>-5.0090039882954226E-2</v>
      </c>
      <c r="M198">
        <v>5.5184856050305445E-2</v>
      </c>
      <c r="N198">
        <v>1.3384501808167833E-2</v>
      </c>
      <c r="O198">
        <v>-2.5212137824945312E-2</v>
      </c>
      <c r="P198">
        <v>2.9607011395719481E-2</v>
      </c>
      <c r="Q198">
        <v>-2.0040568419366595E-2</v>
      </c>
      <c r="R198">
        <v>8.0979853765246468E-2</v>
      </c>
      <c r="S198">
        <v>-8.1953698411075776E-2</v>
      </c>
      <c r="T198">
        <v>3.6489401137946784E-2</v>
      </c>
      <c r="U198">
        <v>1.3434886934262319E-2</v>
      </c>
      <c r="V198">
        <v>9.6475570577614859E-3</v>
      </c>
      <c r="W198">
        <v>-1.754151663956818E-2</v>
      </c>
      <c r="X198">
        <v>6.9691554039918571E-2</v>
      </c>
      <c r="Y198">
        <v>0.1811894946000247</v>
      </c>
      <c r="Z198">
        <v>1.5037820816579129E-2</v>
      </c>
    </row>
    <row r="199" spans="1:26" x14ac:dyDescent="0.2">
      <c r="A199">
        <f t="shared" si="4"/>
        <v>198</v>
      </c>
      <c r="B199">
        <v>9.4557233586696404E-2</v>
      </c>
      <c r="C199">
        <v>-7.1094519334134066E-3</v>
      </c>
      <c r="D199">
        <v>8.2115183451742148E-3</v>
      </c>
      <c r="E199">
        <v>9.8583961775061835E-3</v>
      </c>
      <c r="F199">
        <v>-2.7389434994681609E-2</v>
      </c>
      <c r="G199">
        <v>-1.0450710194992796E-2</v>
      </c>
      <c r="H199">
        <v>3.3311301556581005E-2</v>
      </c>
      <c r="I199">
        <v>3.7301791507873217E-2</v>
      </c>
      <c r="J199">
        <v>4.9224372665296355E-2</v>
      </c>
      <c r="K199">
        <v>6.7668487312477002E-2</v>
      </c>
      <c r="L199">
        <v>-1.6266682655638642E-2</v>
      </c>
      <c r="M199">
        <v>-8.4197585790927371E-2</v>
      </c>
      <c r="N199">
        <v>2.7133690451035392E-2</v>
      </c>
      <c r="O199">
        <v>1.8815817668861489E-2</v>
      </c>
      <c r="P199">
        <v>6.4937895261479115E-3</v>
      </c>
      <c r="Q199">
        <v>-1.1021715676623821E-2</v>
      </c>
      <c r="R199">
        <v>-4.1032036728203547E-2</v>
      </c>
      <c r="S199">
        <v>-4.2700108681934655E-2</v>
      </c>
      <c r="T199">
        <v>1.2728870953450292E-2</v>
      </c>
      <c r="U199">
        <v>5.567003660993964E-2</v>
      </c>
      <c r="V199">
        <v>-3.3722146554889247E-2</v>
      </c>
      <c r="W199">
        <v>3.3637156881364165E-3</v>
      </c>
      <c r="X199">
        <v>6.466144276017062E-2</v>
      </c>
      <c r="Y199">
        <v>-8.3157127488552918E-2</v>
      </c>
      <c r="Z199">
        <v>-0.10182582761071257</v>
      </c>
    </row>
    <row r="200" spans="1:26" x14ac:dyDescent="0.2">
      <c r="A200">
        <f t="shared" si="4"/>
        <v>199</v>
      </c>
      <c r="B200">
        <v>-3.0722821408714834E-2</v>
      </c>
      <c r="C200">
        <v>-2.049252852408609E-2</v>
      </c>
      <c r="D200">
        <v>3.2146138964876163E-2</v>
      </c>
      <c r="E200">
        <v>7.7023549820875947E-2</v>
      </c>
      <c r="F200">
        <v>-3.4550003634747625E-2</v>
      </c>
      <c r="G200">
        <v>-1.2485100225771077E-3</v>
      </c>
      <c r="H200">
        <v>-1.2118760097302715E-2</v>
      </c>
      <c r="I200">
        <v>6.4360824606859747E-3</v>
      </c>
      <c r="J200">
        <v>1.4114536151313917E-2</v>
      </c>
      <c r="K200">
        <v>7.5882772215650329E-3</v>
      </c>
      <c r="L200">
        <v>-3.4861841114093864E-2</v>
      </c>
      <c r="M200">
        <v>-2.4139903862526083E-2</v>
      </c>
      <c r="N200">
        <v>8.1985971175898481E-2</v>
      </c>
      <c r="O200">
        <v>0.10573631594976057</v>
      </c>
      <c r="P200">
        <v>7.8302026909063308E-2</v>
      </c>
      <c r="Q200">
        <v>3.26894310232307E-2</v>
      </c>
      <c r="R200">
        <v>-7.0154224938886151E-2</v>
      </c>
      <c r="S200">
        <v>-5.5305062500151728E-2</v>
      </c>
      <c r="T200">
        <v>-2.8509343444770102E-2</v>
      </c>
      <c r="U200">
        <v>-1.6069254329297997E-2</v>
      </c>
      <c r="V200">
        <v>-9.101401230982172E-4</v>
      </c>
      <c r="W200">
        <v>-1.6243975602182555E-2</v>
      </c>
      <c r="X200">
        <v>-4.119997528410177E-2</v>
      </c>
      <c r="Y200">
        <v>-2.402753165974628E-2</v>
      </c>
      <c r="Z200">
        <v>7.0960737850312691E-2</v>
      </c>
    </row>
    <row r="201" spans="1:26" x14ac:dyDescent="0.2">
      <c r="A201">
        <f t="shared" si="4"/>
        <v>200</v>
      </c>
      <c r="B201">
        <v>4.7872889901763555E-2</v>
      </c>
      <c r="C201">
        <v>-6.8376115890355915E-2</v>
      </c>
      <c r="D201">
        <v>0.1222800435735082</v>
      </c>
      <c r="E201">
        <v>-7.4639540287920413E-4</v>
      </c>
      <c r="F201">
        <v>-1.7685586199651403E-2</v>
      </c>
      <c r="G201">
        <v>1.9218508428008312E-2</v>
      </c>
      <c r="H201">
        <v>4.6879778238167261E-3</v>
      </c>
      <c r="I201">
        <v>-0.10761139383293165</v>
      </c>
      <c r="J201">
        <v>3.7257242049012836E-3</v>
      </c>
      <c r="K201">
        <v>4.1239373641162192E-3</v>
      </c>
      <c r="L201">
        <v>-2.3054190233093297E-4</v>
      </c>
      <c r="M201">
        <v>-1.6874410404756908E-2</v>
      </c>
      <c r="N201">
        <v>6.925062383654465E-2</v>
      </c>
      <c r="O201">
        <v>7.2408144319136045E-2</v>
      </c>
      <c r="P201">
        <v>-3.5009122777522758E-2</v>
      </c>
      <c r="Q201">
        <v>-1.3318960819093844E-2</v>
      </c>
      <c r="R201">
        <v>-2.7689004145173075E-2</v>
      </c>
      <c r="S201">
        <v>-2.4340061973523692E-2</v>
      </c>
      <c r="T201">
        <v>-2.8250832434289552E-2</v>
      </c>
      <c r="U201">
        <v>-4.0459864507031117E-2</v>
      </c>
      <c r="V201">
        <v>2.371215140872103E-2</v>
      </c>
      <c r="W201">
        <v>-6.3807428098913762E-3</v>
      </c>
      <c r="X201">
        <v>-1.1508249645808974E-2</v>
      </c>
      <c r="Y201">
        <v>-5.4386443996666881E-2</v>
      </c>
      <c r="Z201">
        <v>-5.2398602813043836E-2</v>
      </c>
    </row>
    <row r="202" spans="1:26" x14ac:dyDescent="0.2">
      <c r="A202">
        <f t="shared" si="4"/>
        <v>201</v>
      </c>
      <c r="B202">
        <v>1.2560150211537235E-2</v>
      </c>
      <c r="C202">
        <v>1.2300373551469099E-2</v>
      </c>
      <c r="D202">
        <v>-8.0627696433028917E-2</v>
      </c>
      <c r="E202">
        <v>6.5536740328598311E-2</v>
      </c>
      <c r="F202">
        <v>-1.7538180043469093E-2</v>
      </c>
      <c r="G202">
        <v>1.1122094161728078E-2</v>
      </c>
      <c r="H202">
        <v>-9.4934430309339644E-3</v>
      </c>
      <c r="I202">
        <v>-4.2764907753866654E-2</v>
      </c>
      <c r="J202">
        <v>-2.7832463353702722E-2</v>
      </c>
      <c r="K202">
        <v>-5.3125555492946279E-2</v>
      </c>
      <c r="L202">
        <v>1.0805768300643689E-2</v>
      </c>
      <c r="M202">
        <v>-1.9895622660778302E-2</v>
      </c>
      <c r="N202">
        <v>4.2105269480213391E-2</v>
      </c>
      <c r="O202">
        <v>-4.4061580868502662E-2</v>
      </c>
      <c r="P202">
        <v>-4.6272416727145084E-2</v>
      </c>
      <c r="Q202">
        <v>7.3990020838009644E-3</v>
      </c>
      <c r="R202">
        <v>3.5070022612122963E-2</v>
      </c>
      <c r="S202">
        <v>-1.4077246353991575E-2</v>
      </c>
      <c r="T202">
        <v>1.9043476866833324E-2</v>
      </c>
      <c r="U202">
        <v>-1.2825094890249496E-2</v>
      </c>
      <c r="V202">
        <v>-2.5426486548235698E-2</v>
      </c>
      <c r="W202">
        <v>1.5689722452944608E-3</v>
      </c>
      <c r="X202">
        <v>-5.1490503126582383E-2</v>
      </c>
      <c r="Y202">
        <v>-4.0576304730100175E-2</v>
      </c>
      <c r="Z202">
        <v>-4.128573851122086E-2</v>
      </c>
    </row>
    <row r="203" spans="1:26" x14ac:dyDescent="0.2">
      <c r="A203">
        <f t="shared" si="4"/>
        <v>202</v>
      </c>
      <c r="B203">
        <v>2.1396359957517198E-2</v>
      </c>
      <c r="C203">
        <v>-1.4009674502874938E-3</v>
      </c>
      <c r="D203">
        <v>-2.8125423657258862E-2</v>
      </c>
      <c r="E203">
        <v>-6.6268908585959227E-2</v>
      </c>
      <c r="F203">
        <v>7.2780490514193594E-2</v>
      </c>
      <c r="G203">
        <v>-4.0650111949243194E-2</v>
      </c>
      <c r="H203">
        <v>8.229083261043893E-2</v>
      </c>
      <c r="I203">
        <v>4.7098411206235584E-2</v>
      </c>
      <c r="J203">
        <v>7.6814098942206033E-2</v>
      </c>
      <c r="K203">
        <v>-5.5638116258058187E-3</v>
      </c>
      <c r="L203">
        <v>2.8107485269617705E-2</v>
      </c>
      <c r="M203">
        <v>-6.6835083081843105E-2</v>
      </c>
      <c r="N203">
        <v>2.0548777134304783E-2</v>
      </c>
      <c r="O203">
        <v>-5.2565468532723918E-2</v>
      </c>
      <c r="P203">
        <v>8.696316802542238E-2</v>
      </c>
      <c r="Q203">
        <v>-4.778899562089909E-2</v>
      </c>
      <c r="R203">
        <v>2.3628132373671312E-2</v>
      </c>
      <c r="S203">
        <v>6.6280182928690562E-2</v>
      </c>
      <c r="T203">
        <v>-1.9689776825645326E-2</v>
      </c>
      <c r="U203">
        <v>-5.457925402093837E-2</v>
      </c>
      <c r="V203">
        <v>-5.2047364573537397E-2</v>
      </c>
      <c r="W203">
        <v>-9.1179665982049924E-3</v>
      </c>
      <c r="X203">
        <v>2.8170969423039757E-2</v>
      </c>
      <c r="Y203">
        <v>-1.4638278569277885E-2</v>
      </c>
      <c r="Z203">
        <v>-2.9061749569357673E-2</v>
      </c>
    </row>
    <row r="204" spans="1:26" x14ac:dyDescent="0.2">
      <c r="A204">
        <f t="shared" si="4"/>
        <v>203</v>
      </c>
      <c r="B204">
        <v>2.0041246545790246E-3</v>
      </c>
      <c r="C204">
        <v>-7.4467139088156942E-2</v>
      </c>
      <c r="D204">
        <v>3.1041921056922977E-2</v>
      </c>
      <c r="E204">
        <v>2.2300196739804936E-3</v>
      </c>
      <c r="F204">
        <v>-9.2105843609976493E-3</v>
      </c>
      <c r="G204">
        <v>2.1665697105092887E-2</v>
      </c>
      <c r="H204">
        <v>2.6178816101080367E-2</v>
      </c>
      <c r="I204">
        <v>1.3880204378379652E-2</v>
      </c>
      <c r="J204">
        <v>9.1230405920836241E-2</v>
      </c>
      <c r="K204">
        <v>-3.4817088657352114E-3</v>
      </c>
      <c r="L204">
        <v>3.3160066541661572E-2</v>
      </c>
      <c r="M204">
        <v>-8.4953390924208866E-2</v>
      </c>
      <c r="N204">
        <v>0.10149553630189445</v>
      </c>
      <c r="O204">
        <v>4.6904395630917778E-2</v>
      </c>
      <c r="P204">
        <v>-2.6422875966916143E-2</v>
      </c>
      <c r="Q204">
        <v>4.4067924976073605E-2</v>
      </c>
      <c r="R204">
        <v>2.082333415852303E-2</v>
      </c>
      <c r="S204">
        <v>-1.7991910179227844E-2</v>
      </c>
      <c r="T204">
        <v>2.5547780035952126E-2</v>
      </c>
      <c r="U204">
        <v>3.3604685242037871E-2</v>
      </c>
      <c r="V204">
        <v>-1.5603946983011386E-2</v>
      </c>
      <c r="W204">
        <v>1.7667287676527466E-2</v>
      </c>
      <c r="X204">
        <v>5.8192305761538284E-2</v>
      </c>
      <c r="Y204">
        <v>-8.3917320308307133E-2</v>
      </c>
      <c r="Z204">
        <v>1.4562546233370704E-2</v>
      </c>
    </row>
    <row r="205" spans="1:26" x14ac:dyDescent="0.2">
      <c r="A205">
        <f t="shared" si="4"/>
        <v>204</v>
      </c>
      <c r="B205">
        <v>-3.0269785905228642E-3</v>
      </c>
      <c r="C205">
        <v>2.3548722670507449E-2</v>
      </c>
      <c r="D205">
        <v>7.155245091462463E-2</v>
      </c>
      <c r="E205">
        <v>-7.1100369336689895E-2</v>
      </c>
      <c r="F205">
        <v>-0.10170997269545111</v>
      </c>
      <c r="G205">
        <v>-1.0537269210492984E-2</v>
      </c>
      <c r="H205">
        <v>6.1198107208400389E-2</v>
      </c>
      <c r="I205">
        <v>-7.0918640854752191E-2</v>
      </c>
      <c r="J205">
        <v>5.787680531810669E-2</v>
      </c>
      <c r="K205">
        <v>-0.10896947016253017</v>
      </c>
      <c r="L205">
        <v>4.8708113734697647E-2</v>
      </c>
      <c r="M205">
        <v>-7.3314240518851853E-2</v>
      </c>
      <c r="N205">
        <v>-6.6550487392609256E-2</v>
      </c>
      <c r="O205">
        <v>2.0927646949942386E-2</v>
      </c>
      <c r="P205">
        <v>7.4379465135653605E-2</v>
      </c>
      <c r="Q205">
        <v>-2.5436532589486836E-2</v>
      </c>
      <c r="R205">
        <v>5.9820115881025898E-2</v>
      </c>
      <c r="S205">
        <v>3.1335034911844986E-2</v>
      </c>
      <c r="T205">
        <v>-3.2801812427566357E-2</v>
      </c>
      <c r="U205">
        <v>0.12159010085612706</v>
      </c>
      <c r="V205">
        <v>-2.6941282059147212E-2</v>
      </c>
      <c r="W205">
        <v>-1.1355875857891941E-2</v>
      </c>
      <c r="X205">
        <v>5.592562606885159E-2</v>
      </c>
      <c r="Y205">
        <v>-5.7305841275911047E-2</v>
      </c>
      <c r="Z205">
        <v>-1.5153882276641264E-2</v>
      </c>
    </row>
    <row r="206" spans="1:26" x14ac:dyDescent="0.2">
      <c r="A206">
        <f t="shared" si="4"/>
        <v>205</v>
      </c>
      <c r="B206">
        <v>3.2810175472213855E-2</v>
      </c>
      <c r="C206">
        <v>5.8555726272646047E-3</v>
      </c>
      <c r="D206">
        <v>-1.6523332789650659E-2</v>
      </c>
      <c r="E206">
        <v>3.6079768599351067E-2</v>
      </c>
      <c r="F206">
        <v>9.3334602039505221E-2</v>
      </c>
      <c r="G206">
        <v>3.575033821601864E-2</v>
      </c>
      <c r="H206">
        <v>6.0940696448064428E-2</v>
      </c>
      <c r="I206">
        <v>-2.6878976564735688E-2</v>
      </c>
      <c r="J206">
        <v>-1.0529208396822688E-2</v>
      </c>
      <c r="K206">
        <v>-5.7730111316998352E-2</v>
      </c>
      <c r="L206">
        <v>-7.0354847421228356E-2</v>
      </c>
      <c r="M206">
        <v>-0.1591369354631644</v>
      </c>
      <c r="N206">
        <v>1.118196242905199E-2</v>
      </c>
      <c r="O206">
        <v>-3.5259703765477067E-2</v>
      </c>
      <c r="P206">
        <v>-3.2943360375523437E-2</v>
      </c>
      <c r="Q206">
        <v>-7.3130311984912058E-2</v>
      </c>
      <c r="R206">
        <v>5.7784787803992245E-3</v>
      </c>
      <c r="S206">
        <v>-7.7166494249658865E-2</v>
      </c>
      <c r="T206">
        <v>-3.6509437725793438E-2</v>
      </c>
      <c r="U206">
        <v>2.2666634141733061E-2</v>
      </c>
      <c r="V206">
        <v>1.2296485110908844E-2</v>
      </c>
      <c r="W206">
        <v>-5.4071474639834624E-2</v>
      </c>
      <c r="X206">
        <v>7.9404862852710933E-3</v>
      </c>
      <c r="Y206">
        <v>-2.645203620824638E-2</v>
      </c>
      <c r="Z206">
        <v>-2.8158118042481379E-2</v>
      </c>
    </row>
    <row r="207" spans="1:26" x14ac:dyDescent="0.2">
      <c r="A207">
        <f t="shared" si="4"/>
        <v>206</v>
      </c>
      <c r="B207">
        <v>2.6844154928781255E-2</v>
      </c>
      <c r="C207">
        <v>3.4394403645918947E-2</v>
      </c>
      <c r="D207">
        <v>-7.1972897034384364E-2</v>
      </c>
      <c r="E207">
        <v>3.8379151990943952E-2</v>
      </c>
      <c r="F207">
        <v>-7.4471368583911193E-2</v>
      </c>
      <c r="G207">
        <v>-2.9568792787585695E-3</v>
      </c>
      <c r="H207">
        <v>-3.4369758109150654E-2</v>
      </c>
      <c r="I207">
        <v>-5.2254760607504329E-2</v>
      </c>
      <c r="J207">
        <v>4.4287759823096934E-2</v>
      </c>
      <c r="K207">
        <v>-1.9592049806087718E-2</v>
      </c>
      <c r="L207">
        <v>-5.9972916083112733E-2</v>
      </c>
      <c r="M207">
        <v>-6.9391486476386863E-2</v>
      </c>
      <c r="N207">
        <v>8.8417751938851985E-2</v>
      </c>
      <c r="O207">
        <v>4.3834948375774722E-2</v>
      </c>
      <c r="P207">
        <v>1.0610094802221109E-2</v>
      </c>
      <c r="Q207">
        <v>7.4660728955643227E-2</v>
      </c>
      <c r="R207">
        <v>6.0242289112508167E-2</v>
      </c>
      <c r="S207">
        <v>-1.46982097452603E-2</v>
      </c>
      <c r="T207">
        <v>1.0773677953074731E-2</v>
      </c>
      <c r="U207">
        <v>-1.8319455368901873E-2</v>
      </c>
      <c r="V207">
        <v>-5.5275691294718876E-2</v>
      </c>
      <c r="W207">
        <v>-6.9770157827307548E-3</v>
      </c>
      <c r="X207">
        <v>-7.7047461894177174E-2</v>
      </c>
      <c r="Y207">
        <v>-2.0834910390704939E-2</v>
      </c>
      <c r="Z207">
        <v>-1.0532868656396962E-2</v>
      </c>
    </row>
    <row r="208" spans="1:26" x14ac:dyDescent="0.2">
      <c r="A208">
        <f t="shared" si="4"/>
        <v>207</v>
      </c>
      <c r="B208">
        <v>-1.3407869940315755E-2</v>
      </c>
      <c r="C208">
        <v>1.8015869143453381E-2</v>
      </c>
      <c r="D208">
        <v>-4.0259147991140692E-2</v>
      </c>
      <c r="E208">
        <v>1.050453813357753E-2</v>
      </c>
      <c r="F208">
        <v>2.6454276329284803E-2</v>
      </c>
      <c r="G208">
        <v>-2.8645302513816796E-2</v>
      </c>
      <c r="H208">
        <v>-9.4958445988490639E-3</v>
      </c>
      <c r="I208">
        <v>8.2772043622786506E-2</v>
      </c>
      <c r="J208">
        <v>2.2412980875002993E-2</v>
      </c>
      <c r="K208">
        <v>-1.9610503812921593E-2</v>
      </c>
      <c r="L208">
        <v>9.1915636928061775E-2</v>
      </c>
      <c r="M208">
        <v>2.2343895187473328E-2</v>
      </c>
      <c r="N208">
        <v>-3.8078416187955981E-2</v>
      </c>
      <c r="O208">
        <v>-2.2445339594108677E-2</v>
      </c>
      <c r="P208">
        <v>-5.0713374124234489E-2</v>
      </c>
      <c r="Q208">
        <v>1.7496829887792286E-2</v>
      </c>
      <c r="R208">
        <v>6.9998437065017696E-2</v>
      </c>
      <c r="S208">
        <v>-6.180579188051117E-2</v>
      </c>
      <c r="T208">
        <v>-2.8521226957090848E-2</v>
      </c>
      <c r="U208">
        <v>-2.7727135592412636E-2</v>
      </c>
      <c r="V208">
        <v>-7.0214712716471714E-2</v>
      </c>
      <c r="W208">
        <v>1.4363370620575583E-3</v>
      </c>
      <c r="X208">
        <v>-4.9630036264216484E-2</v>
      </c>
      <c r="Y208">
        <v>3.2639359964959549E-2</v>
      </c>
      <c r="Z208">
        <v>-2.9215997787449113E-2</v>
      </c>
    </row>
    <row r="209" spans="1:26" x14ac:dyDescent="0.2">
      <c r="A209">
        <f t="shared" si="4"/>
        <v>208</v>
      </c>
      <c r="B209">
        <v>6.7781133086269749E-2</v>
      </c>
      <c r="C209">
        <v>-2.5970388449813774E-2</v>
      </c>
      <c r="D209">
        <v>-4.7632124928247248E-2</v>
      </c>
      <c r="E209">
        <v>4.2461771137300985E-2</v>
      </c>
      <c r="F209">
        <v>-5.9253469320784201E-2</v>
      </c>
      <c r="G209">
        <v>1.9744884516278146E-2</v>
      </c>
      <c r="H209">
        <v>-4.7940203304620128E-2</v>
      </c>
      <c r="I209">
        <v>-2.6206371878774923E-2</v>
      </c>
      <c r="J209">
        <v>5.9941467720552734E-2</v>
      </c>
      <c r="K209">
        <v>1.7822523780379393E-2</v>
      </c>
      <c r="L209">
        <v>-1.1994078524902956E-2</v>
      </c>
      <c r="M209">
        <v>3.6151527076381362E-2</v>
      </c>
      <c r="N209">
        <v>0.12804121763848364</v>
      </c>
      <c r="O209">
        <v>-2.1318975362907444E-2</v>
      </c>
      <c r="P209">
        <v>3.9982829643962617E-2</v>
      </c>
      <c r="Q209">
        <v>6.5554024082310688E-2</v>
      </c>
      <c r="R209">
        <v>-2.7744135975458464E-2</v>
      </c>
      <c r="S209">
        <v>-6.8217698369536478E-2</v>
      </c>
      <c r="T209">
        <v>-3.0864417555333192E-4</v>
      </c>
      <c r="U209">
        <v>7.8128461928975053E-3</v>
      </c>
      <c r="V209">
        <v>-2.0378111008098682E-2</v>
      </c>
      <c r="W209">
        <v>3.4867597913485301E-2</v>
      </c>
      <c r="X209">
        <v>1.6791182417257265E-2</v>
      </c>
      <c r="Y209">
        <v>8.5737362218043702E-3</v>
      </c>
      <c r="Z209">
        <v>-3.8313201171744866E-2</v>
      </c>
    </row>
    <row r="210" spans="1:26" x14ac:dyDescent="0.2">
      <c r="A210">
        <f t="shared" si="4"/>
        <v>209</v>
      </c>
      <c r="B210">
        <v>1.6241763739407306E-2</v>
      </c>
      <c r="C210">
        <v>2.9002427531170594E-2</v>
      </c>
      <c r="D210">
        <v>3.8662292065328667E-2</v>
      </c>
      <c r="E210">
        <v>-6.716984297252844E-2</v>
      </c>
      <c r="F210">
        <v>-2.975502096697618E-2</v>
      </c>
      <c r="G210">
        <v>2.9643128333074597E-2</v>
      </c>
      <c r="H210">
        <v>-5.5008483803552048E-3</v>
      </c>
      <c r="I210">
        <v>4.6826878009704059E-2</v>
      </c>
      <c r="J210">
        <v>-8.8328182333073074E-2</v>
      </c>
      <c r="K210">
        <v>2.6667678789187292E-2</v>
      </c>
      <c r="L210">
        <v>-7.5417594119861583E-2</v>
      </c>
      <c r="M210">
        <v>-1.8450538434931121E-2</v>
      </c>
      <c r="N210">
        <v>-2.3636094465005787E-2</v>
      </c>
      <c r="O210">
        <v>-3.4592640949686324E-2</v>
      </c>
      <c r="P210">
        <v>2.4330988940846281E-2</v>
      </c>
      <c r="Q210">
        <v>-3.8630188473246153E-2</v>
      </c>
      <c r="R210">
        <v>2.2391974604472207E-2</v>
      </c>
      <c r="S210">
        <v>-1.2987455014233118E-2</v>
      </c>
      <c r="T210">
        <v>-3.444910394538294E-2</v>
      </c>
      <c r="U210">
        <v>2.809853537764943E-2</v>
      </c>
      <c r="V210">
        <v>6.2173437579381517E-3</v>
      </c>
      <c r="W210">
        <v>-5.7152079152451657E-2</v>
      </c>
      <c r="X210">
        <v>-1.5997963447800048E-2</v>
      </c>
      <c r="Y210">
        <v>-5.8792361792319114E-2</v>
      </c>
      <c r="Z210">
        <v>-6.7523488949291124E-2</v>
      </c>
    </row>
    <row r="211" spans="1:26" x14ac:dyDescent="0.2">
      <c r="A211">
        <f t="shared" si="4"/>
        <v>210</v>
      </c>
      <c r="B211">
        <v>-8.410744323666007E-2</v>
      </c>
      <c r="C211">
        <v>4.5980393785341064E-2</v>
      </c>
      <c r="D211">
        <v>-2.2101748073721266E-2</v>
      </c>
      <c r="E211">
        <v>2.503784620211124E-2</v>
      </c>
      <c r="F211">
        <v>6.9320888363965522E-2</v>
      </c>
      <c r="G211">
        <v>6.6592241950292702E-2</v>
      </c>
      <c r="H211">
        <v>8.4600975944340868E-3</v>
      </c>
      <c r="I211">
        <v>-4.552782355869938E-2</v>
      </c>
      <c r="J211">
        <v>-3.1130625661720157E-3</v>
      </c>
      <c r="K211">
        <v>-5.9070657657311447E-2</v>
      </c>
      <c r="L211">
        <v>-9.8965528656931187E-2</v>
      </c>
      <c r="M211">
        <v>7.7970270035200434E-2</v>
      </c>
      <c r="N211">
        <v>-5.1606697380206859E-2</v>
      </c>
      <c r="O211">
        <v>-7.9363995094781994E-2</v>
      </c>
      <c r="P211">
        <v>7.2435227248277084E-2</v>
      </c>
      <c r="Q211">
        <v>-5.6099552417677438E-2</v>
      </c>
      <c r="R211">
        <v>5.4405947694747263E-2</v>
      </c>
      <c r="S211">
        <v>-7.3929008996544948E-2</v>
      </c>
      <c r="T211">
        <v>-3.9043684162842526E-2</v>
      </c>
      <c r="U211">
        <v>-3.1371350070592559E-2</v>
      </c>
      <c r="V211">
        <v>1.2506237894907547E-2</v>
      </c>
      <c r="W211">
        <v>-8.1317483998949086E-2</v>
      </c>
      <c r="X211">
        <v>2.5807988350928582E-2</v>
      </c>
      <c r="Y211">
        <v>6.359356810695263E-2</v>
      </c>
      <c r="Z211">
        <v>3.3021891812701029E-2</v>
      </c>
    </row>
    <row r="212" spans="1:26" x14ac:dyDescent="0.2">
      <c r="A212">
        <f t="shared" si="4"/>
        <v>211</v>
      </c>
      <c r="B212">
        <v>4.5955935288115667E-2</v>
      </c>
      <c r="C212">
        <v>1.7245792314795526E-2</v>
      </c>
      <c r="D212">
        <v>1.2466543151105835E-2</v>
      </c>
      <c r="E212">
        <v>2.7588087451405435E-2</v>
      </c>
      <c r="F212">
        <v>1.3321907103556126E-2</v>
      </c>
      <c r="G212">
        <v>1.9688386230345214E-2</v>
      </c>
      <c r="H212">
        <v>-0.1003482413371045</v>
      </c>
      <c r="I212">
        <v>5.6352472353033756E-2</v>
      </c>
      <c r="J212">
        <v>0.14495106835870927</v>
      </c>
      <c r="K212">
        <v>2.4796264453109309E-3</v>
      </c>
      <c r="L212">
        <v>-4.3124210226937167E-2</v>
      </c>
      <c r="M212">
        <v>-2.6891796885246031E-3</v>
      </c>
      <c r="N212">
        <v>-4.6255188998714031E-2</v>
      </c>
      <c r="O212">
        <v>-6.9033709174917135E-2</v>
      </c>
      <c r="P212">
        <v>-2.9516486625707283E-2</v>
      </c>
      <c r="Q212">
        <v>-5.492896730450119E-2</v>
      </c>
      <c r="R212">
        <v>-8.9213753723307795E-3</v>
      </c>
      <c r="S212">
        <v>6.4807459464517825E-2</v>
      </c>
      <c r="T212">
        <v>2.1069817976024401E-2</v>
      </c>
      <c r="U212">
        <v>4.1246000608058039E-3</v>
      </c>
      <c r="V212">
        <v>-0.11400028158261248</v>
      </c>
      <c r="W212">
        <v>2.0631350554363864E-2</v>
      </c>
      <c r="X212">
        <v>1.2030577380525133E-2</v>
      </c>
      <c r="Y212">
        <v>3.2698397810604893E-2</v>
      </c>
      <c r="Z212">
        <v>6.2444042705922034E-3</v>
      </c>
    </row>
    <row r="213" spans="1:26" x14ac:dyDescent="0.2">
      <c r="A213">
        <f t="shared" si="4"/>
        <v>212</v>
      </c>
      <c r="B213">
        <v>-4.8379506987765504E-2</v>
      </c>
      <c r="C213">
        <v>7.7026252912772819E-2</v>
      </c>
      <c r="D213">
        <v>2.641448645808004E-2</v>
      </c>
      <c r="E213">
        <v>1.0082550102707834E-2</v>
      </c>
      <c r="F213">
        <v>6.1536770301223877E-2</v>
      </c>
      <c r="G213">
        <v>-3.1130652735709579E-3</v>
      </c>
      <c r="H213">
        <v>-1.6725277021779651E-2</v>
      </c>
      <c r="I213">
        <v>-5.9514855413476737E-2</v>
      </c>
      <c r="J213">
        <v>-3.8354385590806776E-2</v>
      </c>
      <c r="K213">
        <v>7.2288129732467968E-3</v>
      </c>
      <c r="L213">
        <v>-1.7710135448756751E-3</v>
      </c>
      <c r="M213">
        <v>-7.3202852605918731E-2</v>
      </c>
      <c r="N213">
        <v>-3.4040452294494114E-5</v>
      </c>
      <c r="O213">
        <v>1.3454956177009727E-2</v>
      </c>
      <c r="P213">
        <v>-4.1806994244561947E-2</v>
      </c>
      <c r="Q213">
        <v>5.7262029126852763E-2</v>
      </c>
      <c r="R213">
        <v>8.4682488281490262E-2</v>
      </c>
      <c r="S213">
        <v>2.0152633951134907E-2</v>
      </c>
      <c r="T213">
        <v>3.8673081423633827E-2</v>
      </c>
      <c r="U213">
        <v>2.47299564692674E-2</v>
      </c>
      <c r="V213">
        <v>-0.10954298632246291</v>
      </c>
      <c r="W213">
        <v>-2.1764371691441183E-2</v>
      </c>
      <c r="X213">
        <v>9.4319621348152971E-2</v>
      </c>
      <c r="Y213">
        <v>4.1247623197735957E-2</v>
      </c>
      <c r="Z213">
        <v>1.8961845605627536E-2</v>
      </c>
    </row>
    <row r="214" spans="1:26" x14ac:dyDescent="0.2">
      <c r="A214">
        <f t="shared" si="4"/>
        <v>213</v>
      </c>
      <c r="B214">
        <v>-2.9619209323993589E-2</v>
      </c>
      <c r="C214">
        <v>2.087063995467571E-2</v>
      </c>
      <c r="D214">
        <v>1.9338348532906082E-2</v>
      </c>
      <c r="E214">
        <v>-2.9117644729988169E-2</v>
      </c>
      <c r="F214">
        <v>-2.0056566206323166E-3</v>
      </c>
      <c r="G214">
        <v>6.2211254766798944E-2</v>
      </c>
      <c r="H214">
        <v>1.7302194856056444E-2</v>
      </c>
      <c r="I214">
        <v>5.5773338987709149E-2</v>
      </c>
      <c r="J214">
        <v>-6.4810290279511667E-3</v>
      </c>
      <c r="K214">
        <v>2.0421803636604188E-2</v>
      </c>
      <c r="L214">
        <v>4.2484215814514725E-2</v>
      </c>
      <c r="M214">
        <v>-3.1831230718847177E-3</v>
      </c>
      <c r="N214">
        <v>6.6893704620623259E-2</v>
      </c>
      <c r="O214">
        <v>-3.0052548477095153E-2</v>
      </c>
      <c r="P214">
        <v>1.2932284137803627E-2</v>
      </c>
      <c r="Q214">
        <v>-3.8986906603588223E-2</v>
      </c>
      <c r="R214">
        <v>-2.3341406409305623E-2</v>
      </c>
      <c r="S214">
        <v>1.7084796540745857E-2</v>
      </c>
      <c r="T214">
        <v>-4.5450255888435501E-2</v>
      </c>
      <c r="U214">
        <v>6.4753939830752019E-2</v>
      </c>
      <c r="V214">
        <v>2.0835570364976876E-2</v>
      </c>
      <c r="W214">
        <v>2.478237167201015E-2</v>
      </c>
      <c r="X214">
        <v>-8.3065800513120652E-2</v>
      </c>
      <c r="Y214">
        <v>9.6537187982027955E-2</v>
      </c>
      <c r="Z214">
        <v>-1.1554785529523548E-2</v>
      </c>
    </row>
    <row r="215" spans="1:26" x14ac:dyDescent="0.2">
      <c r="A215">
        <f t="shared" si="4"/>
        <v>214</v>
      </c>
      <c r="B215">
        <v>-6.2763217900432003E-2</v>
      </c>
      <c r="C215">
        <v>-2.7554087850235665E-2</v>
      </c>
      <c r="D215">
        <v>-2.8785721018895125E-2</v>
      </c>
      <c r="E215">
        <v>-1.995043805242214E-2</v>
      </c>
      <c r="F215">
        <v>4.5583100804212101E-2</v>
      </c>
      <c r="G215">
        <v>-9.4272529016406537E-2</v>
      </c>
      <c r="H215">
        <v>3.1466840511671663E-3</v>
      </c>
      <c r="I215">
        <v>5.3391567578432102E-2</v>
      </c>
      <c r="J215">
        <v>2.2074332535700292E-2</v>
      </c>
      <c r="K215">
        <v>0.11917289528852747</v>
      </c>
      <c r="L215">
        <v>-3.9142608220896422E-2</v>
      </c>
      <c r="M215">
        <v>3.3537350130235309E-2</v>
      </c>
      <c r="N215">
        <v>4.4148083787729255E-2</v>
      </c>
      <c r="O215">
        <v>2.818414206319397E-2</v>
      </c>
      <c r="P215">
        <v>1.5490947497469354E-2</v>
      </c>
      <c r="Q215">
        <v>-3.9825625425648326E-2</v>
      </c>
      <c r="R215">
        <v>1.7957770002648139E-3</v>
      </c>
      <c r="S215">
        <v>8.1894939197639082E-3</v>
      </c>
      <c r="T215">
        <v>1.9309652825728774E-2</v>
      </c>
      <c r="U215">
        <v>7.8426504061359592E-2</v>
      </c>
      <c r="V215">
        <v>7.8348853744147448E-2</v>
      </c>
      <c r="W215">
        <v>8.0735489327069296E-2</v>
      </c>
      <c r="X215">
        <v>-1.2619239112398395E-2</v>
      </c>
      <c r="Y215">
        <v>2.4692487851677861E-3</v>
      </c>
      <c r="Z215">
        <v>-1.1694892812132984E-3</v>
      </c>
    </row>
    <row r="216" spans="1:26" x14ac:dyDescent="0.2">
      <c r="A216">
        <f t="shared" si="4"/>
        <v>215</v>
      </c>
      <c r="B216">
        <v>-8.8240547239924597E-2</v>
      </c>
      <c r="C216">
        <v>-2.5545314625154799E-2</v>
      </c>
      <c r="D216">
        <v>-4.8617674161090894E-3</v>
      </c>
      <c r="E216">
        <v>5.3480377492121624E-2</v>
      </c>
      <c r="F216">
        <v>-6.1694757773073485E-4</v>
      </c>
      <c r="G216">
        <v>3.4058453603553689E-2</v>
      </c>
      <c r="H216">
        <v>1.4124166235269393E-2</v>
      </c>
      <c r="I216">
        <v>5.4410402473637036E-3</v>
      </c>
      <c r="J216">
        <v>-9.4085331090090804E-2</v>
      </c>
      <c r="K216">
        <v>8.8253554985970928E-2</v>
      </c>
      <c r="L216">
        <v>-4.4477326945127849E-2</v>
      </c>
      <c r="M216">
        <v>-1.2666972097907779E-2</v>
      </c>
      <c r="N216">
        <v>-3.5148208312173045E-2</v>
      </c>
      <c r="O216">
        <v>9.7684778943146991E-2</v>
      </c>
      <c r="P216">
        <v>9.0122779890142765E-2</v>
      </c>
      <c r="Q216">
        <v>-4.434539332599223E-2</v>
      </c>
      <c r="R216">
        <v>-4.159566356897541E-3</v>
      </c>
      <c r="S216">
        <v>-2.6745473170074373E-2</v>
      </c>
      <c r="T216">
        <v>-0.12497687865173926</v>
      </c>
      <c r="U216">
        <v>-1.3413815239730842E-2</v>
      </c>
      <c r="V216">
        <v>7.7945059220964327E-2</v>
      </c>
      <c r="W216">
        <v>2.5137821622945093E-2</v>
      </c>
      <c r="X216">
        <v>4.2355617871389507E-2</v>
      </c>
      <c r="Y216">
        <v>-4.4352912211131933E-2</v>
      </c>
      <c r="Z216">
        <v>1.8662603693676397E-2</v>
      </c>
    </row>
    <row r="217" spans="1:26" x14ac:dyDescent="0.2">
      <c r="A217">
        <f t="shared" si="4"/>
        <v>216</v>
      </c>
      <c r="B217">
        <v>-7.83793335033586E-2</v>
      </c>
      <c r="C217">
        <v>2.1138235535456195E-2</v>
      </c>
      <c r="D217">
        <v>0.13665647109233003</v>
      </c>
      <c r="E217">
        <v>4.7827284650069357E-2</v>
      </c>
      <c r="F217">
        <v>6.1505698198453806E-2</v>
      </c>
      <c r="G217">
        <v>0.13365279471886829</v>
      </c>
      <c r="H217">
        <v>-6.0751730723903122E-2</v>
      </c>
      <c r="I217">
        <v>6.062982475103109E-2</v>
      </c>
      <c r="J217">
        <v>-5.2775701639809838E-2</v>
      </c>
      <c r="K217">
        <v>1.094863222322651E-2</v>
      </c>
      <c r="L217">
        <v>2.9498397178521013E-2</v>
      </c>
      <c r="M217">
        <v>-2.5423917900446021E-2</v>
      </c>
      <c r="N217">
        <v>-0.10103414495043263</v>
      </c>
      <c r="O217">
        <v>5.0757726190807116E-2</v>
      </c>
      <c r="P217">
        <v>3.5717840245712743E-2</v>
      </c>
      <c r="Q217">
        <v>5.7786503215206161E-2</v>
      </c>
      <c r="R217">
        <v>-0.12912169207168461</v>
      </c>
      <c r="S217">
        <v>-5.1975438990580825E-2</v>
      </c>
      <c r="T217">
        <v>-6.825077946267492E-3</v>
      </c>
      <c r="U217">
        <v>4.408487430145825E-2</v>
      </c>
      <c r="V217">
        <v>-6.2623707441051751E-2</v>
      </c>
      <c r="W217">
        <v>7.2049562895323729E-2</v>
      </c>
      <c r="X217">
        <v>-6.3455423632389055E-2</v>
      </c>
      <c r="Y217">
        <v>-9.2668867113846962E-2</v>
      </c>
      <c r="Z217">
        <v>-1.9560198674191207E-2</v>
      </c>
    </row>
    <row r="218" spans="1:26" x14ac:dyDescent="0.2">
      <c r="A218">
        <f t="shared" si="4"/>
        <v>217</v>
      </c>
      <c r="B218">
        <v>-4.2965732751862655E-2</v>
      </c>
      <c r="C218">
        <v>-8.6951858983511463E-3</v>
      </c>
      <c r="D218">
        <v>-3.0744929135708327E-2</v>
      </c>
      <c r="E218">
        <v>5.6002718136877065E-2</v>
      </c>
      <c r="F218">
        <v>1.6820568302587575E-3</v>
      </c>
      <c r="G218">
        <v>-3.2783093245943133E-2</v>
      </c>
      <c r="H218">
        <v>1.4320781638321185E-2</v>
      </c>
      <c r="I218">
        <v>6.4727539531309941E-2</v>
      </c>
      <c r="J218">
        <v>3.470547879919085E-2</v>
      </c>
      <c r="K218">
        <v>2.2946988427335335E-2</v>
      </c>
      <c r="L218">
        <v>-3.0499124106027297E-2</v>
      </c>
      <c r="M218">
        <v>7.3810599025952633E-2</v>
      </c>
      <c r="N218">
        <v>5.1823491093027654E-2</v>
      </c>
      <c r="O218">
        <v>-1.5123663901130806E-2</v>
      </c>
      <c r="P218">
        <v>3.2476404776771127E-2</v>
      </c>
      <c r="Q218">
        <v>-3.4748500328010704E-2</v>
      </c>
      <c r="R218">
        <v>-4.1249353362299575E-2</v>
      </c>
      <c r="S218">
        <v>8.1618990284899412E-2</v>
      </c>
      <c r="T218">
        <v>1.3119394332823194E-2</v>
      </c>
      <c r="U218">
        <v>4.802315939046382E-3</v>
      </c>
      <c r="V218">
        <v>3.392406457851499E-2</v>
      </c>
      <c r="W218">
        <v>5.5630661473417675E-3</v>
      </c>
      <c r="X218">
        <v>7.0750216142606764E-2</v>
      </c>
      <c r="Y218">
        <v>-6.1670562852800058E-2</v>
      </c>
      <c r="Z218">
        <v>4.5676297454859734E-3</v>
      </c>
    </row>
    <row r="219" spans="1:26" x14ac:dyDescent="0.2">
      <c r="A219">
        <f t="shared" si="4"/>
        <v>218</v>
      </c>
      <c r="B219">
        <v>0.12495502271687578</v>
      </c>
      <c r="C219">
        <v>-1.9632481004220857E-2</v>
      </c>
      <c r="D219">
        <v>5.1450431920252605E-3</v>
      </c>
      <c r="E219">
        <v>-4.4313266403227143E-3</v>
      </c>
      <c r="F219">
        <v>5.3582388580489602E-2</v>
      </c>
      <c r="G219">
        <v>3.8185841524499289E-2</v>
      </c>
      <c r="H219">
        <v>1.9539564914063823E-2</v>
      </c>
      <c r="I219">
        <v>3.1033867236547805E-2</v>
      </c>
      <c r="J219">
        <v>1.2224844289822373E-2</v>
      </c>
      <c r="K219">
        <v>-0.11427384527987339</v>
      </c>
      <c r="L219">
        <v>-4.5017561964476746E-2</v>
      </c>
      <c r="M219">
        <v>5.5287060058073628E-3</v>
      </c>
      <c r="N219">
        <v>-7.360892889266224E-2</v>
      </c>
      <c r="O219">
        <v>8.1382435561932115E-2</v>
      </c>
      <c r="P219">
        <v>-1.296598630752634E-2</v>
      </c>
      <c r="Q219">
        <v>8.3971629846837526E-3</v>
      </c>
      <c r="R219">
        <v>-2.2282846952204557E-2</v>
      </c>
      <c r="S219">
        <v>-9.1847262932938795E-2</v>
      </c>
      <c r="T219">
        <v>4.9318052575371876E-2</v>
      </c>
      <c r="U219">
        <v>3.9169369616837028E-2</v>
      </c>
      <c r="V219">
        <v>4.8581621724960555E-2</v>
      </c>
      <c r="W219">
        <v>-4.2910263872402044E-2</v>
      </c>
      <c r="X219">
        <v>-4.2724579326549772E-2</v>
      </c>
      <c r="Y219">
        <v>4.279896181293881E-2</v>
      </c>
      <c r="Z219">
        <v>2.6406259774249024E-2</v>
      </c>
    </row>
    <row r="220" spans="1:26" x14ac:dyDescent="0.2">
      <c r="A220">
        <f t="shared" si="4"/>
        <v>219</v>
      </c>
      <c r="B220">
        <v>-2.043538809024064E-2</v>
      </c>
      <c r="C220">
        <v>2.0489006786132385E-2</v>
      </c>
      <c r="D220">
        <v>-7.8646873347958182E-2</v>
      </c>
      <c r="E220">
        <v>-5.5768109237340248E-2</v>
      </c>
      <c r="F220">
        <v>3.2191680075797945E-2</v>
      </c>
      <c r="G220">
        <v>5.1138387870860322E-2</v>
      </c>
      <c r="H220">
        <v>5.7209739909403118E-2</v>
      </c>
      <c r="I220">
        <v>1.8637805558600045E-2</v>
      </c>
      <c r="J220">
        <v>5.3935476990233412E-2</v>
      </c>
      <c r="K220">
        <v>5.6866879936300012E-2</v>
      </c>
      <c r="L220">
        <v>3.1896568792754411E-2</v>
      </c>
      <c r="M220">
        <v>-9.5708488750307977E-2</v>
      </c>
      <c r="N220">
        <v>3.8682296334899079E-2</v>
      </c>
      <c r="O220">
        <v>-1.0476898275409903E-2</v>
      </c>
      <c r="P220">
        <v>5.262625833813895E-2</v>
      </c>
      <c r="Q220">
        <v>-8.6246200187068162E-2</v>
      </c>
      <c r="R220">
        <v>-7.7693465225085453E-2</v>
      </c>
      <c r="S220">
        <v>1.2293908218186479E-2</v>
      </c>
      <c r="T220">
        <v>-1.671993246297937E-2</v>
      </c>
      <c r="U220">
        <v>2.5103129358243936E-2</v>
      </c>
      <c r="V220">
        <v>-0.11215095745994119</v>
      </c>
      <c r="W220">
        <v>1.878707761647621E-2</v>
      </c>
      <c r="X220">
        <v>8.3666147520316564E-2</v>
      </c>
      <c r="Y220">
        <v>4.4163432921149964E-2</v>
      </c>
      <c r="Z220">
        <v>-2.7567300043104034E-2</v>
      </c>
    </row>
    <row r="221" spans="1:26" x14ac:dyDescent="0.2">
      <c r="A221">
        <f t="shared" si="4"/>
        <v>220</v>
      </c>
      <c r="B221">
        <v>3.2373052702411899E-2</v>
      </c>
      <c r="C221">
        <v>9.7820814247719726E-2</v>
      </c>
      <c r="D221">
        <v>2.9487490048473477E-2</v>
      </c>
      <c r="E221">
        <v>-8.9012478996178895E-2</v>
      </c>
      <c r="F221">
        <v>9.6013647649274298E-3</v>
      </c>
      <c r="G221">
        <v>4.7546744930027453E-2</v>
      </c>
      <c r="H221">
        <v>-7.0310904046278003E-2</v>
      </c>
      <c r="I221">
        <v>-4.7780336081326355E-2</v>
      </c>
      <c r="J221">
        <v>2.1559461955907148E-3</v>
      </c>
      <c r="K221">
        <v>7.6697750813173232E-2</v>
      </c>
      <c r="L221">
        <v>-4.0507754349535734E-2</v>
      </c>
      <c r="M221">
        <v>8.329777725717892E-2</v>
      </c>
      <c r="N221">
        <v>0.1078181270719156</v>
      </c>
      <c r="O221">
        <v>-2.2438502025553635E-2</v>
      </c>
      <c r="P221">
        <v>-2.2347759108013683E-2</v>
      </c>
      <c r="Q221">
        <v>3.0580443890060375E-2</v>
      </c>
      <c r="R221">
        <v>3.7730790291811298E-2</v>
      </c>
      <c r="S221">
        <v>9.821723760974994E-3</v>
      </c>
      <c r="T221">
        <v>5.8478159743980775E-2</v>
      </c>
      <c r="U221">
        <v>-2.5987362557937776E-2</v>
      </c>
      <c r="V221">
        <v>-6.496168617996341E-2</v>
      </c>
      <c r="W221">
        <v>-6.9462131714804944E-3</v>
      </c>
      <c r="X221">
        <v>2.5641133671362056E-2</v>
      </c>
      <c r="Y221">
        <v>7.5748710484238872E-4</v>
      </c>
      <c r="Z221">
        <v>4.0609779587441011E-2</v>
      </c>
    </row>
    <row r="222" spans="1:26" x14ac:dyDescent="0.2">
      <c r="A222">
        <f t="shared" si="4"/>
        <v>221</v>
      </c>
      <c r="B222">
        <v>6.2026660776497086E-2</v>
      </c>
      <c r="C222">
        <v>-5.6540588697426529E-2</v>
      </c>
      <c r="D222">
        <v>9.7338845947138417E-2</v>
      </c>
      <c r="E222">
        <v>-6.7696645364930322E-3</v>
      </c>
      <c r="F222">
        <v>2.4331874480052005E-2</v>
      </c>
      <c r="G222">
        <v>-1.10794183631327E-2</v>
      </c>
      <c r="H222">
        <v>1.3096876676630117E-2</v>
      </c>
      <c r="I222">
        <v>-5.6031795665127088E-2</v>
      </c>
      <c r="J222">
        <v>5.9152645277387353E-2</v>
      </c>
      <c r="K222">
        <v>-3.3534666917478188E-2</v>
      </c>
      <c r="L222">
        <v>3.3666868318309708E-2</v>
      </c>
      <c r="M222">
        <v>-7.3073432345403269E-2</v>
      </c>
      <c r="N222">
        <v>-4.4380585205155088E-2</v>
      </c>
      <c r="O222">
        <v>-6.4108098108606668E-3</v>
      </c>
      <c r="P222">
        <v>-8.7889520276951266E-2</v>
      </c>
      <c r="Q222">
        <v>-5.9760483242482329E-2</v>
      </c>
      <c r="R222">
        <v>-2.0906488336356666E-2</v>
      </c>
      <c r="S222">
        <v>-3.1572690450515813E-2</v>
      </c>
      <c r="T222">
        <v>-8.6247508518014049E-2</v>
      </c>
      <c r="U222">
        <v>4.0609436619037084E-2</v>
      </c>
      <c r="V222">
        <v>6.4013186923552137E-2</v>
      </c>
      <c r="W222">
        <v>-1.2935046453404037E-2</v>
      </c>
      <c r="X222">
        <v>-8.5084538560362077E-2</v>
      </c>
      <c r="Y222">
        <v>3.5031123781430432E-2</v>
      </c>
      <c r="Z222">
        <v>2.7824171507385715E-2</v>
      </c>
    </row>
    <row r="223" spans="1:26" x14ac:dyDescent="0.2">
      <c r="A223">
        <f t="shared" si="4"/>
        <v>222</v>
      </c>
      <c r="B223">
        <v>1.8212613066873339E-2</v>
      </c>
      <c r="C223">
        <v>-1.436119306118998E-2</v>
      </c>
      <c r="D223">
        <v>-7.9043083327679856E-2</v>
      </c>
      <c r="E223">
        <v>3.098177814141926E-2</v>
      </c>
      <c r="F223">
        <v>-4.5834735862030622E-2</v>
      </c>
      <c r="G223">
        <v>7.5225015713433915E-2</v>
      </c>
      <c r="H223">
        <v>8.1753511842444268E-2</v>
      </c>
      <c r="I223">
        <v>-4.3253995658167871E-2</v>
      </c>
      <c r="J223">
        <v>-4.659045538583003E-2</v>
      </c>
      <c r="K223">
        <v>3.2806730427602744E-2</v>
      </c>
      <c r="L223">
        <v>-6.7563315492361886E-2</v>
      </c>
      <c r="M223">
        <v>-3.1124590796463739E-2</v>
      </c>
      <c r="N223">
        <v>6.1584643455426955E-2</v>
      </c>
      <c r="O223">
        <v>4.1169094295653408E-2</v>
      </c>
      <c r="P223">
        <v>3.3235756755247328E-2</v>
      </c>
      <c r="Q223">
        <v>3.27521796189746E-2</v>
      </c>
      <c r="R223">
        <v>-4.5193808397837931E-2</v>
      </c>
      <c r="S223">
        <v>9.790310290900435E-2</v>
      </c>
      <c r="T223">
        <v>-9.2493140791121541E-3</v>
      </c>
      <c r="U223">
        <v>-1.6938296982260188E-2</v>
      </c>
      <c r="V223">
        <v>4.5749967321011893E-2</v>
      </c>
      <c r="W223">
        <v>-5.2500483146329782E-2</v>
      </c>
      <c r="X223">
        <v>2.8872524220986812E-2</v>
      </c>
      <c r="Y223">
        <v>4.7630788428642407E-2</v>
      </c>
      <c r="Z223">
        <v>-9.9971739451758287E-2</v>
      </c>
    </row>
    <row r="224" spans="1:26" x14ac:dyDescent="0.2">
      <c r="A224">
        <f t="shared" si="4"/>
        <v>223</v>
      </c>
      <c r="B224">
        <v>2.6012153074565798E-2</v>
      </c>
      <c r="C224">
        <v>-1.3214632590572888E-2</v>
      </c>
      <c r="D224">
        <v>-3.9209997877725548E-2</v>
      </c>
      <c r="E224">
        <v>0.11758882196123953</v>
      </c>
      <c r="F224">
        <v>3.2280208580856756E-2</v>
      </c>
      <c r="G224">
        <v>8.3453155974327516E-3</v>
      </c>
      <c r="H224">
        <v>-2.2319503535968867E-2</v>
      </c>
      <c r="I224">
        <v>2.9476800458059903E-2</v>
      </c>
      <c r="J224">
        <v>8.982451509690996E-2</v>
      </c>
      <c r="K224">
        <v>-0.10388437051596476</v>
      </c>
      <c r="L224">
        <v>4.9827605009536522E-4</v>
      </c>
      <c r="M224">
        <v>7.9665513781886771E-2</v>
      </c>
      <c r="N224">
        <v>-9.9448187173873201E-2</v>
      </c>
      <c r="O224">
        <v>2.6771093727421161E-2</v>
      </c>
      <c r="P224">
        <v>8.0493507090915378E-2</v>
      </c>
      <c r="Q224">
        <v>-5.4615894771739011E-2</v>
      </c>
      <c r="R224">
        <v>5.445264562226923E-2</v>
      </c>
      <c r="S224">
        <v>-2.2410396578273737E-2</v>
      </c>
      <c r="T224">
        <v>-1.843309245562081E-2</v>
      </c>
      <c r="U224">
        <v>6.1417747889966817E-2</v>
      </c>
      <c r="V224">
        <v>1.5360547784764879E-2</v>
      </c>
      <c r="W224">
        <v>-1.959235348878649E-2</v>
      </c>
      <c r="X224">
        <v>-1.3719300519144797E-2</v>
      </c>
      <c r="Y224">
        <v>0.13198915746169854</v>
      </c>
      <c r="Z224">
        <v>-7.2910131424516175E-2</v>
      </c>
    </row>
    <row r="225" spans="1:26" x14ac:dyDescent="0.2">
      <c r="A225">
        <f t="shared" si="4"/>
        <v>224</v>
      </c>
      <c r="B225">
        <v>-1.2642971247392051E-2</v>
      </c>
      <c r="C225">
        <v>5.3937338737743715E-2</v>
      </c>
      <c r="D225">
        <v>-2.666994190889287E-2</v>
      </c>
      <c r="E225">
        <v>-5.1891538144806314E-2</v>
      </c>
      <c r="F225">
        <v>1.0528901147955539E-2</v>
      </c>
      <c r="G225">
        <v>4.3519256073763703E-2</v>
      </c>
      <c r="H225">
        <v>-2.2503404947094088E-2</v>
      </c>
      <c r="I225">
        <v>-9.281602181460135E-3</v>
      </c>
      <c r="J225">
        <v>5.1597678752981144E-2</v>
      </c>
      <c r="K225">
        <v>-5.1907415926900138E-2</v>
      </c>
      <c r="L225">
        <v>-9.4698624050251617E-2</v>
      </c>
      <c r="M225">
        <v>7.2354897706528906E-2</v>
      </c>
      <c r="N225">
        <v>-2.7308320144787079E-2</v>
      </c>
      <c r="O225">
        <v>-3.5928771409548442E-2</v>
      </c>
      <c r="P225">
        <v>-4.5633200056685003E-2</v>
      </c>
      <c r="Q225">
        <v>7.3355830395251273E-2</v>
      </c>
      <c r="R225">
        <v>-5.0864353765178498E-2</v>
      </c>
      <c r="S225">
        <v>-3.4097905787036253E-2</v>
      </c>
      <c r="T225">
        <v>1.7067456120942182E-2</v>
      </c>
      <c r="U225">
        <v>-2.23961997049839E-2</v>
      </c>
      <c r="V225">
        <v>1.0148395812105032E-2</v>
      </c>
      <c r="W225">
        <v>8.7313152397147334E-2</v>
      </c>
      <c r="X225">
        <v>-1.2446389550599809E-2</v>
      </c>
      <c r="Y225">
        <v>8.0680954236009836E-2</v>
      </c>
      <c r="Z225">
        <v>1.102232223845126E-2</v>
      </c>
    </row>
    <row r="226" spans="1:26" x14ac:dyDescent="0.2">
      <c r="A226">
        <f t="shared" si="4"/>
        <v>225</v>
      </c>
      <c r="B226">
        <v>-5.8086573874528126E-2</v>
      </c>
      <c r="C226">
        <v>4.5784102936532692E-2</v>
      </c>
      <c r="D226">
        <v>7.1022945250107529E-4</v>
      </c>
      <c r="E226">
        <v>-2.9542621264417421E-3</v>
      </c>
      <c r="F226">
        <v>-7.3085458757690944E-2</v>
      </c>
      <c r="G226">
        <v>4.9240924875645097E-2</v>
      </c>
      <c r="H226">
        <v>-5.49259870637685E-2</v>
      </c>
      <c r="I226">
        <v>-1.9770615897485522E-2</v>
      </c>
      <c r="J226">
        <v>8.9507352806233217E-2</v>
      </c>
      <c r="K226">
        <v>1.3192435781041761E-2</v>
      </c>
      <c r="L226">
        <v>4.8005620624922626E-3</v>
      </c>
      <c r="M226">
        <v>-0.1102359284312134</v>
      </c>
      <c r="N226">
        <v>-5.0514900741842866E-2</v>
      </c>
      <c r="O226">
        <v>3.284196047275062E-2</v>
      </c>
      <c r="P226">
        <v>1.0933724649520566E-2</v>
      </c>
      <c r="Q226">
        <v>-6.4492006697825233E-2</v>
      </c>
      <c r="R226">
        <v>-8.549864229386149E-2</v>
      </c>
      <c r="S226">
        <v>4.1557225760634801E-2</v>
      </c>
      <c r="T226">
        <v>-2.0811652150156856E-2</v>
      </c>
      <c r="U226">
        <v>-4.8024406564611405E-2</v>
      </c>
      <c r="V226">
        <v>-6.4669317221657599E-2</v>
      </c>
      <c r="W226">
        <v>-5.3507577262033042E-2</v>
      </c>
      <c r="X226">
        <v>-5.0650199009886218E-4</v>
      </c>
      <c r="Y226">
        <v>8.0467206406253738E-2</v>
      </c>
      <c r="Z226">
        <v>-4.8482452645613384E-2</v>
      </c>
    </row>
    <row r="227" spans="1:26" x14ac:dyDescent="0.2">
      <c r="A227">
        <f t="shared" si="4"/>
        <v>226</v>
      </c>
      <c r="B227">
        <v>8.8135889871349626E-2</v>
      </c>
      <c r="C227">
        <v>-8.1670109698091492E-2</v>
      </c>
      <c r="D227">
        <v>-3.3066095713329267E-2</v>
      </c>
      <c r="E227">
        <v>-4.7350839785352657E-2</v>
      </c>
      <c r="F227">
        <v>-7.5890387671973814E-3</v>
      </c>
      <c r="G227">
        <v>2.2206865845425222E-2</v>
      </c>
      <c r="H227">
        <v>4.7048372146650475E-2</v>
      </c>
      <c r="I227">
        <v>7.5876165168232299E-2</v>
      </c>
      <c r="J227">
        <v>4.156769362881374E-2</v>
      </c>
      <c r="K227">
        <v>-1.1908910906490173E-2</v>
      </c>
      <c r="L227">
        <v>3.5941218895598877E-2</v>
      </c>
      <c r="M227">
        <v>4.3434423529063251E-2</v>
      </c>
      <c r="N227">
        <v>2.1445824413150556E-3</v>
      </c>
      <c r="O227">
        <v>-0.10402038643818</v>
      </c>
      <c r="P227">
        <v>-1.095666926217928E-2</v>
      </c>
      <c r="Q227">
        <v>-3.0359586718483136E-3</v>
      </c>
      <c r="R227">
        <v>4.1180158541620965E-2</v>
      </c>
      <c r="S227">
        <v>7.803929006825068E-2</v>
      </c>
      <c r="T227">
        <v>6.7130420279089664E-2</v>
      </c>
      <c r="U227">
        <v>1.4363840473504256E-3</v>
      </c>
      <c r="V227">
        <v>5.0075544501373678E-2</v>
      </c>
      <c r="W227">
        <v>0.11106958965524572</v>
      </c>
      <c r="X227">
        <v>7.4659996096812717E-2</v>
      </c>
      <c r="Y227">
        <v>1.5799664404232812E-2</v>
      </c>
      <c r="Z227">
        <v>-5.5957400209383723E-2</v>
      </c>
    </row>
    <row r="228" spans="1:26" x14ac:dyDescent="0.2">
      <c r="A228">
        <f t="shared" si="4"/>
        <v>227</v>
      </c>
      <c r="B228">
        <v>-6.6565090487730308E-2</v>
      </c>
      <c r="C228">
        <v>5.7360975629769252E-2</v>
      </c>
      <c r="D228">
        <v>1.0123110318686753E-2</v>
      </c>
      <c r="E228">
        <v>3.3712310645729132E-2</v>
      </c>
      <c r="F228">
        <v>-1.378767010520263E-2</v>
      </c>
      <c r="G228">
        <v>-5.8156599072491613E-2</v>
      </c>
      <c r="H228">
        <v>-5.1994279890802741E-2</v>
      </c>
      <c r="I228">
        <v>-7.40541129388127E-2</v>
      </c>
      <c r="J228">
        <v>6.3738054862923377E-3</v>
      </c>
      <c r="K228">
        <v>-0.10168745848366233</v>
      </c>
      <c r="L228">
        <v>-3.8402894235841478E-2</v>
      </c>
      <c r="M228">
        <v>-5.0077380831140758E-2</v>
      </c>
      <c r="N228">
        <v>7.1313574010434658E-2</v>
      </c>
      <c r="O228">
        <v>-1.2856116486723987E-2</v>
      </c>
      <c r="P228">
        <v>-6.2226069404981633E-2</v>
      </c>
      <c r="Q228">
        <v>-1.4448539932383488E-2</v>
      </c>
      <c r="R228">
        <v>6.9019534510676106E-2</v>
      </c>
      <c r="S228">
        <v>8.9040582070246621E-2</v>
      </c>
      <c r="T228">
        <v>0.1027976257315636</v>
      </c>
      <c r="U228">
        <v>-9.5548596212929396E-2</v>
      </c>
      <c r="V228">
        <v>-6.3506311299647705E-3</v>
      </c>
      <c r="W228">
        <v>2.7044477183960813E-2</v>
      </c>
      <c r="X228">
        <v>-7.5634273766363572E-2</v>
      </c>
      <c r="Y228">
        <v>1.9414535971255028E-2</v>
      </c>
      <c r="Z228">
        <v>5.6854594696242725E-2</v>
      </c>
    </row>
    <row r="229" spans="1:26" x14ac:dyDescent="0.2">
      <c r="A229">
        <f t="shared" si="4"/>
        <v>228</v>
      </c>
      <c r="B229">
        <v>5.523636311029782E-3</v>
      </c>
      <c r="C229">
        <v>4.7422220971904731E-2</v>
      </c>
      <c r="D229">
        <v>4.0106023812406973E-2</v>
      </c>
      <c r="E229">
        <v>-9.8393997596869232E-2</v>
      </c>
      <c r="F229">
        <v>7.6878402974150606E-2</v>
      </c>
      <c r="G229">
        <v>-7.8696771324546153E-2</v>
      </c>
      <c r="H229">
        <v>7.7524596703667945E-2</v>
      </c>
      <c r="I229">
        <v>4.7019620456303896E-2</v>
      </c>
      <c r="J229">
        <v>-1.7666540562851323E-2</v>
      </c>
      <c r="K229">
        <v>-2.1994722017162658E-2</v>
      </c>
      <c r="L229">
        <v>1.8029726956860916E-2</v>
      </c>
      <c r="M229">
        <v>-8.6928666228130599E-2</v>
      </c>
      <c r="N229">
        <v>2.4253694309742672E-2</v>
      </c>
      <c r="O229">
        <v>-6.8858918294872867E-2</v>
      </c>
      <c r="P229">
        <v>-8.1775029235696475E-2</v>
      </c>
      <c r="Q229">
        <v>4.2340574357916091E-2</v>
      </c>
      <c r="R229">
        <v>-8.5413720067768241E-3</v>
      </c>
      <c r="S229">
        <v>2.7885689825571047E-2</v>
      </c>
      <c r="T229">
        <v>3.7353770262506907E-2</v>
      </c>
      <c r="U229">
        <v>-2.2351493351204683E-2</v>
      </c>
      <c r="V229">
        <v>9.8642586605563239E-3</v>
      </c>
      <c r="W229">
        <v>1.0668455666303136E-2</v>
      </c>
      <c r="X229">
        <v>-5.6228163366106511E-2</v>
      </c>
      <c r="Y229">
        <v>3.1642091607019501E-2</v>
      </c>
      <c r="Z229">
        <v>-0.11374142595452352</v>
      </c>
    </row>
    <row r="230" spans="1:26" x14ac:dyDescent="0.2">
      <c r="A230">
        <f t="shared" si="4"/>
        <v>229</v>
      </c>
      <c r="B230">
        <v>3.8427869295652721E-2</v>
      </c>
      <c r="C230">
        <v>3.8301243058017125E-2</v>
      </c>
      <c r="D230">
        <v>-3.736602121828575E-2</v>
      </c>
      <c r="E230">
        <v>1.758232033557942E-2</v>
      </c>
      <c r="F230">
        <v>5.1127633109293885E-2</v>
      </c>
      <c r="G230">
        <v>-2.8516757437499155E-2</v>
      </c>
      <c r="H230">
        <v>2.8112713609575946E-2</v>
      </c>
      <c r="I230">
        <v>-2.4849494431523417E-2</v>
      </c>
      <c r="J230">
        <v>9.049622027451602E-3</v>
      </c>
      <c r="K230">
        <v>-3.6167323864205237E-3</v>
      </c>
      <c r="L230">
        <v>1.0515101122672661E-2</v>
      </c>
      <c r="M230">
        <v>-2.6786933509525313E-2</v>
      </c>
      <c r="N230">
        <v>-6.8869783501209161E-2</v>
      </c>
      <c r="O230">
        <v>9.0392593498318879E-2</v>
      </c>
      <c r="P230">
        <v>-9.3856581938184698E-3</v>
      </c>
      <c r="Q230">
        <v>6.2354955442701608E-3</v>
      </c>
      <c r="R230">
        <v>-1.2148383974319258E-2</v>
      </c>
      <c r="S230">
        <v>-1.6659847333571346E-2</v>
      </c>
      <c r="T230">
        <v>-1.548194081976889E-2</v>
      </c>
      <c r="U230">
        <v>2.3777563731719843E-2</v>
      </c>
      <c r="V230">
        <v>2.339935198254732E-2</v>
      </c>
      <c r="W230">
        <v>-3.7714471204799067E-3</v>
      </c>
      <c r="X230">
        <v>-3.7229079938600494E-2</v>
      </c>
      <c r="Y230">
        <v>4.6431766038939074E-2</v>
      </c>
      <c r="Z230">
        <v>4.1189035753304196E-2</v>
      </c>
    </row>
    <row r="231" spans="1:26" x14ac:dyDescent="0.2">
      <c r="A231">
        <f t="shared" si="4"/>
        <v>230</v>
      </c>
      <c r="B231">
        <v>5.3633643698888303E-3</v>
      </c>
      <c r="C231">
        <v>-1.9511088862459877E-2</v>
      </c>
      <c r="D231">
        <v>-3.5898488368687663E-2</v>
      </c>
      <c r="E231">
        <v>6.3001930145393403E-2</v>
      </c>
      <c r="F231">
        <v>-2.4885425662505165E-2</v>
      </c>
      <c r="G231">
        <v>-2.651781840751382E-2</v>
      </c>
      <c r="H231">
        <v>-2.6450965370291277E-2</v>
      </c>
      <c r="I231">
        <v>-4.4517822198404756E-2</v>
      </c>
      <c r="J231">
        <v>-3.573409598335902E-2</v>
      </c>
      <c r="K231">
        <v>-5.9932026071518284E-2</v>
      </c>
      <c r="L231">
        <v>4.3113995150762349E-2</v>
      </c>
      <c r="M231">
        <v>-4.5318283939988879E-2</v>
      </c>
      <c r="N231">
        <v>8.1284485677802457E-2</v>
      </c>
      <c r="O231">
        <v>-4.5674144406525466E-2</v>
      </c>
      <c r="P231">
        <v>2.166021048849727E-2</v>
      </c>
      <c r="Q231">
        <v>-5.8704869595775852E-3</v>
      </c>
      <c r="R231">
        <v>-6.88347605413955E-3</v>
      </c>
      <c r="S231">
        <v>0.10111278521328279</v>
      </c>
      <c r="T231">
        <v>4.5636274642886915E-2</v>
      </c>
      <c r="U231">
        <v>-2.4296215167577816E-2</v>
      </c>
      <c r="V231">
        <v>3.5479645613741423E-2</v>
      </c>
      <c r="W231">
        <v>3.2126321015643028E-2</v>
      </c>
      <c r="X231">
        <v>2.4395833936446585E-3</v>
      </c>
      <c r="Y231">
        <v>-2.853864252881064E-3</v>
      </c>
      <c r="Z231">
        <v>-5.6276259172048516E-2</v>
      </c>
    </row>
    <row r="232" spans="1:26" x14ac:dyDescent="0.2">
      <c r="A232">
        <f t="shared" si="4"/>
        <v>231</v>
      </c>
      <c r="B232">
        <v>5.8019697064489985E-2</v>
      </c>
      <c r="C232">
        <v>3.4340180862830631E-2</v>
      </c>
      <c r="D232">
        <v>2.7239741363994586E-2</v>
      </c>
      <c r="E232">
        <v>-2.5657297263712939E-2</v>
      </c>
      <c r="F232">
        <v>2.7482601514374202E-2</v>
      </c>
      <c r="G232">
        <v>-1.878175579677422E-2</v>
      </c>
      <c r="H232">
        <v>-2.1880343921065908E-2</v>
      </c>
      <c r="I232">
        <v>-4.7541076749748855E-2</v>
      </c>
      <c r="J232">
        <v>-3.8134013340151603E-2</v>
      </c>
      <c r="K232">
        <v>4.5928836456019341E-2</v>
      </c>
      <c r="L232">
        <v>2.0154983193484779E-3</v>
      </c>
      <c r="M232">
        <v>-6.6558873622867151E-2</v>
      </c>
      <c r="N232">
        <v>0.1095744082790347</v>
      </c>
      <c r="O232">
        <v>-4.9437978112590368E-2</v>
      </c>
      <c r="P232">
        <v>7.305000541179944E-4</v>
      </c>
      <c r="Q232">
        <v>0.10143072002200113</v>
      </c>
      <c r="R232">
        <v>3.2386808886399526E-2</v>
      </c>
      <c r="S232">
        <v>-7.4464429026791369E-4</v>
      </c>
      <c r="T232">
        <v>1.1589205802789757E-2</v>
      </c>
      <c r="U232">
        <v>7.2773247036926711E-2</v>
      </c>
      <c r="V232">
        <v>-7.6118468270850656E-2</v>
      </c>
      <c r="W232">
        <v>-2.3813044039874807E-2</v>
      </c>
      <c r="X232">
        <v>-3.8987593221619772E-2</v>
      </c>
      <c r="Y232">
        <v>2.4858649447175647E-2</v>
      </c>
      <c r="Z232">
        <v>7.8445058626993913E-2</v>
      </c>
    </row>
    <row r="233" spans="1:26" x14ac:dyDescent="0.2">
      <c r="A233">
        <f t="shared" si="4"/>
        <v>232</v>
      </c>
      <c r="B233">
        <v>2.065490551555724E-3</v>
      </c>
      <c r="C233">
        <v>2.4350852599642203E-2</v>
      </c>
      <c r="D233">
        <v>4.1826112666448409E-2</v>
      </c>
      <c r="E233">
        <v>7.1909374754755354E-3</v>
      </c>
      <c r="F233">
        <v>-1.4926807805016448E-2</v>
      </c>
      <c r="G233">
        <v>2.3857834578011387E-2</v>
      </c>
      <c r="H233">
        <v>-6.4261082634725172E-2</v>
      </c>
      <c r="I233">
        <v>-4.0776972164942436E-2</v>
      </c>
      <c r="J233">
        <v>-3.4730608959583478E-2</v>
      </c>
      <c r="K233">
        <v>-1.8482405971850299E-2</v>
      </c>
      <c r="L233">
        <v>-2.3713912665563105E-2</v>
      </c>
      <c r="M233">
        <v>-7.7032248068445979E-3</v>
      </c>
      <c r="N233">
        <v>-3.1875660196982389E-2</v>
      </c>
      <c r="O233">
        <v>-5.3887763094621524E-2</v>
      </c>
      <c r="P233">
        <v>5.6960423840083416E-2</v>
      </c>
      <c r="Q233">
        <v>-6.8354688914118097E-3</v>
      </c>
      <c r="R233">
        <v>-2.0875629190308616E-2</v>
      </c>
      <c r="S233">
        <v>4.5445920604169097E-2</v>
      </c>
      <c r="T233">
        <v>9.7601625938962683E-3</v>
      </c>
      <c r="U233">
        <v>-2.4318995928856366E-2</v>
      </c>
      <c r="V233">
        <v>1.9854950207946163E-2</v>
      </c>
      <c r="W233">
        <v>5.1368983046030783E-2</v>
      </c>
      <c r="X233">
        <v>-7.9928212577911134E-2</v>
      </c>
      <c r="Y233">
        <v>3.5375288230402313E-2</v>
      </c>
      <c r="Z233">
        <v>-5.2065071267451295E-2</v>
      </c>
    </row>
    <row r="234" spans="1:26" x14ac:dyDescent="0.2">
      <c r="A234">
        <f t="shared" si="4"/>
        <v>233</v>
      </c>
      <c r="B234">
        <v>5.3492027194697235E-2</v>
      </c>
      <c r="C234">
        <v>4.5499300404556027E-2</v>
      </c>
      <c r="D234">
        <v>-4.0773434110227352E-2</v>
      </c>
      <c r="E234">
        <v>-1.034550452994536E-2</v>
      </c>
      <c r="F234">
        <v>2.0042426415347179E-2</v>
      </c>
      <c r="G234">
        <v>-1.242161040323694E-2</v>
      </c>
      <c r="H234">
        <v>-6.6419890201680237E-2</v>
      </c>
      <c r="I234">
        <v>-1.6570786968377396E-2</v>
      </c>
      <c r="J234">
        <v>6.6919610214993736E-2</v>
      </c>
      <c r="K234">
        <v>1.3784578847784701E-2</v>
      </c>
      <c r="L234">
        <v>4.2349322753374691E-2</v>
      </c>
      <c r="M234">
        <v>2.5785697776948627E-2</v>
      </c>
      <c r="N234">
        <v>-7.532459437503522E-2</v>
      </c>
      <c r="O234">
        <v>8.1214032947263939E-2</v>
      </c>
      <c r="P234">
        <v>-1.0232506797487758E-4</v>
      </c>
      <c r="Q234">
        <v>4.5115723911409833E-2</v>
      </c>
      <c r="R234">
        <v>-5.0832177598971132E-3</v>
      </c>
      <c r="S234">
        <v>7.2297596429000896E-2</v>
      </c>
      <c r="T234">
        <v>-5.7082031002628222E-2</v>
      </c>
      <c r="U234">
        <v>1.0078645523147916E-2</v>
      </c>
      <c r="V234">
        <v>5.3363744069566801E-2</v>
      </c>
      <c r="W234">
        <v>9.6715095357836761E-2</v>
      </c>
      <c r="X234">
        <v>0.10331175383342009</v>
      </c>
      <c r="Y234">
        <v>-4.4019141343836854E-4</v>
      </c>
      <c r="Z234">
        <v>2.4448179686541081E-2</v>
      </c>
    </row>
    <row r="235" spans="1:26" x14ac:dyDescent="0.2">
      <c r="A235">
        <f t="shared" si="4"/>
        <v>234</v>
      </c>
      <c r="B235">
        <v>-1.0740314804148859E-2</v>
      </c>
      <c r="C235">
        <v>-4.322944406117208E-2</v>
      </c>
      <c r="D235">
        <v>-2.5480427943161105E-2</v>
      </c>
      <c r="E235">
        <v>5.5552008577131648E-2</v>
      </c>
      <c r="F235">
        <v>0.10690515246739495</v>
      </c>
      <c r="G235">
        <v>4.0760286295584362E-2</v>
      </c>
      <c r="H235">
        <v>-8.8338875598694133E-3</v>
      </c>
      <c r="I235">
        <v>-1.3140722029143601E-2</v>
      </c>
      <c r="J235">
        <v>0.10258043609607363</v>
      </c>
      <c r="K235">
        <v>-5.196098963913898E-3</v>
      </c>
      <c r="L235">
        <v>5.0167507428637903E-2</v>
      </c>
      <c r="M235">
        <v>3.5074224765591563E-2</v>
      </c>
      <c r="N235">
        <v>-2.8490900171822094E-2</v>
      </c>
      <c r="O235">
        <v>-1.5218362259673138E-2</v>
      </c>
      <c r="P235">
        <v>-3.6674634502671943E-2</v>
      </c>
      <c r="Q235">
        <v>-4.658025191190647E-2</v>
      </c>
      <c r="R235">
        <v>-3.4306399262969557E-2</v>
      </c>
      <c r="S235">
        <v>7.0652295730920158E-3</v>
      </c>
      <c r="T235">
        <v>2.3166128653733919E-2</v>
      </c>
      <c r="U235">
        <v>5.2267219242360344E-2</v>
      </c>
      <c r="V235">
        <v>-1.8708029186639309E-2</v>
      </c>
      <c r="W235">
        <v>0.11501583680505667</v>
      </c>
      <c r="X235">
        <v>1.8143266389514925E-2</v>
      </c>
      <c r="Y235">
        <v>-5.7999029906937449E-2</v>
      </c>
      <c r="Z235">
        <v>6.4550722578424716E-2</v>
      </c>
    </row>
    <row r="236" spans="1:26" x14ac:dyDescent="0.2">
      <c r="A236">
        <f t="shared" si="4"/>
        <v>235</v>
      </c>
      <c r="B236">
        <v>-3.9596227495144527E-2</v>
      </c>
      <c r="C236">
        <v>-5.5130945314178711E-3</v>
      </c>
      <c r="D236">
        <v>-9.1097750609784745E-3</v>
      </c>
      <c r="E236">
        <v>-7.6462035997707081E-2</v>
      </c>
      <c r="F236">
        <v>6.9028025795374384E-2</v>
      </c>
      <c r="G236">
        <v>-7.894815956708276E-2</v>
      </c>
      <c r="H236">
        <v>-2.1529637592352834E-2</v>
      </c>
      <c r="I236">
        <v>-1.7935744927121945E-2</v>
      </c>
      <c r="J236">
        <v>9.3693269573387486E-2</v>
      </c>
      <c r="K236">
        <v>-2.6576390293120734E-2</v>
      </c>
      <c r="L236">
        <v>-3.9967518821968744E-2</v>
      </c>
      <c r="M236">
        <v>7.9772421209127947E-2</v>
      </c>
      <c r="N236">
        <v>-4.2497279160207159E-3</v>
      </c>
      <c r="O236">
        <v>-5.9246746039745227E-3</v>
      </c>
      <c r="P236">
        <v>4.0099480024607989E-2</v>
      </c>
      <c r="Q236">
        <v>3.6571417840183348E-2</v>
      </c>
      <c r="R236">
        <v>-5.7473214786806524E-2</v>
      </c>
      <c r="S236">
        <v>3.1338905453249154E-2</v>
      </c>
      <c r="T236">
        <v>9.7370130987000092E-2</v>
      </c>
      <c r="U236">
        <v>7.4227779193792906E-2</v>
      </c>
      <c r="V236">
        <v>1.7826171494148169E-2</v>
      </c>
      <c r="W236">
        <v>7.8560560557487932E-2</v>
      </c>
      <c r="X236">
        <v>-1.1911571831885997E-2</v>
      </c>
      <c r="Y236">
        <v>4.8344110355964488E-3</v>
      </c>
      <c r="Z236">
        <v>4.7595234486389075E-2</v>
      </c>
    </row>
    <row r="237" spans="1:26" x14ac:dyDescent="0.2">
      <c r="A237">
        <f t="shared" si="4"/>
        <v>236</v>
      </c>
      <c r="B237">
        <v>3.0996582207981618E-3</v>
      </c>
      <c r="C237">
        <v>-4.1516899983279662E-2</v>
      </c>
      <c r="D237">
        <v>-1.5137394959016131E-2</v>
      </c>
      <c r="E237">
        <v>-8.2050667624660581E-2</v>
      </c>
      <c r="F237">
        <v>2.8737130553361696E-2</v>
      </c>
      <c r="G237">
        <v>-1.5285883926659102E-2</v>
      </c>
      <c r="H237">
        <v>8.0836373345944484E-2</v>
      </c>
      <c r="I237">
        <v>3.1270572258097769E-2</v>
      </c>
      <c r="J237">
        <v>2.1730661972664017E-2</v>
      </c>
      <c r="K237">
        <v>-0.10086310724770807</v>
      </c>
      <c r="L237">
        <v>-2.5826863187180683E-3</v>
      </c>
      <c r="M237">
        <v>7.3160560762190713E-2</v>
      </c>
      <c r="N237">
        <v>-7.4621330062682886E-2</v>
      </c>
      <c r="O237">
        <v>1.7357481071573776E-2</v>
      </c>
      <c r="P237">
        <v>4.4625730120053553E-2</v>
      </c>
      <c r="Q237">
        <v>6.7695883826808703E-2</v>
      </c>
      <c r="R237">
        <v>7.6848795868840497E-2</v>
      </c>
      <c r="S237">
        <v>8.1671258264769939E-2</v>
      </c>
      <c r="T237">
        <v>1.9856119118219454E-2</v>
      </c>
      <c r="U237">
        <v>-3.7851557643154205E-3</v>
      </c>
      <c r="V237">
        <v>3.5916024423577227E-2</v>
      </c>
      <c r="W237">
        <v>-3.8740226226961744E-2</v>
      </c>
      <c r="X237">
        <v>-8.4123561311070273E-3</v>
      </c>
      <c r="Y237">
        <v>4.4990471656702856E-3</v>
      </c>
      <c r="Z237">
        <v>4.8538322187858453E-2</v>
      </c>
    </row>
    <row r="238" spans="1:26" x14ac:dyDescent="0.2">
      <c r="A238">
        <f t="shared" si="4"/>
        <v>237</v>
      </c>
      <c r="B238">
        <v>-1.5399271867880102E-2</v>
      </c>
      <c r="C238">
        <v>-3.7442973787519311E-2</v>
      </c>
      <c r="D238">
        <v>8.6880069402944321E-2</v>
      </c>
      <c r="E238">
        <v>-4.2817849069745895E-2</v>
      </c>
      <c r="F238">
        <v>3.7644833716864848E-2</v>
      </c>
      <c r="G238">
        <v>-0.10514077881439776</v>
      </c>
      <c r="H238">
        <v>-2.8961567560190939E-2</v>
      </c>
      <c r="I238">
        <v>-8.1090373190167542E-2</v>
      </c>
      <c r="J238">
        <v>-2.7088478162794454E-2</v>
      </c>
      <c r="K238">
        <v>-6.3794774828876355E-2</v>
      </c>
      <c r="L238">
        <v>3.2543954324741081E-2</v>
      </c>
      <c r="M238">
        <v>3.3771275078778043E-2</v>
      </c>
      <c r="N238">
        <v>-8.2228084357151524E-2</v>
      </c>
      <c r="O238">
        <v>4.0564675294486735E-2</v>
      </c>
      <c r="P238">
        <v>-1.5708421950584727E-3</v>
      </c>
      <c r="Q238">
        <v>9.0740452278523995E-2</v>
      </c>
      <c r="R238">
        <v>8.3589113799253257E-3</v>
      </c>
      <c r="S238">
        <v>4.8385209751167023E-2</v>
      </c>
      <c r="T238">
        <v>3.5239083359534469E-2</v>
      </c>
      <c r="U238">
        <v>-5.350919986401554E-2</v>
      </c>
      <c r="V238">
        <v>-2.4869423760896119E-2</v>
      </c>
      <c r="W238">
        <v>-9.9202937930582893E-2</v>
      </c>
      <c r="X238">
        <v>-4.8724256571054704E-2</v>
      </c>
      <c r="Y238">
        <v>8.8716045944955101E-3</v>
      </c>
      <c r="Z238">
        <v>-4.4867672148177391E-2</v>
      </c>
    </row>
    <row r="239" spans="1:26" x14ac:dyDescent="0.2">
      <c r="A239">
        <f t="shared" si="4"/>
        <v>238</v>
      </c>
      <c r="B239">
        <v>-2.8201878198277643E-3</v>
      </c>
      <c r="C239">
        <v>-1.9265286756301642E-2</v>
      </c>
      <c r="D239">
        <v>-1.7184250885495227E-2</v>
      </c>
      <c r="E239">
        <v>-6.2507148938013429E-2</v>
      </c>
      <c r="F239">
        <v>8.4057948623707038E-3</v>
      </c>
      <c r="G239">
        <v>3.3554760551647661E-2</v>
      </c>
      <c r="H239">
        <v>3.9358230966846708E-2</v>
      </c>
      <c r="I239">
        <v>5.0009893938648166E-2</v>
      </c>
      <c r="J239">
        <v>-3.6634147205958166E-2</v>
      </c>
      <c r="K239">
        <v>8.9807891293900988E-3</v>
      </c>
      <c r="L239">
        <v>-7.5416765649415057E-3</v>
      </c>
      <c r="M239">
        <v>9.7557770047931244E-3</v>
      </c>
      <c r="N239">
        <v>1.5518024837572544E-2</v>
      </c>
      <c r="O239">
        <v>-4.9792152501383725E-2</v>
      </c>
      <c r="P239">
        <v>3.3810491246922002E-2</v>
      </c>
      <c r="Q239">
        <v>3.9144918930515263E-2</v>
      </c>
      <c r="R239">
        <v>-2.0002742380210058E-2</v>
      </c>
      <c r="S239">
        <v>-4.8189848153617772E-2</v>
      </c>
      <c r="T239">
        <v>-2.1007107173274084E-3</v>
      </c>
      <c r="U239">
        <v>-2.0760625445748553E-3</v>
      </c>
      <c r="V239">
        <v>-4.4295557248447491E-2</v>
      </c>
      <c r="W239">
        <v>-1.5926842000882822E-2</v>
      </c>
      <c r="X239">
        <v>3.4621498193028614E-2</v>
      </c>
      <c r="Y239">
        <v>-2.2997500244793138E-2</v>
      </c>
      <c r="Z239">
        <v>-1.3249201444098512E-2</v>
      </c>
    </row>
    <row r="240" spans="1:26" x14ac:dyDescent="0.2">
      <c r="A240">
        <f t="shared" si="4"/>
        <v>239</v>
      </c>
      <c r="B240">
        <v>1.8592403499229922E-2</v>
      </c>
      <c r="C240">
        <v>-1.869179807353262E-2</v>
      </c>
      <c r="D240">
        <v>8.4240658683851083E-2</v>
      </c>
      <c r="E240">
        <v>2.4452114707176602E-2</v>
      </c>
      <c r="F240">
        <v>-1.9937520971958202E-2</v>
      </c>
      <c r="G240">
        <v>-2.9101532010656492E-2</v>
      </c>
      <c r="H240">
        <v>-5.760918259424757E-2</v>
      </c>
      <c r="I240">
        <v>9.6642816967387413E-2</v>
      </c>
      <c r="J240">
        <v>6.6146774327561372E-2</v>
      </c>
      <c r="K240">
        <v>3.8571970958051621E-3</v>
      </c>
      <c r="L240">
        <v>1.2118638854466764E-2</v>
      </c>
      <c r="M240">
        <v>1.1523376265977221E-2</v>
      </c>
      <c r="N240">
        <v>-5.997445114686354E-2</v>
      </c>
      <c r="O240">
        <v>5.5459155322491606E-2</v>
      </c>
      <c r="P240">
        <v>-2.7067573199750189E-3</v>
      </c>
      <c r="Q240">
        <v>8.4646137052940398E-2</v>
      </c>
      <c r="R240">
        <v>3.344541979316495E-3</v>
      </c>
      <c r="S240">
        <v>-3.5610096638945183E-3</v>
      </c>
      <c r="T240">
        <v>1.073756263626822E-2</v>
      </c>
      <c r="U240">
        <v>7.1792323636365632E-2</v>
      </c>
      <c r="V240">
        <v>4.1534136916190817E-2</v>
      </c>
      <c r="W240">
        <v>1.7791507511538844E-2</v>
      </c>
      <c r="X240">
        <v>-1.9583283476699073E-2</v>
      </c>
      <c r="Y240">
        <v>-2.7899501281753711E-2</v>
      </c>
      <c r="Z240">
        <v>-1.605753950447382E-2</v>
      </c>
    </row>
    <row r="241" spans="1:26" x14ac:dyDescent="0.2">
      <c r="A241">
        <f t="shared" si="4"/>
        <v>240</v>
      </c>
      <c r="B241">
        <v>-3.445335585986363E-2</v>
      </c>
      <c r="C241">
        <v>-6.0066857464657258E-2</v>
      </c>
      <c r="D241">
        <v>0.13219685844430901</v>
      </c>
      <c r="E241">
        <v>1.0142471273149087E-2</v>
      </c>
      <c r="F241">
        <v>-5.6018681929974848E-2</v>
      </c>
      <c r="G241">
        <v>-2.5922383023197097E-2</v>
      </c>
      <c r="H241">
        <v>-2.1525661010282686E-2</v>
      </c>
      <c r="I241">
        <v>2.0420738501992015E-2</v>
      </c>
      <c r="J241">
        <v>2.0613765925033969E-2</v>
      </c>
      <c r="K241">
        <v>4.2725667692537191E-3</v>
      </c>
      <c r="L241">
        <v>1.2797857876892022E-2</v>
      </c>
      <c r="M241">
        <v>0.11093082185570817</v>
      </c>
      <c r="N241">
        <v>1.8346987377765508E-2</v>
      </c>
      <c r="O241">
        <v>-5.4983871157840494E-2</v>
      </c>
      <c r="P241">
        <v>1.0652179201554103E-2</v>
      </c>
      <c r="Q241">
        <v>1.9580168719399466E-2</v>
      </c>
      <c r="R241">
        <v>-1.0265826674308634E-2</v>
      </c>
      <c r="S241">
        <v>5.5066285837048548E-2</v>
      </c>
      <c r="T241">
        <v>2.1760036292723502E-2</v>
      </c>
      <c r="U241">
        <v>-2.0315506188456733E-2</v>
      </c>
      <c r="V241">
        <v>-4.7489193405706856E-2</v>
      </c>
      <c r="W241">
        <v>-5.5651540556849281E-2</v>
      </c>
      <c r="X241">
        <v>5.4513396734318924E-2</v>
      </c>
      <c r="Y241">
        <v>0.10228767208243596</v>
      </c>
      <c r="Z241">
        <v>-7.8174232728804249E-2</v>
      </c>
    </row>
    <row r="242" spans="1:26" x14ac:dyDescent="0.2">
      <c r="A242">
        <f t="shared" si="4"/>
        <v>241</v>
      </c>
      <c r="B242">
        <v>5.1341798715390609E-2</v>
      </c>
      <c r="C242">
        <v>1.2505867532032892E-2</v>
      </c>
      <c r="D242">
        <v>-6.781291358052681E-2</v>
      </c>
      <c r="E242">
        <v>-2.6090640579187641E-2</v>
      </c>
      <c r="F242">
        <v>-3.0760192554314291E-2</v>
      </c>
      <c r="G242">
        <v>0.10851122572522826</v>
      </c>
      <c r="H242">
        <v>8.2878467134597598E-3</v>
      </c>
      <c r="I242">
        <v>-5.5943297084037238E-2</v>
      </c>
      <c r="J242">
        <v>-1.2652158726416205E-2</v>
      </c>
      <c r="K242">
        <v>7.659162891970353E-2</v>
      </c>
      <c r="L242">
        <v>-0.10466380312118294</v>
      </c>
      <c r="M242">
        <v>-4.882806896259189E-2</v>
      </c>
      <c r="N242">
        <v>-5.9038774627928864E-2</v>
      </c>
      <c r="O242">
        <v>5.9822101058593861E-2</v>
      </c>
      <c r="P242">
        <v>-4.6275295556196645E-2</v>
      </c>
      <c r="Q242">
        <v>-5.2535724959595569E-2</v>
      </c>
      <c r="R242">
        <v>-2.1470518212805826E-2</v>
      </c>
      <c r="S242">
        <v>5.6687912925642854E-2</v>
      </c>
      <c r="T242">
        <v>-5.9020022126020609E-3</v>
      </c>
      <c r="U242">
        <v>3.3032043675990344E-2</v>
      </c>
      <c r="V242">
        <v>5.8522701855469823E-2</v>
      </c>
      <c r="W242">
        <v>5.7534645775807185E-2</v>
      </c>
      <c r="X242">
        <v>-1.51024529857823E-2</v>
      </c>
      <c r="Y242">
        <v>8.7992345517732013E-3</v>
      </c>
      <c r="Z242">
        <v>-2.7144031641329294E-2</v>
      </c>
    </row>
    <row r="243" spans="1:26" x14ac:dyDescent="0.2">
      <c r="A243">
        <f t="shared" si="4"/>
        <v>242</v>
      </c>
      <c r="B243">
        <v>-2.3205526487671134E-3</v>
      </c>
      <c r="C243">
        <v>8.4324001547537095E-2</v>
      </c>
      <c r="D243">
        <v>6.906158109867068E-2</v>
      </c>
      <c r="E243">
        <v>2.0991763295038199E-2</v>
      </c>
      <c r="F243">
        <v>6.8545735113324013E-2</v>
      </c>
      <c r="G243">
        <v>-0.10217338541755255</v>
      </c>
      <c r="H243">
        <v>-1.9209517181496584E-2</v>
      </c>
      <c r="I243">
        <v>5.1224003369160422E-2</v>
      </c>
      <c r="J243">
        <v>1.6051273386031781E-3</v>
      </c>
      <c r="K243">
        <v>-9.8941273541529873E-2</v>
      </c>
      <c r="L243">
        <v>-7.0229983092058149E-2</v>
      </c>
      <c r="M243">
        <v>-2.7488815243811915E-2</v>
      </c>
      <c r="N243">
        <v>-1.4909853970762063E-2</v>
      </c>
      <c r="O243">
        <v>8.6309242876152062E-2</v>
      </c>
      <c r="P243">
        <v>-5.8638134057352798E-2</v>
      </c>
      <c r="Q243">
        <v>-1.1965756482069968E-2</v>
      </c>
      <c r="R243">
        <v>4.3808715543782156E-2</v>
      </c>
      <c r="S243">
        <v>-1.0493841576074206E-2</v>
      </c>
      <c r="T243">
        <v>-4.4929440092684257E-2</v>
      </c>
      <c r="U243">
        <v>2.4705974937736509E-2</v>
      </c>
      <c r="V243">
        <v>-1.3009171650691445E-2</v>
      </c>
      <c r="W243">
        <v>-7.905044718386367E-2</v>
      </c>
      <c r="X243">
        <v>-8.1454372820516541E-2</v>
      </c>
      <c r="Y243">
        <v>-3.1635916609132189E-2</v>
      </c>
      <c r="Z243">
        <v>-8.9599340779136713E-3</v>
      </c>
    </row>
    <row r="244" spans="1:26" x14ac:dyDescent="0.2">
      <c r="A244">
        <f t="shared" si="4"/>
        <v>243</v>
      </c>
      <c r="B244">
        <v>-1.9800343044677166E-2</v>
      </c>
      <c r="C244">
        <v>3.6901684097614178E-2</v>
      </c>
      <c r="D244">
        <v>9.3410432071683064E-2</v>
      </c>
      <c r="E244">
        <v>-1.2346871227393095E-2</v>
      </c>
      <c r="F244">
        <v>-3.0267772803699495E-3</v>
      </c>
      <c r="G244">
        <v>-1.186976230094312E-2</v>
      </c>
      <c r="H244">
        <v>2.5104767378601534E-3</v>
      </c>
      <c r="I244">
        <v>7.7367034419047252E-4</v>
      </c>
      <c r="J244">
        <v>-2.8292633478671305E-2</v>
      </c>
      <c r="K244">
        <v>4.077996541917722E-3</v>
      </c>
      <c r="L244">
        <v>6.9805017586707374E-2</v>
      </c>
      <c r="M244">
        <v>-4.7698327804203883E-2</v>
      </c>
      <c r="N244">
        <v>-1.989271142685407E-2</v>
      </c>
      <c r="O244">
        <v>3.6471258983608659E-2</v>
      </c>
      <c r="P244">
        <v>4.3708867717101356E-2</v>
      </c>
      <c r="Q244">
        <v>4.8271724730671213E-2</v>
      </c>
      <c r="R244">
        <v>2.5444518437654804E-2</v>
      </c>
      <c r="S244">
        <v>-6.0049719953567691E-2</v>
      </c>
      <c r="T244">
        <v>-6.6438579765056658E-3</v>
      </c>
      <c r="U244">
        <v>4.3255501926194685E-2</v>
      </c>
      <c r="V244">
        <v>1.6417623046063125E-2</v>
      </c>
      <c r="W244">
        <v>-8.834097808010577E-2</v>
      </c>
      <c r="X244">
        <v>5.4056701423736767E-2</v>
      </c>
      <c r="Y244">
        <v>-3.0879753882772542E-2</v>
      </c>
      <c r="Z244">
        <v>1.6443196084157324E-2</v>
      </c>
    </row>
    <row r="245" spans="1:26" x14ac:dyDescent="0.2">
      <c r="A245">
        <f t="shared" si="4"/>
        <v>244</v>
      </c>
      <c r="B245">
        <v>-3.3624881564066511E-2</v>
      </c>
      <c r="C245">
        <v>-4.9130042652887604E-2</v>
      </c>
      <c r="D245">
        <v>-6.8889413117722495E-2</v>
      </c>
      <c r="E245">
        <v>-6.6059383581141357E-2</v>
      </c>
      <c r="F245">
        <v>7.429275897575241E-2</v>
      </c>
      <c r="G245">
        <v>8.7056554443411573E-3</v>
      </c>
      <c r="H245">
        <v>6.9950226931247805E-2</v>
      </c>
      <c r="I245">
        <v>-1.4354150184546673E-2</v>
      </c>
      <c r="J245">
        <v>0.10424073930183707</v>
      </c>
      <c r="K245">
        <v>-3.544503873735038E-2</v>
      </c>
      <c r="L245">
        <v>1.8192667720184047E-2</v>
      </c>
      <c r="M245">
        <v>-1.1941668780305056E-2</v>
      </c>
      <c r="N245">
        <v>-2.060818009037748E-2</v>
      </c>
      <c r="O245">
        <v>6.9233569823089841E-2</v>
      </c>
      <c r="P245">
        <v>3.4506351032013355E-2</v>
      </c>
      <c r="Q245">
        <v>2.7735760182013632E-2</v>
      </c>
      <c r="R245">
        <v>-4.9747444719733802E-2</v>
      </c>
      <c r="S245">
        <v>0.15443362940667113</v>
      </c>
      <c r="T245">
        <v>-1.5902291545327865E-2</v>
      </c>
      <c r="U245">
        <v>2.5987951210668509E-2</v>
      </c>
      <c r="V245">
        <v>6.5346033224695538E-2</v>
      </c>
      <c r="W245">
        <v>0.14535236730964457</v>
      </c>
      <c r="X245">
        <v>-4.7240765632776391E-2</v>
      </c>
      <c r="Y245">
        <v>3.1653878111076408E-2</v>
      </c>
      <c r="Z245">
        <v>8.7129188624739222E-3</v>
      </c>
    </row>
    <row r="246" spans="1:26" x14ac:dyDescent="0.2">
      <c r="A246">
        <f t="shared" si="4"/>
        <v>245</v>
      </c>
      <c r="B246">
        <v>1.9811694726305593E-2</v>
      </c>
      <c r="C246">
        <v>3.7411983462720352E-3</v>
      </c>
      <c r="D246">
        <v>-7.9437414770812311E-3</v>
      </c>
      <c r="E246">
        <v>-1.1514063330570492E-3</v>
      </c>
      <c r="F246">
        <v>5.3938274813768554E-3</v>
      </c>
      <c r="G246">
        <v>-2.8440335755134761E-2</v>
      </c>
      <c r="H246">
        <v>-2.0901346330397849E-2</v>
      </c>
      <c r="I246">
        <v>-3.451895464970476E-2</v>
      </c>
      <c r="J246">
        <v>-4.7920449717459353E-2</v>
      </c>
      <c r="K246">
        <v>2.1093835197071819E-2</v>
      </c>
      <c r="L246">
        <v>4.8595644585038067E-2</v>
      </c>
      <c r="M246">
        <v>-2.0978460405003251E-2</v>
      </c>
      <c r="N246">
        <v>2.499241760302048E-3</v>
      </c>
      <c r="O246">
        <v>4.2186635259593187E-3</v>
      </c>
      <c r="P246">
        <v>1.9237891172520717E-3</v>
      </c>
      <c r="Q246">
        <v>9.2444752171293595E-2</v>
      </c>
      <c r="R246">
        <v>3.5639892201218645E-2</v>
      </c>
      <c r="S246">
        <v>-7.9578647917498094E-2</v>
      </c>
      <c r="T246">
        <v>-6.6540086360381175E-3</v>
      </c>
      <c r="U246">
        <v>-2.8597736373787944E-2</v>
      </c>
      <c r="V246">
        <v>5.6017630632299267E-2</v>
      </c>
      <c r="W246">
        <v>-2.1532727912682577E-2</v>
      </c>
      <c r="X246">
        <v>1.9188997943719824E-2</v>
      </c>
      <c r="Y246">
        <v>6.0532759708656465E-2</v>
      </c>
      <c r="Z246">
        <v>2.0373324106435182E-2</v>
      </c>
    </row>
    <row r="247" spans="1:26" x14ac:dyDescent="0.2">
      <c r="A247">
        <f t="shared" si="4"/>
        <v>246</v>
      </c>
      <c r="B247">
        <v>2.9586573270618593E-3</v>
      </c>
      <c r="C247">
        <v>0.13314858566315185</v>
      </c>
      <c r="D247">
        <v>-1.9337690096385932E-2</v>
      </c>
      <c r="E247">
        <v>-3.1127349296578E-2</v>
      </c>
      <c r="F247">
        <v>4.6648228069172869E-2</v>
      </c>
      <c r="G247">
        <v>9.6485913874153728E-2</v>
      </c>
      <c r="H247">
        <v>4.304736409750206E-2</v>
      </c>
      <c r="I247">
        <v>9.2071648741668764E-3</v>
      </c>
      <c r="J247">
        <v>-1.2968247866704573E-2</v>
      </c>
      <c r="K247">
        <v>-3.1400707945432101E-2</v>
      </c>
      <c r="L247">
        <v>-1.1451848668876415E-2</v>
      </c>
      <c r="M247">
        <v>-7.4171036961872494E-2</v>
      </c>
      <c r="N247">
        <v>-1.5641051322440227E-4</v>
      </c>
      <c r="O247">
        <v>-2.6361236951074458E-2</v>
      </c>
      <c r="P247">
        <v>5.6204358845418349E-2</v>
      </c>
      <c r="Q247">
        <v>-7.0725128953390295E-2</v>
      </c>
      <c r="R247">
        <v>5.381963692890944E-2</v>
      </c>
      <c r="S247">
        <v>2.0899828749749549E-2</v>
      </c>
      <c r="T247">
        <v>-7.4840635982688697E-2</v>
      </c>
      <c r="U247">
        <v>5.8485487049230414E-2</v>
      </c>
      <c r="V247">
        <v>-6.7579946296555296E-2</v>
      </c>
      <c r="W247">
        <v>-6.5960001465158614E-4</v>
      </c>
      <c r="X247">
        <v>6.0513087650718805E-2</v>
      </c>
      <c r="Y247">
        <v>-6.1199600301459853E-3</v>
      </c>
      <c r="Z247">
        <v>-6.006327569381463E-2</v>
      </c>
    </row>
    <row r="248" spans="1:26" x14ac:dyDescent="0.2">
      <c r="A248">
        <f t="shared" si="4"/>
        <v>247</v>
      </c>
      <c r="B248">
        <v>2.5787477071143226E-2</v>
      </c>
      <c r="C248">
        <v>-2.8409314455467197E-2</v>
      </c>
      <c r="D248">
        <v>2.6024015782752503E-2</v>
      </c>
      <c r="E248">
        <v>3.6448197573244107E-2</v>
      </c>
      <c r="F248">
        <v>-1.8821379977690154E-2</v>
      </c>
      <c r="G248">
        <v>-1.0263131194005813E-2</v>
      </c>
      <c r="H248">
        <v>8.5894986915640101E-3</v>
      </c>
      <c r="I248">
        <v>5.7527696386953577E-2</v>
      </c>
      <c r="J248">
        <v>-6.2187242577088579E-3</v>
      </c>
      <c r="K248">
        <v>-0.11227297172838831</v>
      </c>
      <c r="L248">
        <v>0.12995147131999002</v>
      </c>
      <c r="M248">
        <v>1.2897434974945327E-2</v>
      </c>
      <c r="N248">
        <v>2.0081935347915848E-2</v>
      </c>
      <c r="O248">
        <v>5.6894049602512278E-2</v>
      </c>
      <c r="P248">
        <v>6.704648498893469E-4</v>
      </c>
      <c r="Q248">
        <v>-4.5626352486642409E-3</v>
      </c>
      <c r="R248">
        <v>-2.6013221526330853E-2</v>
      </c>
      <c r="S248">
        <v>5.8034114579730671E-3</v>
      </c>
      <c r="T248">
        <v>-5.8830026150743973E-2</v>
      </c>
      <c r="U248">
        <v>2.8215493323736185E-2</v>
      </c>
      <c r="V248">
        <v>-4.4203557679995363E-2</v>
      </c>
      <c r="W248">
        <v>-2.3864087385804724E-2</v>
      </c>
      <c r="X248">
        <v>1.7661435390729015E-2</v>
      </c>
      <c r="Y248">
        <v>-1.7448926586711603E-2</v>
      </c>
      <c r="Z248">
        <v>-5.8026801640193512E-3</v>
      </c>
    </row>
    <row r="249" spans="1:26" x14ac:dyDescent="0.2">
      <c r="A249">
        <f t="shared" si="4"/>
        <v>248</v>
      </c>
      <c r="B249">
        <v>-4.1713186717580376E-2</v>
      </c>
      <c r="C249">
        <v>1.1490731415224864E-2</v>
      </c>
      <c r="D249">
        <v>-6.1416949042395801E-2</v>
      </c>
      <c r="E249">
        <v>-1.1023521173288349E-2</v>
      </c>
      <c r="F249">
        <v>-7.4124675888834701E-2</v>
      </c>
      <c r="G249">
        <v>6.5462211569228587E-2</v>
      </c>
      <c r="H249">
        <v>-9.2784631912881249E-2</v>
      </c>
      <c r="I249">
        <v>1.5557088404041333E-3</v>
      </c>
      <c r="J249">
        <v>7.0200290109673796E-2</v>
      </c>
      <c r="K249">
        <v>4.8532897869878404E-2</v>
      </c>
      <c r="L249">
        <v>-6.6906375712942126E-3</v>
      </c>
      <c r="M249">
        <v>4.7702991244193173E-2</v>
      </c>
      <c r="N249">
        <v>2.7026197225406234E-2</v>
      </c>
      <c r="O249">
        <v>6.9722722334858468E-3</v>
      </c>
      <c r="P249">
        <v>-0.17775634571762494</v>
      </c>
      <c r="Q249">
        <v>-1.9433455253747467E-3</v>
      </c>
      <c r="R249">
        <v>-5.51090750251171E-3</v>
      </c>
      <c r="S249">
        <v>4.9726908569581833E-2</v>
      </c>
      <c r="T249">
        <v>8.0771956030905021E-2</v>
      </c>
      <c r="U249">
        <v>-3.6844926293144321E-2</v>
      </c>
      <c r="V249">
        <v>-9.4462282825291705E-2</v>
      </c>
      <c r="W249">
        <v>6.0778899070255452E-2</v>
      </c>
      <c r="X249">
        <v>-2.7939566652767048E-2</v>
      </c>
      <c r="Y249">
        <v>-9.9100999096349927E-3</v>
      </c>
      <c r="Z249">
        <v>1.5805511668481667E-2</v>
      </c>
    </row>
    <row r="250" spans="1:26" x14ac:dyDescent="0.2">
      <c r="A250">
        <f t="shared" si="4"/>
        <v>249</v>
      </c>
      <c r="B250">
        <v>8.4803522597948974E-2</v>
      </c>
      <c r="C250">
        <v>2.7287522622518694E-2</v>
      </c>
      <c r="D250">
        <v>1.922166334604113E-2</v>
      </c>
      <c r="E250">
        <v>-7.6258859815124577E-2</v>
      </c>
      <c r="F250">
        <v>-2.5502421246516613E-2</v>
      </c>
      <c r="G250">
        <v>5.7282594686993663E-2</v>
      </c>
      <c r="H250">
        <v>4.2051763215872118E-2</v>
      </c>
      <c r="I250">
        <v>-6.7296205867216297E-2</v>
      </c>
      <c r="J250">
        <v>1.13170500162124E-2</v>
      </c>
      <c r="K250">
        <v>-2.2562701716966112E-2</v>
      </c>
      <c r="L250">
        <v>-4.2957402996651337E-2</v>
      </c>
      <c r="M250">
        <v>-5.26753367745898E-4</v>
      </c>
      <c r="N250">
        <v>-1.8371198096052869E-2</v>
      </c>
      <c r="O250">
        <v>-9.5235987076135745E-2</v>
      </c>
      <c r="P250">
        <v>-2.697073321062177E-2</v>
      </c>
      <c r="Q250">
        <v>2.7820090855201356E-2</v>
      </c>
      <c r="R250">
        <v>5.0881761752849738E-2</v>
      </c>
      <c r="S250">
        <v>-1.948974554656719E-3</v>
      </c>
      <c r="T250">
        <v>6.6256956363022632E-2</v>
      </c>
      <c r="U250">
        <v>7.5805139450043052E-2</v>
      </c>
      <c r="V250">
        <v>-4.6643080377050207E-2</v>
      </c>
      <c r="W250">
        <v>0.11090075610077234</v>
      </c>
      <c r="X250">
        <v>4.4643082666254864E-2</v>
      </c>
      <c r="Y250">
        <v>-2.8690444185746018E-2</v>
      </c>
      <c r="Z250">
        <v>-3.6384408470771526E-2</v>
      </c>
    </row>
    <row r="251" spans="1:26" x14ac:dyDescent="0.2">
      <c r="A251">
        <f t="shared" si="4"/>
        <v>250</v>
      </c>
      <c r="B251">
        <v>7.7292709434501047E-2</v>
      </c>
      <c r="C251">
        <v>-2.809739455058358E-2</v>
      </c>
      <c r="D251">
        <v>-8.1288818244990881E-3</v>
      </c>
      <c r="E251">
        <v>3.9796683254867501E-2</v>
      </c>
      <c r="F251">
        <v>-3.4309432691041454E-2</v>
      </c>
      <c r="G251">
        <v>1.2166017334234886E-2</v>
      </c>
      <c r="H251">
        <v>2.3285455886045893E-2</v>
      </c>
      <c r="I251">
        <v>4.4892684873067822E-2</v>
      </c>
      <c r="J251">
        <v>-5.5307965427359593E-2</v>
      </c>
      <c r="K251">
        <v>3.3134804794848517E-2</v>
      </c>
      <c r="L251">
        <v>-5.4653592988379802E-2</v>
      </c>
      <c r="M251">
        <v>-2.7939270313062068E-2</v>
      </c>
      <c r="N251">
        <v>-8.1647729336474989E-2</v>
      </c>
      <c r="O251">
        <v>6.7543866243335693E-2</v>
      </c>
      <c r="P251">
        <v>4.9108773768890258E-2</v>
      </c>
      <c r="Q251">
        <v>6.474934772317531E-2</v>
      </c>
      <c r="R251">
        <v>5.5665330754449065E-2</v>
      </c>
      <c r="S251">
        <v>1.0852208512008014E-2</v>
      </c>
      <c r="T251">
        <v>-8.5879494843965037E-2</v>
      </c>
      <c r="U251">
        <v>-6.024349356893377E-2</v>
      </c>
      <c r="V251">
        <v>-1.0792143675598765E-2</v>
      </c>
      <c r="W251">
        <v>-1.4529201474378374E-2</v>
      </c>
      <c r="X251">
        <v>4.4869638373918025E-2</v>
      </c>
      <c r="Y251">
        <v>-4.8599822011933767E-2</v>
      </c>
      <c r="Z251">
        <v>-2.2088598107986518E-3</v>
      </c>
    </row>
    <row r="252" spans="1:26" x14ac:dyDescent="0.2">
      <c r="A252">
        <f t="shared" si="4"/>
        <v>251</v>
      </c>
      <c r="B252">
        <v>-3.0333513555824716E-2</v>
      </c>
      <c r="C252">
        <v>-3.5249218198935159E-2</v>
      </c>
      <c r="D252">
        <v>2.9508269334290366E-2</v>
      </c>
      <c r="E252">
        <v>8.7289719585287695E-2</v>
      </c>
      <c r="F252">
        <v>-8.0237436983477656E-2</v>
      </c>
      <c r="G252">
        <v>1.7918774797944664E-2</v>
      </c>
      <c r="H252">
        <v>-3.2460058328102705E-2</v>
      </c>
      <c r="I252">
        <v>-1.0529014282814352E-2</v>
      </c>
      <c r="J252">
        <v>7.5112270076335377E-2</v>
      </c>
      <c r="K252">
        <v>1.0634615488635105E-2</v>
      </c>
      <c r="L252">
        <v>4.3744652930014394E-2</v>
      </c>
      <c r="M252">
        <v>3.8741944379852164E-2</v>
      </c>
      <c r="N252">
        <v>4.0195959320327582E-3</v>
      </c>
      <c r="O252">
        <v>5.5179029152512535E-2</v>
      </c>
      <c r="P252">
        <v>-5.0293735227072624E-2</v>
      </c>
      <c r="Q252">
        <v>7.7271226931972581E-2</v>
      </c>
      <c r="R252">
        <v>0.10317444055407933</v>
      </c>
      <c r="S252">
        <v>-2.0059316164030123E-3</v>
      </c>
      <c r="T252">
        <v>-2.9664310438404545E-2</v>
      </c>
      <c r="U252">
        <v>5.480355564660782E-2</v>
      </c>
      <c r="V252">
        <v>-7.7143960292426414E-3</v>
      </c>
      <c r="W252">
        <v>6.175597892236831E-3</v>
      </c>
      <c r="X252">
        <v>1.1951079962822506E-2</v>
      </c>
      <c r="Y252">
        <v>7.8995205935407833E-2</v>
      </c>
      <c r="Z252">
        <v>-1.8206640925928691E-2</v>
      </c>
    </row>
    <row r="253" spans="1:26" x14ac:dyDescent="0.2">
      <c r="A253">
        <f t="shared" si="4"/>
        <v>252</v>
      </c>
      <c r="B253">
        <v>-9.637959462438183E-3</v>
      </c>
      <c r="C253">
        <v>3.8742611153197645E-2</v>
      </c>
      <c r="D253">
        <v>1.8697681073592952E-2</v>
      </c>
      <c r="E253">
        <v>2.564036790605289E-2</v>
      </c>
      <c r="F253">
        <v>6.7320099866268843E-2</v>
      </c>
      <c r="G253">
        <v>-0.1309164989358885</v>
      </c>
      <c r="H253">
        <v>1.6678025089901159E-2</v>
      </c>
      <c r="I253">
        <v>5.9940649141840371E-2</v>
      </c>
      <c r="J253">
        <v>-4.947451204563403E-2</v>
      </c>
      <c r="K253">
        <v>2.6308989688471349E-3</v>
      </c>
      <c r="L253">
        <v>1.7253410335289196E-2</v>
      </c>
      <c r="M253">
        <v>-2.3406468078788333E-2</v>
      </c>
      <c r="N253">
        <v>2.4895369177041878E-2</v>
      </c>
      <c r="O253">
        <v>4.9331177818702936E-2</v>
      </c>
      <c r="P253">
        <v>6.7716798442044368E-2</v>
      </c>
      <c r="Q253">
        <v>1.7735639150013409E-2</v>
      </c>
      <c r="R253">
        <v>2.0246080739867126E-2</v>
      </c>
      <c r="S253">
        <v>4.4305388949044539E-2</v>
      </c>
      <c r="T253">
        <v>-3.5129941356914184E-2</v>
      </c>
      <c r="U253">
        <v>-1.1997798549570671E-2</v>
      </c>
      <c r="V253">
        <v>-2.8973330069791081E-2</v>
      </c>
      <c r="W253">
        <v>7.5135308617446231E-2</v>
      </c>
      <c r="X253">
        <v>3.6915564864915956E-2</v>
      </c>
      <c r="Y253">
        <v>3.6441628987402587E-2</v>
      </c>
      <c r="Z253">
        <v>0.11974705797312823</v>
      </c>
    </row>
    <row r="254" spans="1:26" x14ac:dyDescent="0.2">
      <c r="A254">
        <f t="shared" si="4"/>
        <v>253</v>
      </c>
      <c r="B254">
        <v>6.4470328064728227E-3</v>
      </c>
      <c r="C254">
        <v>-5.1775041782781646E-2</v>
      </c>
      <c r="D254">
        <v>-4.953628805308476E-3</v>
      </c>
      <c r="E254">
        <v>1.9948292634345818E-2</v>
      </c>
      <c r="F254">
        <v>3.5383649475004934E-2</v>
      </c>
      <c r="G254">
        <v>6.5812914443850568E-2</v>
      </c>
      <c r="H254">
        <v>6.502479717072801E-2</v>
      </c>
      <c r="I254">
        <v>8.7787340541587693E-3</v>
      </c>
      <c r="J254">
        <v>2.0316121255382407E-3</v>
      </c>
      <c r="K254">
        <v>4.0095309792005408E-2</v>
      </c>
      <c r="L254">
        <v>6.26452211271534E-2</v>
      </c>
      <c r="M254">
        <v>8.1579547680892484E-2</v>
      </c>
      <c r="N254">
        <v>3.2698563122107616E-2</v>
      </c>
      <c r="O254">
        <v>-6.4499246645682934E-2</v>
      </c>
      <c r="P254">
        <v>7.3112320185509311E-2</v>
      </c>
      <c r="Q254">
        <v>-7.3779747230085305E-2</v>
      </c>
      <c r="R254">
        <v>3.3370364871688589E-3</v>
      </c>
      <c r="S254">
        <v>-5.0184102854239028E-2</v>
      </c>
      <c r="T254">
        <v>6.5244258510042154E-3</v>
      </c>
      <c r="U254">
        <v>7.0296157829570841E-2</v>
      </c>
      <c r="V254">
        <v>2.2348167610982198E-2</v>
      </c>
      <c r="W254">
        <v>2.8098052923804431E-3</v>
      </c>
      <c r="X254">
        <v>-7.2264645533554175E-2</v>
      </c>
      <c r="Y254">
        <v>-2.1652841077147114E-2</v>
      </c>
      <c r="Z254">
        <v>6.2499426462099671E-3</v>
      </c>
    </row>
    <row r="255" spans="1:26" x14ac:dyDescent="0.2">
      <c r="A255">
        <f t="shared" si="4"/>
        <v>254</v>
      </c>
      <c r="B255">
        <v>-1.8443474193618008E-2</v>
      </c>
      <c r="C255">
        <v>-1.9328821579618061E-2</v>
      </c>
      <c r="D255">
        <v>-3.3049321640620778E-2</v>
      </c>
      <c r="E255">
        <v>5.3807815098662393E-2</v>
      </c>
      <c r="F255">
        <v>1.3038218793780419E-3</v>
      </c>
      <c r="G255">
        <v>-1.9672236657864769E-2</v>
      </c>
      <c r="H255">
        <v>-0.12362801828100642</v>
      </c>
      <c r="I255">
        <v>-8.8235662700095335E-2</v>
      </c>
      <c r="J255">
        <v>5.8054712931699712E-2</v>
      </c>
      <c r="K255">
        <v>4.6958249465611911E-2</v>
      </c>
      <c r="L255">
        <v>-5.2612915038621623E-2</v>
      </c>
      <c r="M255">
        <v>-2.2950261596528604E-2</v>
      </c>
      <c r="N255">
        <v>4.0597203668063887E-2</v>
      </c>
      <c r="O255">
        <v>3.8346560926338286E-2</v>
      </c>
      <c r="P255">
        <v>3.422349235934867E-2</v>
      </c>
      <c r="Q255">
        <v>-5.8397735937183899E-2</v>
      </c>
      <c r="R255">
        <v>1.7772583963030268E-2</v>
      </c>
      <c r="S255">
        <v>3.0624524957437288E-3</v>
      </c>
      <c r="T255">
        <v>-5.6111129019229142E-2</v>
      </c>
      <c r="U255">
        <v>-9.6082290857798028E-2</v>
      </c>
      <c r="V255">
        <v>1.4417488697491985E-2</v>
      </c>
      <c r="W255">
        <v>-8.3632954764046707E-3</v>
      </c>
      <c r="X255">
        <v>4.2715791738057139E-2</v>
      </c>
      <c r="Y255">
        <v>3.9149436901825714E-2</v>
      </c>
      <c r="Z255">
        <v>0.13546668466604356</v>
      </c>
    </row>
    <row r="256" spans="1:26" x14ac:dyDescent="0.2">
      <c r="A256">
        <f t="shared" si="4"/>
        <v>255</v>
      </c>
      <c r="B256">
        <v>1.3746976115714331E-3</v>
      </c>
      <c r="C256">
        <v>-3.4534837915271538E-2</v>
      </c>
      <c r="D256">
        <v>3.766451555618637E-2</v>
      </c>
      <c r="E256">
        <v>4.3551471582165491E-2</v>
      </c>
      <c r="F256">
        <v>1.159817053104086E-2</v>
      </c>
      <c r="G256">
        <v>-1.8760899558558719E-3</v>
      </c>
      <c r="H256">
        <v>1.1927606398325033E-2</v>
      </c>
      <c r="I256">
        <v>-2.1118296918151442E-2</v>
      </c>
      <c r="J256">
        <v>4.416112527971363E-2</v>
      </c>
      <c r="K256">
        <v>3.3789417864205605E-2</v>
      </c>
      <c r="L256">
        <v>3.056713663117468E-3</v>
      </c>
      <c r="M256">
        <v>-6.9360147107451517E-2</v>
      </c>
      <c r="N256">
        <v>4.3571870957384844E-2</v>
      </c>
      <c r="O256">
        <v>-3.7323527515285677E-2</v>
      </c>
      <c r="P256">
        <v>-4.1883190507155325E-2</v>
      </c>
      <c r="Q256">
        <v>-8.4236304653876309E-3</v>
      </c>
      <c r="R256">
        <v>7.0937437408936183E-2</v>
      </c>
      <c r="S256">
        <v>1.4091502253013012E-2</v>
      </c>
      <c r="T256">
        <v>9.7906197789098069E-3</v>
      </c>
      <c r="U256">
        <v>-1.5107267260484397E-2</v>
      </c>
      <c r="V256">
        <v>3.4509836418248688E-2</v>
      </c>
      <c r="W256">
        <v>-3.6796475960962943E-2</v>
      </c>
      <c r="X256">
        <v>-8.2457514457691616E-2</v>
      </c>
      <c r="Y256">
        <v>-1.2321607108635883E-2</v>
      </c>
      <c r="Z256">
        <v>3.2107897468199351E-2</v>
      </c>
    </row>
    <row r="257" spans="1:26" x14ac:dyDescent="0.2">
      <c r="A257">
        <f t="shared" si="4"/>
        <v>256</v>
      </c>
      <c r="B257">
        <v>8.2707283516704699E-2</v>
      </c>
      <c r="C257">
        <v>4.0933749378148275E-2</v>
      </c>
      <c r="D257">
        <v>-1.7898788667222356E-2</v>
      </c>
      <c r="E257">
        <v>2.6970370954493166E-2</v>
      </c>
      <c r="F257">
        <v>4.316307163523999E-2</v>
      </c>
      <c r="G257">
        <v>1.2402618592864985E-2</v>
      </c>
      <c r="H257">
        <v>6.1423002004713768E-2</v>
      </c>
      <c r="I257">
        <v>7.4477801840904488E-3</v>
      </c>
      <c r="J257">
        <v>-7.2397882513659997E-3</v>
      </c>
      <c r="K257">
        <v>2.6741612593469393E-3</v>
      </c>
      <c r="L257">
        <v>2.0080629743194467E-2</v>
      </c>
      <c r="M257">
        <v>4.7682563546643839E-2</v>
      </c>
      <c r="N257">
        <v>4.3647294083998311E-2</v>
      </c>
      <c r="O257">
        <v>-1.0222121144525986E-2</v>
      </c>
      <c r="P257">
        <v>-0.14597964672730801</v>
      </c>
      <c r="Q257">
        <v>1.4397295657447486E-2</v>
      </c>
      <c r="R257">
        <v>8.6044836384934278E-3</v>
      </c>
      <c r="S257">
        <v>-5.3465599349604438E-2</v>
      </c>
      <c r="T257">
        <v>1.1315837342694835E-2</v>
      </c>
      <c r="U257">
        <v>2.9142012962500963E-2</v>
      </c>
      <c r="V257">
        <v>5.047619113268868E-3</v>
      </c>
      <c r="W257">
        <v>2.1622149265512557E-2</v>
      </c>
      <c r="X257">
        <v>5.576482342471413E-2</v>
      </c>
      <c r="Y257">
        <v>1.8736002446454285E-2</v>
      </c>
      <c r="Z257">
        <v>-0.10659264122867367</v>
      </c>
    </row>
    <row r="258" spans="1:26" x14ac:dyDescent="0.2">
      <c r="A258">
        <f t="shared" si="4"/>
        <v>257</v>
      </c>
      <c r="B258">
        <v>3.3575823206821349E-2</v>
      </c>
      <c r="C258">
        <v>7.9378750074303048E-2</v>
      </c>
      <c r="D258">
        <v>-7.728223817983871E-3</v>
      </c>
      <c r="E258">
        <v>-5.9042608476057842E-2</v>
      </c>
      <c r="F258">
        <v>0.13190116593333523</v>
      </c>
      <c r="G258">
        <v>7.4322872410488763E-3</v>
      </c>
      <c r="H258">
        <v>-3.1020435790880759E-2</v>
      </c>
      <c r="I258">
        <v>2.9671386201876771E-3</v>
      </c>
      <c r="J258">
        <v>6.2488548340405903E-2</v>
      </c>
      <c r="K258">
        <v>1.3630627656763599E-2</v>
      </c>
      <c r="L258">
        <v>-6.6257155084203326E-4</v>
      </c>
      <c r="M258">
        <v>-1.6724935268898015E-2</v>
      </c>
      <c r="N258">
        <v>-5.9198113282423817E-2</v>
      </c>
      <c r="O258">
        <v>-4.2444930732592465E-2</v>
      </c>
      <c r="P258">
        <v>3.2875919242133069E-3</v>
      </c>
      <c r="Q258">
        <v>-2.0244751242854114E-2</v>
      </c>
      <c r="R258">
        <v>9.3037272292930415E-5</v>
      </c>
      <c r="S258">
        <v>1.4877164260534289E-2</v>
      </c>
      <c r="T258">
        <v>-4.7958744716290982E-2</v>
      </c>
      <c r="U258">
        <v>-5.9716314510925246E-2</v>
      </c>
      <c r="V258">
        <v>-2.713182777502697E-2</v>
      </c>
      <c r="W258">
        <v>4.9370135384558984E-2</v>
      </c>
      <c r="X258">
        <v>5.8885533791169925E-3</v>
      </c>
      <c r="Y258">
        <v>4.3414251132164836E-2</v>
      </c>
      <c r="Z258">
        <v>1.9745143173202327E-2</v>
      </c>
    </row>
    <row r="259" spans="1:26" x14ac:dyDescent="0.2">
      <c r="A259">
        <f t="shared" si="4"/>
        <v>258</v>
      </c>
      <c r="B259">
        <v>-8.4555884731695244E-3</v>
      </c>
      <c r="C259">
        <v>-2.2908671401030908E-2</v>
      </c>
      <c r="D259">
        <v>-1.3313936974489829E-2</v>
      </c>
      <c r="E259">
        <v>7.0004018676062249E-2</v>
      </c>
      <c r="F259">
        <v>1.0486255072503633E-2</v>
      </c>
      <c r="G259">
        <v>-8.3244135739845057E-2</v>
      </c>
      <c r="H259">
        <v>6.6851622102365019E-2</v>
      </c>
      <c r="I259">
        <v>-7.658808093954507E-3</v>
      </c>
      <c r="J259">
        <v>-2.1437636553274155E-2</v>
      </c>
      <c r="K259">
        <v>-1.7190717147359504E-2</v>
      </c>
      <c r="L259">
        <v>-4.2002846699514797E-2</v>
      </c>
      <c r="M259">
        <v>-9.0101628274105033E-2</v>
      </c>
      <c r="N259">
        <v>8.1222490619857982E-3</v>
      </c>
      <c r="O259">
        <v>4.7157945175839974E-2</v>
      </c>
      <c r="P259">
        <v>8.1804827101968361E-2</v>
      </c>
      <c r="Q259">
        <v>4.8782797676674733E-2</v>
      </c>
      <c r="R259">
        <v>0.11540618176057703</v>
      </c>
      <c r="S259">
        <v>-1.2461600107682212E-2</v>
      </c>
      <c r="T259">
        <v>4.3161118037309244E-2</v>
      </c>
      <c r="U259">
        <v>-8.2252703398012383E-2</v>
      </c>
      <c r="V259">
        <v>-2.3260490858499294E-2</v>
      </c>
      <c r="W259">
        <v>2.0565933102361135E-2</v>
      </c>
      <c r="X259">
        <v>1.6494083153077797E-2</v>
      </c>
      <c r="Y259">
        <v>-4.5509880157669776E-2</v>
      </c>
      <c r="Z259">
        <v>5.1426252105203664E-2</v>
      </c>
    </row>
    <row r="260" spans="1:26" x14ac:dyDescent="0.2">
      <c r="A260">
        <f t="shared" ref="A260:A323" si="5">A259+1</f>
        <v>259</v>
      </c>
      <c r="B260">
        <v>4.3495410950642646E-2</v>
      </c>
      <c r="C260">
        <v>-6.2718297046794477E-2</v>
      </c>
      <c r="D260">
        <v>0.14332937148196462</v>
      </c>
      <c r="E260">
        <v>-1.7399795003817643E-2</v>
      </c>
      <c r="F260">
        <v>5.6714079320988396E-2</v>
      </c>
      <c r="G260">
        <v>3.7045828055921021E-2</v>
      </c>
      <c r="H260">
        <v>-2.6989371892152232E-2</v>
      </c>
      <c r="I260">
        <v>6.9991115984722033E-2</v>
      </c>
      <c r="J260">
        <v>-1.2418688799486306E-2</v>
      </c>
      <c r="K260">
        <v>6.3197408257890608E-2</v>
      </c>
      <c r="L260">
        <v>1.446986741488609E-2</v>
      </c>
      <c r="M260">
        <v>-1.1476871734919764E-2</v>
      </c>
      <c r="N260">
        <v>-3.5692825795014912E-2</v>
      </c>
      <c r="O260">
        <v>1.0160178867902782E-2</v>
      </c>
      <c r="P260">
        <v>2.5587436331154064E-2</v>
      </c>
      <c r="Q260">
        <v>-2.7488519189873297E-2</v>
      </c>
      <c r="R260">
        <v>-4.4420454413019263E-2</v>
      </c>
      <c r="S260">
        <v>6.5594259792365037E-2</v>
      </c>
      <c r="T260">
        <v>3.2911924407730317E-2</v>
      </c>
      <c r="U260">
        <v>-1.8988660998175682E-2</v>
      </c>
      <c r="V260">
        <v>-3.5646631535428575E-2</v>
      </c>
      <c r="W260">
        <v>2.9729957438345694E-2</v>
      </c>
      <c r="X260">
        <v>4.8742213060386418E-2</v>
      </c>
      <c r="Y260">
        <v>5.1268233154567619E-2</v>
      </c>
      <c r="Z260">
        <v>-3.4612257682509208E-3</v>
      </c>
    </row>
    <row r="261" spans="1:26" x14ac:dyDescent="0.2">
      <c r="A261">
        <f t="shared" si="5"/>
        <v>260</v>
      </c>
      <c r="B261">
        <v>-1.9143070316654479E-2</v>
      </c>
      <c r="C261">
        <v>-1.5764050101603214E-2</v>
      </c>
      <c r="D261">
        <v>-1.7980792233745359E-2</v>
      </c>
      <c r="E261">
        <v>3.4558508420761219E-2</v>
      </c>
      <c r="F261">
        <v>-8.095354923607298E-2</v>
      </c>
      <c r="G261">
        <v>6.5007001095211417E-2</v>
      </c>
      <c r="H261">
        <v>-7.2772056714957678E-2</v>
      </c>
      <c r="I261">
        <v>0.13150513472276401</v>
      </c>
      <c r="J261">
        <v>-1.8191997267054151E-3</v>
      </c>
      <c r="K261">
        <v>-0.11407159424475555</v>
      </c>
      <c r="L261">
        <v>3.89733959145606E-3</v>
      </c>
      <c r="M261">
        <v>-3.3628718422733676E-2</v>
      </c>
      <c r="N261">
        <v>8.6921458414762287E-2</v>
      </c>
      <c r="O261">
        <v>3.7168636029875482E-2</v>
      </c>
      <c r="P261">
        <v>-9.0119189606318192E-2</v>
      </c>
      <c r="Q261">
        <v>-1.9834801993604538E-2</v>
      </c>
      <c r="R261">
        <v>7.1723264683435345E-2</v>
      </c>
      <c r="S261">
        <v>6.6189378392509986E-3</v>
      </c>
      <c r="T261">
        <v>4.4730117897660376E-2</v>
      </c>
      <c r="U261">
        <v>-9.0523697166823777E-2</v>
      </c>
      <c r="V261">
        <v>3.0012192502136104E-2</v>
      </c>
      <c r="W261">
        <v>3.3269727459332557E-2</v>
      </c>
      <c r="X261">
        <v>8.4176775311274391E-2</v>
      </c>
      <c r="Y261">
        <v>5.0594772870286325E-2</v>
      </c>
      <c r="Z261">
        <v>-3.7872360688629383E-2</v>
      </c>
    </row>
    <row r="262" spans="1:26" x14ac:dyDescent="0.2">
      <c r="A262">
        <f t="shared" si="5"/>
        <v>261</v>
      </c>
      <c r="B262">
        <v>2.5197869559833899E-2</v>
      </c>
      <c r="C262">
        <v>-5.5509194713600414E-4</v>
      </c>
      <c r="D262">
        <v>-4.1030002792346608E-2</v>
      </c>
      <c r="E262">
        <v>-2.8296404094218217E-2</v>
      </c>
      <c r="F262">
        <v>-2.8667843024263548E-2</v>
      </c>
      <c r="G262">
        <v>-8.1508437573693197E-3</v>
      </c>
      <c r="H262">
        <v>4.4314009009405984E-3</v>
      </c>
      <c r="I262">
        <v>-4.8578147308729912E-2</v>
      </c>
      <c r="J262">
        <v>1.1928577091574525E-2</v>
      </c>
      <c r="K262">
        <v>-6.3062523329147184E-3</v>
      </c>
      <c r="L262">
        <v>7.0891892173733664E-2</v>
      </c>
      <c r="M262">
        <v>1.8287982810347027E-2</v>
      </c>
      <c r="N262">
        <v>-3.8089347586173265E-2</v>
      </c>
      <c r="O262">
        <v>-3.4718210805117285E-2</v>
      </c>
      <c r="P262">
        <v>-4.4866897896579952E-2</v>
      </c>
      <c r="Q262">
        <v>4.9940921925840237E-3</v>
      </c>
      <c r="R262">
        <v>-0.13371951268148666</v>
      </c>
      <c r="S262">
        <v>2.1861544992522918E-2</v>
      </c>
      <c r="T262">
        <v>8.6888810385769063E-3</v>
      </c>
      <c r="U262">
        <v>6.8674562828022034E-2</v>
      </c>
      <c r="V262">
        <v>3.8862140659010377E-2</v>
      </c>
      <c r="W262">
        <v>-6.4590502984149964E-2</v>
      </c>
      <c r="X262">
        <v>-7.8226692628669894E-2</v>
      </c>
      <c r="Y262">
        <v>0.10017228352019548</v>
      </c>
      <c r="Z262">
        <v>-3.7644747034347392E-2</v>
      </c>
    </row>
    <row r="263" spans="1:26" x14ac:dyDescent="0.2">
      <c r="A263">
        <f t="shared" si="5"/>
        <v>262</v>
      </c>
      <c r="B263">
        <v>-2.2995899702916681E-3</v>
      </c>
      <c r="C263">
        <v>7.9885069766880992E-2</v>
      </c>
      <c r="D263">
        <v>-3.4945908072063506E-2</v>
      </c>
      <c r="E263">
        <v>-4.0742914567307033E-2</v>
      </c>
      <c r="F263">
        <v>-4.5561042804275476E-3</v>
      </c>
      <c r="G263">
        <v>-1.1250505916194978E-2</v>
      </c>
      <c r="H263">
        <v>6.6216191697339249E-2</v>
      </c>
      <c r="I263">
        <v>-2.3080718116055485E-2</v>
      </c>
      <c r="J263">
        <v>2.3800391579289722E-4</v>
      </c>
      <c r="K263">
        <v>0.10188903701341773</v>
      </c>
      <c r="L263">
        <v>-3.5365899008141508E-2</v>
      </c>
      <c r="M263">
        <v>-2.5134630959253872E-2</v>
      </c>
      <c r="N263">
        <v>-7.6620459675714847E-2</v>
      </c>
      <c r="O263">
        <v>2.7391301390505017E-2</v>
      </c>
      <c r="P263">
        <v>2.5618376928428447E-3</v>
      </c>
      <c r="Q263">
        <v>-3.9433480336427358E-2</v>
      </c>
      <c r="R263">
        <v>2.2685846026286774E-2</v>
      </c>
      <c r="S263">
        <v>2.0701932670707041E-2</v>
      </c>
      <c r="T263">
        <v>-5.5179231242699196E-2</v>
      </c>
      <c r="U263">
        <v>7.6848955821008091E-2</v>
      </c>
      <c r="V263">
        <v>-1.6283222997188272E-3</v>
      </c>
      <c r="W263">
        <v>-1.1662078908641646E-2</v>
      </c>
      <c r="X263">
        <v>-4.186374178983078E-3</v>
      </c>
      <c r="Y263">
        <v>6.942518753856132E-2</v>
      </c>
      <c r="Z263">
        <v>0.12117540012119082</v>
      </c>
    </row>
    <row r="264" spans="1:26" x14ac:dyDescent="0.2">
      <c r="A264">
        <f t="shared" si="5"/>
        <v>263</v>
      </c>
      <c r="B264">
        <v>-0.10925983609796204</v>
      </c>
      <c r="C264">
        <v>-1.2349070856770969E-2</v>
      </c>
      <c r="D264">
        <v>3.4962532978185363E-4</v>
      </c>
      <c r="E264">
        <v>-6.1862979449963393E-4</v>
      </c>
      <c r="F264">
        <v>-2.6985486184207857E-2</v>
      </c>
      <c r="G264">
        <v>8.0877816950720799E-2</v>
      </c>
      <c r="H264">
        <v>-1.7038067227839921E-2</v>
      </c>
      <c r="I264">
        <v>-3.900911000870208E-2</v>
      </c>
      <c r="J264">
        <v>6.7887516981103749E-2</v>
      </c>
      <c r="K264">
        <v>-6.2984384797144053E-3</v>
      </c>
      <c r="L264">
        <v>6.411039302651754E-2</v>
      </c>
      <c r="M264">
        <v>-3.0080715466844776E-2</v>
      </c>
      <c r="N264">
        <v>-0.11520150128370227</v>
      </c>
      <c r="O264">
        <v>-1.9826899797654618E-2</v>
      </c>
      <c r="P264">
        <v>-4.0744600630471785E-2</v>
      </c>
      <c r="Q264">
        <v>3.3647479403358005E-3</v>
      </c>
      <c r="R264">
        <v>5.4776499728700391E-2</v>
      </c>
      <c r="S264">
        <v>2.0763426616638198E-3</v>
      </c>
      <c r="T264">
        <v>6.3264620621030929E-2</v>
      </c>
      <c r="U264">
        <v>-1.1182134045921423E-2</v>
      </c>
      <c r="V264">
        <v>-4.6266324480094156E-2</v>
      </c>
      <c r="W264">
        <v>3.6244160461117669E-2</v>
      </c>
      <c r="X264">
        <v>-4.8957133796112828E-2</v>
      </c>
      <c r="Y264">
        <v>-1.4802950693624714E-2</v>
      </c>
      <c r="Z264">
        <v>-1.666628546314328E-2</v>
      </c>
    </row>
    <row r="265" spans="1:26" x14ac:dyDescent="0.2">
      <c r="A265">
        <f t="shared" si="5"/>
        <v>264</v>
      </c>
      <c r="B265">
        <v>2.6418943529040978E-2</v>
      </c>
      <c r="C265">
        <v>7.1922657835257739E-2</v>
      </c>
      <c r="D265">
        <v>4.3201847815959232E-2</v>
      </c>
      <c r="E265">
        <v>-4.0634944183221548E-2</v>
      </c>
      <c r="F265">
        <v>3.7474677883921469E-2</v>
      </c>
      <c r="G265">
        <v>-5.4831394094636311E-3</v>
      </c>
      <c r="H265">
        <v>-5.3851067986374075E-2</v>
      </c>
      <c r="I265">
        <v>-4.1978349584468375E-2</v>
      </c>
      <c r="J265">
        <v>-1.0174274351621956E-2</v>
      </c>
      <c r="K265">
        <v>2.8417368735639187E-2</v>
      </c>
      <c r="L265">
        <v>1.9383641523571051E-2</v>
      </c>
      <c r="M265">
        <v>-3.2439493528067407E-4</v>
      </c>
      <c r="N265">
        <v>-1.7618228494788734E-2</v>
      </c>
      <c r="O265">
        <v>-3.8344145722167482E-2</v>
      </c>
      <c r="P265">
        <v>-2.674646277894448E-2</v>
      </c>
      <c r="Q265">
        <v>6.3177140174241878E-2</v>
      </c>
      <c r="R265">
        <v>-2.1237382932039656E-2</v>
      </c>
      <c r="S265">
        <v>6.013368071100858E-2</v>
      </c>
      <c r="T265">
        <v>6.1707226834464071E-2</v>
      </c>
      <c r="U265">
        <v>1.2988294684558196E-2</v>
      </c>
      <c r="V265">
        <v>-2.546007620986274E-2</v>
      </c>
      <c r="W265">
        <v>1.9063208570098567E-3</v>
      </c>
      <c r="X265">
        <v>-2.4227892133966197E-3</v>
      </c>
      <c r="Y265">
        <v>-9.1982271038863889E-3</v>
      </c>
      <c r="Z265">
        <v>-3.8079389412206274E-2</v>
      </c>
    </row>
    <row r="266" spans="1:26" x14ac:dyDescent="0.2">
      <c r="A266">
        <f t="shared" si="5"/>
        <v>265</v>
      </c>
      <c r="B266">
        <v>3.4532525247166539E-2</v>
      </c>
      <c r="C266">
        <v>-2.5966539894720576E-2</v>
      </c>
      <c r="D266">
        <v>4.4268063555898823E-2</v>
      </c>
      <c r="E266">
        <v>-8.9931757276061508E-2</v>
      </c>
      <c r="F266">
        <v>-8.2030553395628827E-2</v>
      </c>
      <c r="G266">
        <v>-5.7358013533607338E-2</v>
      </c>
      <c r="H266">
        <v>8.5100140677143568E-2</v>
      </c>
      <c r="I266">
        <v>2.5750839091714325E-2</v>
      </c>
      <c r="J266">
        <v>4.2504202675214793E-3</v>
      </c>
      <c r="K266">
        <v>-4.7686045448813247E-2</v>
      </c>
      <c r="L266">
        <v>6.9245959384198794E-2</v>
      </c>
      <c r="M266">
        <v>-2.9828480585175104E-2</v>
      </c>
      <c r="N266">
        <v>-8.0924435185865312E-2</v>
      </c>
      <c r="O266">
        <v>7.1219847676609091E-2</v>
      </c>
      <c r="P266">
        <v>-5.6203622337157866E-2</v>
      </c>
      <c r="Q266">
        <v>-0.12312885381958755</v>
      </c>
      <c r="R266">
        <v>9.2225900564414806E-2</v>
      </c>
      <c r="S266">
        <v>8.9817122695057608E-2</v>
      </c>
      <c r="T266">
        <v>-6.1112746185036072E-2</v>
      </c>
      <c r="U266">
        <v>-6.8689935675989008E-2</v>
      </c>
      <c r="V266">
        <v>5.0022756336362675E-2</v>
      </c>
      <c r="W266">
        <v>-5.2427729005366075E-2</v>
      </c>
      <c r="X266">
        <v>3.3337565167923446E-2</v>
      </c>
      <c r="Y266">
        <v>-2.4972971892396275E-2</v>
      </c>
      <c r="Z266">
        <v>2.7565839446357421E-2</v>
      </c>
    </row>
    <row r="267" spans="1:26" x14ac:dyDescent="0.2">
      <c r="A267">
        <f t="shared" si="5"/>
        <v>266</v>
      </c>
      <c r="B267">
        <v>-2.1675965654965729E-2</v>
      </c>
      <c r="C267">
        <v>-8.4483308000641022E-3</v>
      </c>
      <c r="D267">
        <v>-1.8167541098918528E-2</v>
      </c>
      <c r="E267">
        <v>-9.5124540337575931E-4</v>
      </c>
      <c r="F267">
        <v>-2.6675813550086705E-2</v>
      </c>
      <c r="G267">
        <v>1.5521563825009596E-2</v>
      </c>
      <c r="H267">
        <v>1.3619176562541697E-2</v>
      </c>
      <c r="I267">
        <v>-6.44874289132948E-2</v>
      </c>
      <c r="J267">
        <v>-8.0995542816363342E-2</v>
      </c>
      <c r="K267">
        <v>0.12736338192267438</v>
      </c>
      <c r="L267">
        <v>5.0366472979928446E-2</v>
      </c>
      <c r="M267">
        <v>-3.2816396641627611E-3</v>
      </c>
      <c r="N267">
        <v>-4.9765974332828158E-2</v>
      </c>
      <c r="O267">
        <v>8.2402533612452256E-2</v>
      </c>
      <c r="P267">
        <v>-1.6003092112083492E-2</v>
      </c>
      <c r="Q267">
        <v>-1.6000415118846271E-3</v>
      </c>
      <c r="R267">
        <v>6.6328055036332573E-2</v>
      </c>
      <c r="S267">
        <v>-4.2955772980126095E-2</v>
      </c>
      <c r="T267">
        <v>6.1374590194113045E-2</v>
      </c>
      <c r="U267">
        <v>5.5446425138056421E-4</v>
      </c>
      <c r="V267">
        <v>6.9102991025081995E-2</v>
      </c>
      <c r="W267">
        <v>9.8689309005949077E-2</v>
      </c>
      <c r="X267">
        <v>-7.7568832623318928E-2</v>
      </c>
      <c r="Y267">
        <v>-5.9957137828506261E-3</v>
      </c>
      <c r="Z267">
        <v>1.0881843423794571E-3</v>
      </c>
    </row>
    <row r="268" spans="1:26" x14ac:dyDescent="0.2">
      <c r="A268">
        <f t="shared" si="5"/>
        <v>267</v>
      </c>
      <c r="B268">
        <v>-9.5803431683160786E-2</v>
      </c>
      <c r="C268">
        <v>2.9795323347482732E-2</v>
      </c>
      <c r="D268">
        <v>-5.8570941650717655E-2</v>
      </c>
      <c r="E268">
        <v>-2.0201125860921161E-2</v>
      </c>
      <c r="F268">
        <v>4.1228607649753245E-2</v>
      </c>
      <c r="G268">
        <v>6.4657414746863134E-3</v>
      </c>
      <c r="H268">
        <v>-7.8539816670710264E-3</v>
      </c>
      <c r="I268">
        <v>-1.6971042393798163E-2</v>
      </c>
      <c r="J268">
        <v>-4.7421638877927871E-2</v>
      </c>
      <c r="K268">
        <v>-1.3096814268667848E-2</v>
      </c>
      <c r="L268">
        <v>-6.363681700412982E-2</v>
      </c>
      <c r="M268">
        <v>-6.5625475744127762E-2</v>
      </c>
      <c r="N268">
        <v>-4.5882461041631593E-2</v>
      </c>
      <c r="O268">
        <v>9.1834660775881854E-3</v>
      </c>
      <c r="P268">
        <v>-2.9795041144763775E-2</v>
      </c>
      <c r="Q268">
        <v>1.5907515396728029E-2</v>
      </c>
      <c r="R268">
        <v>-3.0769140720223579E-2</v>
      </c>
      <c r="S268">
        <v>1.6251058205432097E-2</v>
      </c>
      <c r="T268">
        <v>-3.0750427178425164E-2</v>
      </c>
      <c r="U268">
        <v>-2.2171277363864768E-2</v>
      </c>
      <c r="V268">
        <v>-0.10440458437197565</v>
      </c>
      <c r="W268">
        <v>-5.5352566562776588E-2</v>
      </c>
      <c r="X268">
        <v>-7.9027906939955301E-4</v>
      </c>
      <c r="Y268">
        <v>3.861981135729451E-2</v>
      </c>
      <c r="Z268">
        <v>8.5264600730756614E-3</v>
      </c>
    </row>
    <row r="269" spans="1:26" x14ac:dyDescent="0.2">
      <c r="A269">
        <f t="shared" si="5"/>
        <v>268</v>
      </c>
      <c r="B269">
        <v>2.2845455985170647E-2</v>
      </c>
      <c r="C269">
        <v>3.0649977344204507E-2</v>
      </c>
      <c r="D269">
        <v>6.9750122415505079E-3</v>
      </c>
      <c r="E269">
        <v>3.426395566139432E-2</v>
      </c>
      <c r="F269">
        <v>0.10883522165404146</v>
      </c>
      <c r="G269">
        <v>7.137641293103128E-2</v>
      </c>
      <c r="H269">
        <v>3.7174975695622052E-2</v>
      </c>
      <c r="I269">
        <v>7.6128480102098703E-2</v>
      </c>
      <c r="J269">
        <v>-1.0918025100700007E-2</v>
      </c>
      <c r="K269">
        <v>-3.0562046035960386E-2</v>
      </c>
      <c r="L269">
        <v>-3.2588360119348153E-2</v>
      </c>
      <c r="M269">
        <v>0.10845630394678532</v>
      </c>
      <c r="N269">
        <v>-2.074625982901632E-2</v>
      </c>
      <c r="O269">
        <v>-5.7396425216813721E-2</v>
      </c>
      <c r="P269">
        <v>3.3018021150752574E-3</v>
      </c>
      <c r="Q269">
        <v>-5.9732856727691373E-3</v>
      </c>
      <c r="R269">
        <v>-2.419679039357037E-2</v>
      </c>
      <c r="S269">
        <v>-2.9777155926942068E-2</v>
      </c>
      <c r="T269">
        <v>-3.5963889975918158E-2</v>
      </c>
      <c r="U269">
        <v>3.5779101394444519E-2</v>
      </c>
      <c r="V269">
        <v>-9.1054030293369587E-2</v>
      </c>
      <c r="W269">
        <v>2.6859743270514935E-2</v>
      </c>
      <c r="X269">
        <v>-3.9291903642028177E-2</v>
      </c>
      <c r="Y269">
        <v>0.11494033406704597</v>
      </c>
      <c r="Z269">
        <v>1.9358487409260213E-2</v>
      </c>
    </row>
    <row r="270" spans="1:26" x14ac:dyDescent="0.2">
      <c r="A270">
        <f t="shared" si="5"/>
        <v>269</v>
      </c>
      <c r="B270">
        <v>3.5843306858661895E-3</v>
      </c>
      <c r="C270">
        <v>-2.3084206361045117E-2</v>
      </c>
      <c r="D270">
        <v>-6.4385785698552658E-3</v>
      </c>
      <c r="E270">
        <v>6.1724087662314617E-2</v>
      </c>
      <c r="F270">
        <v>2.7945192920891685E-4</v>
      </c>
      <c r="G270">
        <v>-1.7685528510292054E-2</v>
      </c>
      <c r="H270">
        <v>5.9875068980577137E-2</v>
      </c>
      <c r="I270">
        <v>-5.7060947106038186E-2</v>
      </c>
      <c r="J270">
        <v>-4.5689962211905584E-2</v>
      </c>
      <c r="K270">
        <v>-2.0258911471966157E-3</v>
      </c>
      <c r="L270">
        <v>-1.5263164633412952E-2</v>
      </c>
      <c r="M270">
        <v>-2.1093697290522916E-2</v>
      </c>
      <c r="N270">
        <v>7.3667202482470578E-2</v>
      </c>
      <c r="O270">
        <v>-5.9479846624597967E-2</v>
      </c>
      <c r="P270">
        <v>-2.8759506265253358E-2</v>
      </c>
      <c r="Q270">
        <v>5.171988963951904E-2</v>
      </c>
      <c r="R270">
        <v>5.9704799719998848E-2</v>
      </c>
      <c r="S270">
        <v>3.6901320825104889E-2</v>
      </c>
      <c r="T270">
        <v>-2.280714652423366E-2</v>
      </c>
      <c r="U270">
        <v>0.15904780828085632</v>
      </c>
      <c r="V270">
        <v>2.4303616463641955E-2</v>
      </c>
      <c r="W270">
        <v>-8.1049463623638185E-2</v>
      </c>
      <c r="X270">
        <v>1.374329895993321E-2</v>
      </c>
      <c r="Y270">
        <v>-2.4817018296466486E-2</v>
      </c>
      <c r="Z270">
        <v>-4.9643044553894337E-2</v>
      </c>
    </row>
    <row r="271" spans="1:26" x14ac:dyDescent="0.2">
      <c r="A271">
        <f t="shared" si="5"/>
        <v>270</v>
      </c>
      <c r="B271">
        <v>8.3381650518541905E-2</v>
      </c>
      <c r="C271">
        <v>7.6235375057918039E-2</v>
      </c>
      <c r="D271">
        <v>7.4858404526951056E-2</v>
      </c>
      <c r="E271">
        <v>1.7468722357952774E-3</v>
      </c>
      <c r="F271">
        <v>2.2281415562186855E-2</v>
      </c>
      <c r="G271">
        <v>2.2019789528166359E-2</v>
      </c>
      <c r="H271">
        <v>-9.463205970070647E-2</v>
      </c>
      <c r="I271">
        <v>-4.5901807353081303E-2</v>
      </c>
      <c r="J271">
        <v>-3.7371718523875309E-2</v>
      </c>
      <c r="K271">
        <v>5.1658985182435856E-2</v>
      </c>
      <c r="L271">
        <v>-3.8241931021462686E-2</v>
      </c>
      <c r="M271">
        <v>-1.1517606029952625E-2</v>
      </c>
      <c r="N271">
        <v>5.510683033347083E-2</v>
      </c>
      <c r="O271">
        <v>-5.9482148485865312E-2</v>
      </c>
      <c r="P271">
        <v>2.0609708887714493E-3</v>
      </c>
      <c r="Q271">
        <v>-2.477192573355327E-2</v>
      </c>
      <c r="R271">
        <v>5.3568432853852967E-2</v>
      </c>
      <c r="S271">
        <v>2.5851149254787424E-2</v>
      </c>
      <c r="T271">
        <v>-4.3271263625902022E-2</v>
      </c>
      <c r="U271">
        <v>2.6180660497443498E-2</v>
      </c>
      <c r="V271">
        <v>-9.0178313684743123E-3</v>
      </c>
      <c r="W271">
        <v>2.1239027631711586E-3</v>
      </c>
      <c r="X271">
        <v>3.4545054864890484E-2</v>
      </c>
      <c r="Y271">
        <v>-9.8929453694994549E-2</v>
      </c>
      <c r="Z271">
        <v>-2.2970326915456495E-2</v>
      </c>
    </row>
    <row r="272" spans="1:26" x14ac:dyDescent="0.2">
      <c r="A272">
        <f t="shared" si="5"/>
        <v>271</v>
      </c>
      <c r="B272">
        <v>-7.9607169707947689E-3</v>
      </c>
      <c r="C272">
        <v>5.3432767331442685E-3</v>
      </c>
      <c r="D272">
        <v>4.408512475784214E-2</v>
      </c>
      <c r="E272">
        <v>6.8866738018312681E-2</v>
      </c>
      <c r="F272">
        <v>3.0556913388708681E-2</v>
      </c>
      <c r="G272">
        <v>-1.6259081489680256E-2</v>
      </c>
      <c r="H272">
        <v>-0.10961337113857847</v>
      </c>
      <c r="I272">
        <v>3.7910144449921336E-2</v>
      </c>
      <c r="J272">
        <v>-0.11115063672612244</v>
      </c>
      <c r="K272">
        <v>-3.4255854481648469E-3</v>
      </c>
      <c r="L272">
        <v>2.9489224435893337E-2</v>
      </c>
      <c r="M272">
        <v>-5.4085710167443464E-3</v>
      </c>
      <c r="N272">
        <v>-2.7084928873285626E-2</v>
      </c>
      <c r="O272">
        <v>-3.4226935177667554E-2</v>
      </c>
      <c r="P272">
        <v>1.6173267837594391E-2</v>
      </c>
      <c r="Q272">
        <v>7.6160782486954688E-3</v>
      </c>
      <c r="R272">
        <v>-2.0582772148449602E-2</v>
      </c>
      <c r="S272">
        <v>2.8789339208211154E-2</v>
      </c>
      <c r="T272">
        <v>9.5250369831182929E-2</v>
      </c>
      <c r="U272">
        <v>-9.7673811905669483E-2</v>
      </c>
      <c r="V272">
        <v>-9.5559401133730362E-2</v>
      </c>
      <c r="W272">
        <v>4.9323779301048615E-2</v>
      </c>
      <c r="X272">
        <v>-7.1806480578553242E-3</v>
      </c>
      <c r="Y272">
        <v>1.3833242836318971E-2</v>
      </c>
      <c r="Z272">
        <v>8.3673877924905257E-2</v>
      </c>
    </row>
    <row r="273" spans="1:26" x14ac:dyDescent="0.2">
      <c r="A273">
        <f t="shared" si="5"/>
        <v>272</v>
      </c>
      <c r="B273">
        <v>-6.0246179362153714E-2</v>
      </c>
      <c r="C273">
        <v>4.6630580927780031E-2</v>
      </c>
      <c r="D273">
        <v>-3.9990986623768737E-2</v>
      </c>
      <c r="E273">
        <v>-1.0362801314005339E-2</v>
      </c>
      <c r="F273">
        <v>-3.7265825113073275E-2</v>
      </c>
      <c r="G273">
        <v>4.3723470511272164E-2</v>
      </c>
      <c r="H273">
        <v>-7.5648523989266511E-2</v>
      </c>
      <c r="I273">
        <v>-3.5983009271861148E-2</v>
      </c>
      <c r="J273">
        <v>1.7440647339470827E-2</v>
      </c>
      <c r="K273">
        <v>4.9275641144736072E-2</v>
      </c>
      <c r="L273">
        <v>1.8580187222051259E-3</v>
      </c>
      <c r="M273">
        <v>5.0248621308320016E-2</v>
      </c>
      <c r="N273">
        <v>-7.4530405015832607E-2</v>
      </c>
      <c r="O273">
        <v>-1.6156312944114334E-2</v>
      </c>
      <c r="P273">
        <v>-0.11299191930533463</v>
      </c>
      <c r="Q273">
        <v>9.0013264500908657E-2</v>
      </c>
      <c r="R273">
        <v>-5.4085062490478245E-2</v>
      </c>
      <c r="S273">
        <v>-2.3434958377794829E-2</v>
      </c>
      <c r="T273">
        <v>-7.868114670798336E-3</v>
      </c>
      <c r="U273">
        <v>-2.9615737431673818E-2</v>
      </c>
      <c r="V273">
        <v>-4.6596232640874119E-2</v>
      </c>
      <c r="W273">
        <v>-4.2794984418833108E-2</v>
      </c>
      <c r="X273">
        <v>7.6658779109437802E-3</v>
      </c>
      <c r="Y273">
        <v>8.2271563434755581E-3</v>
      </c>
      <c r="Z273">
        <v>0.11228932861018737</v>
      </c>
    </row>
    <row r="274" spans="1:26" x14ac:dyDescent="0.2">
      <c r="A274">
        <f t="shared" si="5"/>
        <v>273</v>
      </c>
      <c r="B274">
        <v>-3.9212775951158164E-2</v>
      </c>
      <c r="C274">
        <v>-1.3468015051377614E-2</v>
      </c>
      <c r="D274">
        <v>-3.1277308170594369E-2</v>
      </c>
      <c r="E274">
        <v>2.2943034106469588E-2</v>
      </c>
      <c r="F274">
        <v>-1.8802222547385793E-2</v>
      </c>
      <c r="G274">
        <v>-2.8390338279691441E-2</v>
      </c>
      <c r="H274">
        <v>-2.5868401521405709E-2</v>
      </c>
      <c r="I274">
        <v>6.1512736574533336E-3</v>
      </c>
      <c r="J274">
        <v>-2.3417585662972307E-2</v>
      </c>
      <c r="K274">
        <v>6.3900142897908352E-2</v>
      </c>
      <c r="L274">
        <v>-1.5340809824349854E-2</v>
      </c>
      <c r="M274">
        <v>-2.8025633047649934E-2</v>
      </c>
      <c r="N274">
        <v>-1.8916067055055535E-2</v>
      </c>
      <c r="O274">
        <v>-2.0562335366043235E-2</v>
      </c>
      <c r="P274">
        <v>-3.7948864273566307E-2</v>
      </c>
      <c r="Q274">
        <v>-1.8289510940999117E-2</v>
      </c>
      <c r="R274">
        <v>6.2640437943928415E-2</v>
      </c>
      <c r="S274">
        <v>-2.9012802055204557E-2</v>
      </c>
      <c r="T274">
        <v>-2.5148061917836806E-2</v>
      </c>
      <c r="U274">
        <v>-2.1036261256736435E-2</v>
      </c>
      <c r="V274">
        <v>6.3605166202958044E-2</v>
      </c>
      <c r="W274">
        <v>-3.7891843925864324E-2</v>
      </c>
      <c r="X274">
        <v>2.2936194932868116E-2</v>
      </c>
      <c r="Y274">
        <v>-5.5552482433055321E-2</v>
      </c>
      <c r="Z274">
        <v>-1.5332604777505516E-3</v>
      </c>
    </row>
    <row r="275" spans="1:26" x14ac:dyDescent="0.2">
      <c r="A275">
        <f t="shared" si="5"/>
        <v>274</v>
      </c>
      <c r="B275">
        <v>0.12069599100653203</v>
      </c>
      <c r="C275">
        <v>-1.9885725794463086E-2</v>
      </c>
      <c r="D275">
        <v>-2.4541176293933778E-2</v>
      </c>
      <c r="E275">
        <v>-1.9622272547495451E-2</v>
      </c>
      <c r="F275">
        <v>-2.0589105228520675E-2</v>
      </c>
      <c r="G275">
        <v>7.4406039875661786E-2</v>
      </c>
      <c r="H275">
        <v>-1.2305927186503185E-3</v>
      </c>
      <c r="I275">
        <v>6.4011123767915942E-2</v>
      </c>
      <c r="J275">
        <v>-2.0770384395897901E-2</v>
      </c>
      <c r="K275">
        <v>4.7935702708567236E-2</v>
      </c>
      <c r="L275">
        <v>6.7790659428956165E-2</v>
      </c>
      <c r="M275">
        <v>-1.7804089595685097E-2</v>
      </c>
      <c r="N275">
        <v>7.9843696901202327E-2</v>
      </c>
      <c r="O275">
        <v>-1.4789983980513207E-2</v>
      </c>
      <c r="P275">
        <v>5.1781137076091249E-2</v>
      </c>
      <c r="Q275">
        <v>4.2637200322218537E-2</v>
      </c>
      <c r="R275">
        <v>2.6685214719568496E-3</v>
      </c>
      <c r="S275">
        <v>-0.10452093575083295</v>
      </c>
      <c r="T275">
        <v>-3.8871832814121196E-2</v>
      </c>
      <c r="U275">
        <v>6.8661717151151935E-2</v>
      </c>
      <c r="V275">
        <v>3.1630504345276873E-2</v>
      </c>
      <c r="W275">
        <v>-4.3387196318950452E-2</v>
      </c>
      <c r="X275">
        <v>-9.8635005097083339E-2</v>
      </c>
      <c r="Y275">
        <v>5.4221600949822833E-2</v>
      </c>
      <c r="Z275">
        <v>3.0076195600440937E-2</v>
      </c>
    </row>
    <row r="276" spans="1:26" x14ac:dyDescent="0.2">
      <c r="A276">
        <f t="shared" si="5"/>
        <v>275</v>
      </c>
      <c r="B276">
        <v>0.13516504078566871</v>
      </c>
      <c r="C276">
        <v>-8.2127870838758187E-3</v>
      </c>
      <c r="D276">
        <v>3.1424531880284413E-2</v>
      </c>
      <c r="E276">
        <v>-1.1855679626331408E-2</v>
      </c>
      <c r="F276">
        <v>3.2070694136591978E-2</v>
      </c>
      <c r="G276">
        <v>-3.6840783037432989E-2</v>
      </c>
      <c r="H276">
        <v>-3.8242938460306755E-2</v>
      </c>
      <c r="I276">
        <v>-2.2379301400714237E-2</v>
      </c>
      <c r="J276">
        <v>-9.0825026280464388E-3</v>
      </c>
      <c r="K276">
        <v>0.11347966498291304</v>
      </c>
      <c r="L276">
        <v>-3.9137471071189624E-2</v>
      </c>
      <c r="M276">
        <v>-1.019912987725833E-2</v>
      </c>
      <c r="N276">
        <v>-6.6300377700364774E-3</v>
      </c>
      <c r="O276">
        <v>-1.1405007933538963E-2</v>
      </c>
      <c r="P276">
        <v>-2.0244375128176843E-2</v>
      </c>
      <c r="Q276">
        <v>2.6551314961576058E-2</v>
      </c>
      <c r="R276">
        <v>6.089637133322055E-3</v>
      </c>
      <c r="S276">
        <v>-4.8201694642597534E-2</v>
      </c>
      <c r="T276">
        <v>9.1811964648170125E-2</v>
      </c>
      <c r="U276">
        <v>-4.9264767787090671E-2</v>
      </c>
      <c r="V276">
        <v>7.8494351349202254E-2</v>
      </c>
      <c r="W276">
        <v>0.11322531072243801</v>
      </c>
      <c r="X276">
        <v>2.6186453813329708E-2</v>
      </c>
      <c r="Y276">
        <v>0.1290490985754498</v>
      </c>
      <c r="Z276">
        <v>7.3980003761368505E-4</v>
      </c>
    </row>
    <row r="277" spans="1:26" x14ac:dyDescent="0.2">
      <c r="A277">
        <f t="shared" si="5"/>
        <v>276</v>
      </c>
      <c r="B277">
        <v>-0.11057272465644219</v>
      </c>
      <c r="C277">
        <v>1.6917314348514186E-2</v>
      </c>
      <c r="D277">
        <v>-2.1699487577933243E-2</v>
      </c>
      <c r="E277">
        <v>3.5338258122433845E-2</v>
      </c>
      <c r="F277">
        <v>1.5570901005512456E-3</v>
      </c>
      <c r="G277">
        <v>4.4866671872568153E-2</v>
      </c>
      <c r="H277">
        <v>-5.0254302285995867E-2</v>
      </c>
      <c r="I277">
        <v>3.9865988615652916E-2</v>
      </c>
      <c r="J277">
        <v>3.1582869681201269E-2</v>
      </c>
      <c r="K277">
        <v>-2.7843594667451829E-2</v>
      </c>
      <c r="L277">
        <v>-6.4416500625639514E-2</v>
      </c>
      <c r="M277">
        <v>1.1441148623350796E-2</v>
      </c>
      <c r="N277">
        <v>9.6076231768533332E-4</v>
      </c>
      <c r="O277">
        <v>-3.2011662639520905E-2</v>
      </c>
      <c r="P277">
        <v>-5.7643449820501999E-2</v>
      </c>
      <c r="Q277">
        <v>9.1349730759766878E-2</v>
      </c>
      <c r="R277">
        <v>-5.671135959343817E-2</v>
      </c>
      <c r="S277">
        <v>-5.8715874723504154E-2</v>
      </c>
      <c r="T277">
        <v>2.4080558086813236E-2</v>
      </c>
      <c r="U277">
        <v>3.2424892284631163E-2</v>
      </c>
      <c r="V277">
        <v>-5.3366174711805908E-2</v>
      </c>
      <c r="W277">
        <v>2.0510145731855396E-2</v>
      </c>
      <c r="X277">
        <v>-3.4884998986650165E-2</v>
      </c>
      <c r="Y277">
        <v>-4.1352476542246233E-2</v>
      </c>
      <c r="Z277">
        <v>0.1099037493047626</v>
      </c>
    </row>
    <row r="278" spans="1:26" x14ac:dyDescent="0.2">
      <c r="A278">
        <f t="shared" si="5"/>
        <v>277</v>
      </c>
      <c r="B278">
        <v>-2.3157982192593653E-2</v>
      </c>
      <c r="C278">
        <v>-0.10606449277908379</v>
      </c>
      <c r="D278">
        <v>2.7670433579701791E-2</v>
      </c>
      <c r="E278">
        <v>-4.199918879412521E-2</v>
      </c>
      <c r="F278">
        <v>-5.166483058838562E-4</v>
      </c>
      <c r="G278">
        <v>3.2287688521540583E-2</v>
      </c>
      <c r="H278">
        <v>-3.2970624353307557E-4</v>
      </c>
      <c r="I278">
        <v>7.6589852052466142E-2</v>
      </c>
      <c r="J278">
        <v>-9.6082372257076838E-3</v>
      </c>
      <c r="K278">
        <v>8.3315173102034429E-2</v>
      </c>
      <c r="L278">
        <v>7.698989437772235E-3</v>
      </c>
      <c r="M278">
        <v>-6.0637753811707759E-2</v>
      </c>
      <c r="N278">
        <v>6.1230054159768586E-2</v>
      </c>
      <c r="O278">
        <v>0.12163195946679162</v>
      </c>
      <c r="P278">
        <v>4.5968771815561714E-2</v>
      </c>
      <c r="Q278">
        <v>4.4305583125975594E-2</v>
      </c>
      <c r="R278">
        <v>-1.2693942276748676E-2</v>
      </c>
      <c r="S278">
        <v>-1.8249061248165895E-2</v>
      </c>
      <c r="T278">
        <v>-3.8443804362426878E-2</v>
      </c>
      <c r="U278">
        <v>-2.0794630284266803E-2</v>
      </c>
      <c r="V278">
        <v>-8.3783372052312274E-2</v>
      </c>
      <c r="W278">
        <v>5.5310616774944664E-2</v>
      </c>
      <c r="X278">
        <v>-2.0421956742729473E-2</v>
      </c>
      <c r="Y278">
        <v>-2.2220510885757886E-2</v>
      </c>
      <c r="Z278">
        <v>1.9277495500857753E-2</v>
      </c>
    </row>
    <row r="279" spans="1:26" x14ac:dyDescent="0.2">
      <c r="A279">
        <f t="shared" si="5"/>
        <v>278</v>
      </c>
      <c r="B279">
        <v>3.1683135597364041E-2</v>
      </c>
      <c r="C279">
        <v>-4.5437958431637487E-3</v>
      </c>
      <c r="D279">
        <v>5.8591415168300978E-2</v>
      </c>
      <c r="E279">
        <v>5.3752714353747774E-2</v>
      </c>
      <c r="F279">
        <v>3.4855939737422514E-2</v>
      </c>
      <c r="G279">
        <v>8.9084393844783685E-2</v>
      </c>
      <c r="H279">
        <v>-1.9938532361602732E-2</v>
      </c>
      <c r="I279">
        <v>-4.4934784389822069E-2</v>
      </c>
      <c r="J279">
        <v>9.937879297644496E-3</v>
      </c>
      <c r="K279">
        <v>-1.1878396336892265E-2</v>
      </c>
      <c r="L279">
        <v>6.5074123417258697E-2</v>
      </c>
      <c r="M279">
        <v>-1.9045372050288178E-2</v>
      </c>
      <c r="N279">
        <v>7.7760476310595766E-2</v>
      </c>
      <c r="O279">
        <v>7.555208384185147E-2</v>
      </c>
      <c r="P279">
        <v>2.4891284914328904E-2</v>
      </c>
      <c r="Q279">
        <v>-8.5842041179724285E-2</v>
      </c>
      <c r="R279">
        <v>4.8215647988066858E-2</v>
      </c>
      <c r="S279">
        <v>2.7193696347510322E-2</v>
      </c>
      <c r="T279">
        <v>-2.9603247146603472E-3</v>
      </c>
      <c r="U279">
        <v>-6.0402363774232852E-2</v>
      </c>
      <c r="V279">
        <v>-3.0929716005439461E-2</v>
      </c>
      <c r="W279">
        <v>5.0910336513674036E-3</v>
      </c>
      <c r="X279">
        <v>-2.4725499499161696E-2</v>
      </c>
      <c r="Y279">
        <v>1.3280206186436279E-3</v>
      </c>
      <c r="Z279">
        <v>3.4128360282332612E-2</v>
      </c>
    </row>
    <row r="280" spans="1:26" x14ac:dyDescent="0.2">
      <c r="A280">
        <f t="shared" si="5"/>
        <v>279</v>
      </c>
      <c r="B280">
        <v>-2.2114487290542113E-2</v>
      </c>
      <c r="C280">
        <v>-5.5155593423073926E-2</v>
      </c>
      <c r="D280">
        <v>4.4552956740037508E-2</v>
      </c>
      <c r="E280">
        <v>-1.9457874483345954E-2</v>
      </c>
      <c r="F280">
        <v>-4.3718322015066077E-2</v>
      </c>
      <c r="G280">
        <v>-6.8237373237276379E-4</v>
      </c>
      <c r="H280">
        <v>3.4671094057606058E-2</v>
      </c>
      <c r="I280">
        <v>-2.4338372609949369E-2</v>
      </c>
      <c r="J280">
        <v>1.6994134212394534E-2</v>
      </c>
      <c r="K280">
        <v>1.8976798784121493E-2</v>
      </c>
      <c r="L280">
        <v>-3.2564075701595148E-2</v>
      </c>
      <c r="M280">
        <v>5.6598118493250665E-2</v>
      </c>
      <c r="N280">
        <v>-0.10537254103763626</v>
      </c>
      <c r="O280">
        <v>-6.1115524919218379E-2</v>
      </c>
      <c r="P280">
        <v>-2.3438271375376848E-2</v>
      </c>
      <c r="Q280">
        <v>-5.0415342030305392E-2</v>
      </c>
      <c r="R280">
        <v>-7.2656963174557859E-3</v>
      </c>
      <c r="S280">
        <v>1.3720524369307442E-2</v>
      </c>
      <c r="T280">
        <v>-8.1867883108784401E-2</v>
      </c>
      <c r="U280">
        <v>-1.4374542509145613E-2</v>
      </c>
      <c r="V280">
        <v>8.0229498153682882E-2</v>
      </c>
      <c r="W280">
        <v>4.6840062716302033E-2</v>
      </c>
      <c r="X280">
        <v>-1.0684003089082655E-3</v>
      </c>
      <c r="Y280">
        <v>4.1171495564407579E-2</v>
      </c>
      <c r="Z280">
        <v>-4.7236118224791394E-2</v>
      </c>
    </row>
    <row r="281" spans="1:26" x14ac:dyDescent="0.2">
      <c r="A281">
        <f t="shared" si="5"/>
        <v>280</v>
      </c>
      <c r="B281">
        <v>1.7104992037496537E-2</v>
      </c>
      <c r="C281">
        <v>4.0459326175107196E-2</v>
      </c>
      <c r="D281">
        <v>3.4952160089409871E-2</v>
      </c>
      <c r="E281">
        <v>4.8309248837934506E-2</v>
      </c>
      <c r="F281">
        <v>7.3115884117804925E-2</v>
      </c>
      <c r="G281">
        <v>2.2754406083587256E-2</v>
      </c>
      <c r="H281">
        <v>0.10177604071911898</v>
      </c>
      <c r="I281">
        <v>2.7154331525419116E-3</v>
      </c>
      <c r="J281">
        <v>8.8049354797735374E-2</v>
      </c>
      <c r="K281">
        <v>3.5160384924817147E-3</v>
      </c>
      <c r="L281">
        <v>-1.2034746143718992E-3</v>
      </c>
      <c r="M281">
        <v>-1.8527088368831185E-2</v>
      </c>
      <c r="N281">
        <v>-7.9409813011726161E-3</v>
      </c>
      <c r="O281">
        <v>7.5458094118779975E-2</v>
      </c>
      <c r="P281">
        <v>4.228587129096377E-2</v>
      </c>
      <c r="Q281">
        <v>-2.6814423946630809E-2</v>
      </c>
      <c r="R281">
        <v>-4.1941692618709895E-3</v>
      </c>
      <c r="S281">
        <v>1.6709637927503084E-2</v>
      </c>
      <c r="T281">
        <v>-8.9637369716935283E-2</v>
      </c>
      <c r="U281">
        <v>2.4707989416217872E-3</v>
      </c>
      <c r="V281">
        <v>-4.8450822200962911E-2</v>
      </c>
      <c r="W281">
        <v>4.5541656992693746E-2</v>
      </c>
      <c r="X281">
        <v>-0.11141106772872973</v>
      </c>
      <c r="Y281">
        <v>-0.11922854793525624</v>
      </c>
      <c r="Z281">
        <v>-2.7850445629927202E-2</v>
      </c>
    </row>
    <row r="282" spans="1:26" x14ac:dyDescent="0.2">
      <c r="A282">
        <f t="shared" si="5"/>
        <v>281</v>
      </c>
      <c r="B282">
        <v>5.0361073746129623E-2</v>
      </c>
      <c r="C282">
        <v>-9.1874502434931005E-2</v>
      </c>
      <c r="D282">
        <v>2.645927333723069E-2</v>
      </c>
      <c r="E282">
        <v>-0.10469983226522628</v>
      </c>
      <c r="F282">
        <v>5.924290247367876E-4</v>
      </c>
      <c r="G282">
        <v>-6.9444150146583047E-3</v>
      </c>
      <c r="H282">
        <v>1.9612258960632751E-2</v>
      </c>
      <c r="I282">
        <v>9.2949835915679489E-3</v>
      </c>
      <c r="J282">
        <v>5.4807175084449745E-2</v>
      </c>
      <c r="K282">
        <v>-8.0539442319044327E-4</v>
      </c>
      <c r="L282">
        <v>2.0837639229256025E-2</v>
      </c>
      <c r="M282">
        <v>-4.2478854947271438E-2</v>
      </c>
      <c r="N282">
        <v>-2.9685882853483822E-2</v>
      </c>
      <c r="O282">
        <v>4.3009024565897197E-2</v>
      </c>
      <c r="P282">
        <v>3.9535474570598139E-2</v>
      </c>
      <c r="Q282">
        <v>2.8600788141454524E-2</v>
      </c>
      <c r="R282">
        <v>3.4370049917588553E-2</v>
      </c>
      <c r="S282">
        <v>-9.6327739452583522E-2</v>
      </c>
      <c r="T282">
        <v>4.9599342668257919E-2</v>
      </c>
      <c r="U282">
        <v>-2.4750866179298258E-3</v>
      </c>
      <c r="V282">
        <v>-1.7177974244252884E-2</v>
      </c>
      <c r="W282">
        <v>-0.12406839007402565</v>
      </c>
      <c r="X282">
        <v>5.4542440610122138E-2</v>
      </c>
      <c r="Y282">
        <v>9.5518487895081428E-3</v>
      </c>
      <c r="Z282">
        <v>-1.7289140163641366E-2</v>
      </c>
    </row>
    <row r="283" spans="1:26" x14ac:dyDescent="0.2">
      <c r="A283">
        <f t="shared" si="5"/>
        <v>282</v>
      </c>
      <c r="B283">
        <v>-6.298777181349545E-2</v>
      </c>
      <c r="C283">
        <v>9.5149638452287581E-3</v>
      </c>
      <c r="D283">
        <v>-7.1791343409826749E-2</v>
      </c>
      <c r="E283">
        <v>5.6620220144887407E-2</v>
      </c>
      <c r="F283">
        <v>-1.7519031348050794E-2</v>
      </c>
      <c r="G283">
        <v>-3.1442764463654634E-2</v>
      </c>
      <c r="H283">
        <v>2.4987600645111446E-2</v>
      </c>
      <c r="I283">
        <v>5.4230005890921022E-2</v>
      </c>
      <c r="J283">
        <v>-4.9223574097908267E-3</v>
      </c>
      <c r="K283">
        <v>6.7673179215796773E-3</v>
      </c>
      <c r="L283">
        <v>-3.6734805389386116E-2</v>
      </c>
      <c r="M283">
        <v>-8.2393620556054384E-2</v>
      </c>
      <c r="N283">
        <v>3.3157086371249589E-2</v>
      </c>
      <c r="O283">
        <v>-4.3191376317471601E-2</v>
      </c>
      <c r="P283">
        <v>3.2465294018442857E-2</v>
      </c>
      <c r="Q283">
        <v>8.1479275708992493E-2</v>
      </c>
      <c r="R283">
        <v>-5.2204201754539686E-2</v>
      </c>
      <c r="S283">
        <v>-3.9265738879685666E-2</v>
      </c>
      <c r="T283">
        <v>-9.5095759203560294E-4</v>
      </c>
      <c r="U283">
        <v>1.5940027847436256E-2</v>
      </c>
      <c r="V283">
        <v>-3.2948661759751627E-2</v>
      </c>
      <c r="W283">
        <v>-4.9521377325242283E-2</v>
      </c>
      <c r="X283">
        <v>2.1024127742676389E-2</v>
      </c>
      <c r="Y283">
        <v>1.5979405852970682E-2</v>
      </c>
      <c r="Z283">
        <v>-2.7907755142682896E-2</v>
      </c>
    </row>
    <row r="284" spans="1:26" x14ac:dyDescent="0.2">
      <c r="A284">
        <f t="shared" si="5"/>
        <v>283</v>
      </c>
      <c r="B284">
        <v>9.3361917639517237E-3</v>
      </c>
      <c r="C284">
        <v>-4.6662953788573526E-2</v>
      </c>
      <c r="D284">
        <v>7.0473037643255711E-3</v>
      </c>
      <c r="E284">
        <v>-6.8133329368817663E-2</v>
      </c>
      <c r="F284">
        <v>2.6492118170723427E-2</v>
      </c>
      <c r="G284">
        <v>-1.4749460674256894E-2</v>
      </c>
      <c r="H284">
        <v>-2.0664974004707001E-2</v>
      </c>
      <c r="I284">
        <v>3.1201775587197198E-2</v>
      </c>
      <c r="J284">
        <v>5.1414570078120697E-2</v>
      </c>
      <c r="K284">
        <v>-4.5848571014154106E-2</v>
      </c>
      <c r="L284">
        <v>0.10269794821752387</v>
      </c>
      <c r="M284">
        <v>7.4318650255935009E-2</v>
      </c>
      <c r="N284">
        <v>-7.0204540736698379E-2</v>
      </c>
      <c r="O284">
        <v>0.1005449874605448</v>
      </c>
      <c r="P284">
        <v>1.0135501058620107E-2</v>
      </c>
      <c r="Q284">
        <v>4.5756692623607681E-2</v>
      </c>
      <c r="R284">
        <v>-8.3546941129337363E-3</v>
      </c>
      <c r="S284">
        <v>-5.6176729564088659E-3</v>
      </c>
      <c r="T284">
        <v>7.5792255077548748E-2</v>
      </c>
      <c r="U284">
        <v>-3.1912623454501757E-2</v>
      </c>
      <c r="V284">
        <v>1.5295872762211608E-2</v>
      </c>
      <c r="W284">
        <v>6.1103024688377913E-3</v>
      </c>
      <c r="X284">
        <v>-3.6825626356637373E-2</v>
      </c>
      <c r="Y284">
        <v>-4.6248731134225521E-2</v>
      </c>
      <c r="Z284">
        <v>4.045606476765172E-2</v>
      </c>
    </row>
    <row r="285" spans="1:26" x14ac:dyDescent="0.2">
      <c r="A285">
        <f t="shared" si="5"/>
        <v>284</v>
      </c>
      <c r="B285">
        <v>1.50101617465888E-2</v>
      </c>
      <c r="C285">
        <v>-6.0424412981158665E-2</v>
      </c>
      <c r="D285">
        <v>3.4443616660893378E-2</v>
      </c>
      <c r="E285">
        <v>-0.10494578054659366</v>
      </c>
      <c r="F285">
        <v>-3.4864930351306132E-2</v>
      </c>
      <c r="G285">
        <v>-0.11721054274112458</v>
      </c>
      <c r="H285">
        <v>-5.4955520668855271E-2</v>
      </c>
      <c r="I285">
        <v>-3.2631460494854381E-2</v>
      </c>
      <c r="J285">
        <v>3.0092165469773145E-3</v>
      </c>
      <c r="K285">
        <v>3.9736498139488118E-2</v>
      </c>
      <c r="L285">
        <v>5.9366605101267775E-2</v>
      </c>
      <c r="M285">
        <v>-4.4494110714184262E-4</v>
      </c>
      <c r="N285">
        <v>-5.9850165009159365E-2</v>
      </c>
      <c r="O285">
        <v>1.0577618267997446E-2</v>
      </c>
      <c r="P285">
        <v>-5.192065449177969E-2</v>
      </c>
      <c r="Q285">
        <v>-3.7499648699418783E-2</v>
      </c>
      <c r="R285">
        <v>5.1021912631445954E-2</v>
      </c>
      <c r="S285">
        <v>2.8547233598538065E-2</v>
      </c>
      <c r="T285">
        <v>-1.7966785452852338E-2</v>
      </c>
      <c r="U285">
        <v>5.3216781872932172E-3</v>
      </c>
      <c r="V285">
        <v>-2.580444062933436E-2</v>
      </c>
      <c r="W285">
        <v>1.2136852816010981E-3</v>
      </c>
      <c r="X285">
        <v>5.1273486804192074E-2</v>
      </c>
      <c r="Y285">
        <v>-2.2545503842156998E-2</v>
      </c>
      <c r="Z285">
        <v>-6.5305292611270813E-2</v>
      </c>
    </row>
    <row r="286" spans="1:26" x14ac:dyDescent="0.2">
      <c r="A286">
        <f t="shared" si="5"/>
        <v>285</v>
      </c>
      <c r="B286">
        <v>-1.3918351991821462E-2</v>
      </c>
      <c r="C286">
        <v>-2.8960610799628202E-2</v>
      </c>
      <c r="D286">
        <v>-5.2983257347842538E-2</v>
      </c>
      <c r="E286">
        <v>3.7158517603803072E-2</v>
      </c>
      <c r="F286">
        <v>6.1697467498505174E-2</v>
      </c>
      <c r="G286">
        <v>1.4056044077913166E-2</v>
      </c>
      <c r="H286">
        <v>5.1471096647744657E-2</v>
      </c>
      <c r="I286">
        <v>9.0620172389298551E-2</v>
      </c>
      <c r="J286">
        <v>-6.711127458428677E-2</v>
      </c>
      <c r="K286">
        <v>2.9386726404442738E-2</v>
      </c>
      <c r="L286">
        <v>-3.1931946878282554E-2</v>
      </c>
      <c r="M286">
        <v>6.1965824163374053E-2</v>
      </c>
      <c r="N286">
        <v>3.7561869364373196E-2</v>
      </c>
      <c r="O286">
        <v>-5.5095159769917579E-3</v>
      </c>
      <c r="P286">
        <v>-3.4932590211381398E-2</v>
      </c>
      <c r="Q286">
        <v>6.8736223625539633E-2</v>
      </c>
      <c r="R286">
        <v>2.8148611803063463E-2</v>
      </c>
      <c r="S286">
        <v>2.5912535906697943E-3</v>
      </c>
      <c r="T286">
        <v>3.5532048062170675E-2</v>
      </c>
      <c r="U286">
        <v>-3.1654069209120103E-2</v>
      </c>
      <c r="V286">
        <v>-5.4987624542386128E-3</v>
      </c>
      <c r="W286">
        <v>-5.2965893853923873E-3</v>
      </c>
      <c r="X286">
        <v>-3.6430345510749751E-2</v>
      </c>
      <c r="Y286">
        <v>-8.3462801195092334E-2</v>
      </c>
      <c r="Z286">
        <v>-4.0580971304494395E-2</v>
      </c>
    </row>
    <row r="287" spans="1:26" x14ac:dyDescent="0.2">
      <c r="A287">
        <f t="shared" si="5"/>
        <v>286</v>
      </c>
      <c r="B287">
        <v>-1.0995649336428586E-2</v>
      </c>
      <c r="C287">
        <v>-1.3115437099548254E-2</v>
      </c>
      <c r="D287">
        <v>-3.7875060433919285E-2</v>
      </c>
      <c r="E287">
        <v>2.1260332489684508E-2</v>
      </c>
      <c r="F287">
        <v>-2.2354046694390634E-2</v>
      </c>
      <c r="G287">
        <v>-2.2170540455645205E-2</v>
      </c>
      <c r="H287">
        <v>2.6556169456204648E-2</v>
      </c>
      <c r="I287">
        <v>-6.9829012993430403E-2</v>
      </c>
      <c r="J287">
        <v>3.2821803804222956E-2</v>
      </c>
      <c r="K287">
        <v>5.089727595757975E-2</v>
      </c>
      <c r="L287">
        <v>-0.10215926306061779</v>
      </c>
      <c r="M287">
        <v>-6.6290347258526797E-2</v>
      </c>
      <c r="N287">
        <v>-4.6555200489053122E-2</v>
      </c>
      <c r="O287">
        <v>-7.2079972609984961E-3</v>
      </c>
      <c r="P287">
        <v>-2.779584875424905E-2</v>
      </c>
      <c r="Q287">
        <v>7.9637778794650893E-2</v>
      </c>
      <c r="R287">
        <v>-2.6487964897018421E-2</v>
      </c>
      <c r="S287">
        <v>-4.3858478731157169E-3</v>
      </c>
      <c r="T287">
        <v>-6.0490526100111193E-2</v>
      </c>
      <c r="U287">
        <v>-4.3218090149835825E-2</v>
      </c>
      <c r="V287">
        <v>0.11448867682142314</v>
      </c>
      <c r="W287">
        <v>3.4313910099793038E-2</v>
      </c>
      <c r="X287">
        <v>-2.2860357571557785E-2</v>
      </c>
      <c r="Y287">
        <v>-5.2563719065124009E-3</v>
      </c>
      <c r="Z287">
        <v>-5.9465879333386679E-2</v>
      </c>
    </row>
    <row r="288" spans="1:26" x14ac:dyDescent="0.2">
      <c r="A288">
        <f t="shared" si="5"/>
        <v>287</v>
      </c>
      <c r="B288">
        <v>-6.2220204477901546E-2</v>
      </c>
      <c r="C288">
        <v>2.8572243083634281E-2</v>
      </c>
      <c r="D288">
        <v>3.200307069158341E-2</v>
      </c>
      <c r="E288">
        <v>5.2606665006425926E-2</v>
      </c>
      <c r="F288">
        <v>-3.7060678751173935E-2</v>
      </c>
      <c r="G288">
        <v>9.5451543179863735E-3</v>
      </c>
      <c r="H288">
        <v>-5.4576885495406888E-2</v>
      </c>
      <c r="I288">
        <v>-4.9257249774889614E-2</v>
      </c>
      <c r="J288">
        <v>-1.0378074223893483E-2</v>
      </c>
      <c r="K288">
        <v>2.3099459735585443E-2</v>
      </c>
      <c r="L288">
        <v>5.5743732681456E-3</v>
      </c>
      <c r="M288">
        <v>2.756915375072045E-3</v>
      </c>
      <c r="N288">
        <v>4.6025152474467916E-2</v>
      </c>
      <c r="O288">
        <v>4.8270904348927328E-2</v>
      </c>
      <c r="P288">
        <v>-3.6622283624553796E-2</v>
      </c>
      <c r="Q288">
        <v>-4.8866974717300914E-2</v>
      </c>
      <c r="R288">
        <v>-3.3651533309837389E-2</v>
      </c>
      <c r="S288">
        <v>4.6937078838964995E-2</v>
      </c>
      <c r="T288">
        <v>-7.8123262894427697E-3</v>
      </c>
      <c r="U288">
        <v>7.4180164101850687E-2</v>
      </c>
      <c r="V288">
        <v>1.2011329969375486E-2</v>
      </c>
      <c r="W288">
        <v>-8.1021290780710006E-3</v>
      </c>
      <c r="X288">
        <v>1.3146276628016498E-2</v>
      </c>
      <c r="Y288">
        <v>-8.6679251550760977E-2</v>
      </c>
      <c r="Z288">
        <v>-1.523926134874711E-2</v>
      </c>
    </row>
    <row r="289" spans="1:26" x14ac:dyDescent="0.2">
      <c r="A289">
        <f t="shared" si="5"/>
        <v>288</v>
      </c>
      <c r="B289">
        <v>6.2324991154428713E-3</v>
      </c>
      <c r="C289">
        <v>-2.657701147772408E-2</v>
      </c>
      <c r="D289">
        <v>-4.6082383155651822E-3</v>
      </c>
      <c r="E289">
        <v>-1.6902963015331049E-2</v>
      </c>
      <c r="F289">
        <v>-4.7093691092466784E-2</v>
      </c>
      <c r="G289">
        <v>-2.7089993867514955E-2</v>
      </c>
      <c r="H289">
        <v>3.0418702917478014E-4</v>
      </c>
      <c r="I289">
        <v>5.8053580389526661E-2</v>
      </c>
      <c r="J289">
        <v>-8.5555078174492233E-2</v>
      </c>
      <c r="K289">
        <v>3.5503487919787337E-2</v>
      </c>
      <c r="L289">
        <v>9.6354461642440895E-2</v>
      </c>
      <c r="M289">
        <v>-1.2613919878358896E-2</v>
      </c>
      <c r="N289">
        <v>7.3730448990114342E-2</v>
      </c>
      <c r="O289">
        <v>-3.961491626667505E-2</v>
      </c>
      <c r="P289">
        <v>-1.8664081237129385E-2</v>
      </c>
      <c r="Q289">
        <v>-4.7412385469419518E-2</v>
      </c>
      <c r="R289">
        <v>-6.4815614093076068E-2</v>
      </c>
      <c r="S289">
        <v>4.8145692288412187E-2</v>
      </c>
      <c r="T289">
        <v>-4.3692346635213646E-2</v>
      </c>
      <c r="U289">
        <v>4.2437843437469071E-2</v>
      </c>
      <c r="V289">
        <v>-1.8419693727093921E-2</v>
      </c>
      <c r="W289">
        <v>9.1719345668004673E-2</v>
      </c>
      <c r="X289">
        <v>6.98588704043136E-2</v>
      </c>
      <c r="Y289">
        <v>-3.5104636529619176E-2</v>
      </c>
      <c r="Z289">
        <v>-8.0423436869195328E-2</v>
      </c>
    </row>
    <row r="290" spans="1:26" x14ac:dyDescent="0.2">
      <c r="A290">
        <f t="shared" si="5"/>
        <v>289</v>
      </c>
      <c r="B290">
        <v>3.5082167432206046E-3</v>
      </c>
      <c r="C290">
        <v>6.9699239555299636E-2</v>
      </c>
      <c r="D290">
        <v>-2.4227094052558119E-2</v>
      </c>
      <c r="E290">
        <v>9.2033686225722472E-2</v>
      </c>
      <c r="F290">
        <v>-4.0970569862280079E-2</v>
      </c>
      <c r="G290">
        <v>7.0827979480616032E-2</v>
      </c>
      <c r="H290">
        <v>7.9723826717347943E-2</v>
      </c>
      <c r="I290">
        <v>1.3705233752070662E-2</v>
      </c>
      <c r="J290">
        <v>-8.0905651876942167E-2</v>
      </c>
      <c r="K290">
        <v>5.8901509029449961E-2</v>
      </c>
      <c r="L290">
        <v>8.9792635669982256E-3</v>
      </c>
      <c r="M290">
        <v>-4.3494429124010019E-2</v>
      </c>
      <c r="N290">
        <v>8.8768512238683837E-3</v>
      </c>
      <c r="O290">
        <v>6.04673402368575E-2</v>
      </c>
      <c r="P290">
        <v>2.4982662008849504E-2</v>
      </c>
      <c r="Q290">
        <v>-7.3018159055635821E-3</v>
      </c>
      <c r="R290">
        <v>-7.6274850337170408E-2</v>
      </c>
      <c r="S290">
        <v>1.3505261616771562E-2</v>
      </c>
      <c r="T290">
        <v>-2.6816828670466218E-2</v>
      </c>
      <c r="U290">
        <v>6.7413306218687876E-3</v>
      </c>
      <c r="V290">
        <v>-8.0470154831244894E-2</v>
      </c>
      <c r="W290">
        <v>9.7837022844423967E-3</v>
      </c>
      <c r="X290">
        <v>8.6642774864344185E-2</v>
      </c>
      <c r="Y290">
        <v>1.5345309876392387E-2</v>
      </c>
      <c r="Z290">
        <v>-1.0198503365209891E-2</v>
      </c>
    </row>
    <row r="291" spans="1:26" x14ac:dyDescent="0.2">
      <c r="A291">
        <f t="shared" si="5"/>
        <v>290</v>
      </c>
      <c r="B291">
        <v>2.0453124982402478E-2</v>
      </c>
      <c r="C291">
        <v>0.1323209509218512</v>
      </c>
      <c r="D291">
        <v>3.9524349975071302E-2</v>
      </c>
      <c r="E291">
        <v>-2.9182455965782086E-2</v>
      </c>
      <c r="F291">
        <v>-3.245577704949637E-2</v>
      </c>
      <c r="G291">
        <v>7.4976732604730787E-3</v>
      </c>
      <c r="H291">
        <v>5.1701608104320139E-2</v>
      </c>
      <c r="I291">
        <v>-2.9437894170681777E-2</v>
      </c>
      <c r="J291">
        <v>3.4215262812451269E-2</v>
      </c>
      <c r="K291">
        <v>-1.2389306785130722E-2</v>
      </c>
      <c r="L291">
        <v>-1.6847421603590377E-2</v>
      </c>
      <c r="M291">
        <v>-2.6506548139876997E-2</v>
      </c>
      <c r="N291">
        <v>-1.6306255370806339E-2</v>
      </c>
      <c r="O291">
        <v>-0.12222063152418226</v>
      </c>
      <c r="P291">
        <v>3.4359218523133228E-2</v>
      </c>
      <c r="Q291">
        <v>-4.8275280825280313E-2</v>
      </c>
      <c r="R291">
        <v>-3.775828413951536E-3</v>
      </c>
      <c r="S291">
        <v>4.7578696877682625E-2</v>
      </c>
      <c r="T291">
        <v>3.4592751269671124E-2</v>
      </c>
      <c r="U291">
        <v>-8.2707364996069659E-3</v>
      </c>
      <c r="V291">
        <v>-6.7979235172196215E-2</v>
      </c>
      <c r="W291">
        <v>4.7258490643626611E-2</v>
      </c>
      <c r="X291">
        <v>-7.9693465581399905E-2</v>
      </c>
      <c r="Y291">
        <v>2.4051809651932533E-3</v>
      </c>
      <c r="Z291">
        <v>-0.10743748675916798</v>
      </c>
    </row>
    <row r="292" spans="1:26" x14ac:dyDescent="0.2">
      <c r="A292">
        <f t="shared" si="5"/>
        <v>291</v>
      </c>
      <c r="B292">
        <v>-1.0247909045762499E-2</v>
      </c>
      <c r="C292">
        <v>5.2962498752185463E-3</v>
      </c>
      <c r="D292">
        <v>1.4758089889515316E-2</v>
      </c>
      <c r="E292">
        <v>5.6050523942695649E-2</v>
      </c>
      <c r="F292">
        <v>4.6130071201787679E-2</v>
      </c>
      <c r="G292">
        <v>3.5429857642459386E-2</v>
      </c>
      <c r="H292">
        <v>1.9556688285764386E-4</v>
      </c>
      <c r="I292">
        <v>-5.2793097683832314E-3</v>
      </c>
      <c r="J292">
        <v>-1.3009952649453016E-2</v>
      </c>
      <c r="K292">
        <v>-5.7926356894506981E-2</v>
      </c>
      <c r="L292">
        <v>9.4501389158199636E-3</v>
      </c>
      <c r="M292">
        <v>-0.10300437302644815</v>
      </c>
      <c r="N292">
        <v>-2.6774684134931743E-2</v>
      </c>
      <c r="O292">
        <v>6.2583210248432664E-2</v>
      </c>
      <c r="P292">
        <v>9.3260979972575028E-2</v>
      </c>
      <c r="Q292">
        <v>-6.3234540896609168E-2</v>
      </c>
      <c r="R292">
        <v>-0.11948948727376521</v>
      </c>
      <c r="S292">
        <v>3.1721404989436895E-2</v>
      </c>
      <c r="T292">
        <v>4.2445002640252714E-2</v>
      </c>
      <c r="U292">
        <v>-4.9424596885298822E-2</v>
      </c>
      <c r="V292">
        <v>-7.4923452317748832E-3</v>
      </c>
      <c r="W292">
        <v>2.362019947719473E-2</v>
      </c>
      <c r="X292">
        <v>4.0319907216005091E-2</v>
      </c>
      <c r="Y292">
        <v>5.9690093943253839E-3</v>
      </c>
      <c r="Z292">
        <v>3.150394322779982E-2</v>
      </c>
    </row>
    <row r="293" spans="1:26" x14ac:dyDescent="0.2">
      <c r="A293">
        <f t="shared" si="5"/>
        <v>292</v>
      </c>
      <c r="B293">
        <v>-1.9490666832254616E-2</v>
      </c>
      <c r="C293">
        <v>-3.472442085472735E-2</v>
      </c>
      <c r="D293">
        <v>8.5715861226596628E-3</v>
      </c>
      <c r="E293">
        <v>-6.903557149998454E-3</v>
      </c>
      <c r="F293">
        <v>3.5196845676275137E-2</v>
      </c>
      <c r="G293">
        <v>-3.6878749557501207E-2</v>
      </c>
      <c r="H293">
        <v>2.3223112071399593E-3</v>
      </c>
      <c r="I293">
        <v>-4.6189172380254627E-2</v>
      </c>
      <c r="J293">
        <v>1.2476028679047946E-2</v>
      </c>
      <c r="K293">
        <v>-1.5327602001468947E-2</v>
      </c>
      <c r="L293">
        <v>1.1489200372556232E-2</v>
      </c>
      <c r="M293">
        <v>-4.8732331209022033E-2</v>
      </c>
      <c r="N293">
        <v>1.9111211544615946E-2</v>
      </c>
      <c r="O293">
        <v>-7.8435602411041812E-3</v>
      </c>
      <c r="P293">
        <v>-2.8236473032409014E-2</v>
      </c>
      <c r="Q293">
        <v>-1.3227255770281506E-2</v>
      </c>
      <c r="R293">
        <v>-7.8945905575758119E-2</v>
      </c>
      <c r="S293">
        <v>2.0370150760073589E-3</v>
      </c>
      <c r="T293">
        <v>3.7890103521802602E-2</v>
      </c>
      <c r="U293">
        <v>-6.4033953439494706E-3</v>
      </c>
      <c r="V293">
        <v>3.339482011758798E-2</v>
      </c>
      <c r="W293">
        <v>-4.9470361101228863E-2</v>
      </c>
      <c r="X293">
        <v>-4.5989971684912541E-2</v>
      </c>
      <c r="Y293">
        <v>7.7112408412770728E-2</v>
      </c>
      <c r="Z293">
        <v>-2.5301786213207302E-2</v>
      </c>
    </row>
    <row r="294" spans="1:26" x14ac:dyDescent="0.2">
      <c r="A294">
        <f t="shared" si="5"/>
        <v>293</v>
      </c>
      <c r="B294">
        <v>-3.1070830048544949E-3</v>
      </c>
      <c r="C294">
        <v>-3.5270714822043844E-2</v>
      </c>
      <c r="D294">
        <v>2.2562280858719908E-2</v>
      </c>
      <c r="E294">
        <v>-1.9758283921214759E-2</v>
      </c>
      <c r="F294">
        <v>-6.5155229386700993E-3</v>
      </c>
      <c r="G294">
        <v>-5.9124268277771674E-2</v>
      </c>
      <c r="H294">
        <v>1.6148261484424428E-2</v>
      </c>
      <c r="I294">
        <v>1.4920277245554892E-2</v>
      </c>
      <c r="J294">
        <v>5.715785926653047E-2</v>
      </c>
      <c r="K294">
        <v>4.0295607287737144E-2</v>
      </c>
      <c r="L294">
        <v>-5.3556680109591789E-2</v>
      </c>
      <c r="M294">
        <v>-2.2311833350696915E-3</v>
      </c>
      <c r="N294">
        <v>-2.5738443678876052E-2</v>
      </c>
      <c r="O294">
        <v>2.5329408865261225E-2</v>
      </c>
      <c r="P294">
        <v>-4.1651239416521497E-2</v>
      </c>
      <c r="Q294">
        <v>9.8093823850807713E-3</v>
      </c>
      <c r="R294">
        <v>2.8129193476786003E-2</v>
      </c>
      <c r="S294">
        <v>6.2246596670989016E-2</v>
      </c>
      <c r="T294">
        <v>-3.0557349599466248E-2</v>
      </c>
      <c r="U294">
        <v>6.7366104186767986E-2</v>
      </c>
      <c r="V294">
        <v>-2.8429778414967213E-2</v>
      </c>
      <c r="W294">
        <v>1.6721601121594817E-2</v>
      </c>
      <c r="X294">
        <v>-5.2062792013889282E-2</v>
      </c>
      <c r="Y294">
        <v>1.1095042912358792E-2</v>
      </c>
      <c r="Z294">
        <v>-7.8362565099960965E-2</v>
      </c>
    </row>
    <row r="295" spans="1:26" x14ac:dyDescent="0.2">
      <c r="A295">
        <f t="shared" si="5"/>
        <v>294</v>
      </c>
      <c r="B295">
        <v>6.5149783276715612E-2</v>
      </c>
      <c r="C295">
        <v>-0.1391984009387453</v>
      </c>
      <c r="D295">
        <v>4.7898377068362814E-2</v>
      </c>
      <c r="E295">
        <v>-4.2730174559293822E-2</v>
      </c>
      <c r="F295">
        <v>-1.8998928921911361E-2</v>
      </c>
      <c r="G295">
        <v>1.0663011831797466E-2</v>
      </c>
      <c r="H295">
        <v>-2.5483990636988262E-2</v>
      </c>
      <c r="I295">
        <v>-7.0640931426843107E-2</v>
      </c>
      <c r="J295">
        <v>-1.0666170284074038E-3</v>
      </c>
      <c r="K295">
        <v>-1.4505506254758186E-2</v>
      </c>
      <c r="L295">
        <v>-3.9314111266390055E-2</v>
      </c>
      <c r="M295">
        <v>8.2627626539543461E-2</v>
      </c>
      <c r="N295">
        <v>-2.0511328766794602E-2</v>
      </c>
      <c r="O295">
        <v>3.5338808726877877E-2</v>
      </c>
      <c r="P295">
        <v>8.0897873302309062E-2</v>
      </c>
      <c r="Q295">
        <v>-1.3519084113462455E-2</v>
      </c>
      <c r="R295">
        <v>5.3622567428968128E-3</v>
      </c>
      <c r="S295">
        <v>3.478326942675778E-3</v>
      </c>
      <c r="T295">
        <v>-4.40234064272075E-2</v>
      </c>
      <c r="U295">
        <v>-4.747348257191724E-2</v>
      </c>
      <c r="V295">
        <v>9.0734169019506816E-3</v>
      </c>
      <c r="W295">
        <v>-9.8493285489555625E-3</v>
      </c>
      <c r="X295">
        <v>-5.0570501962108175E-2</v>
      </c>
      <c r="Y295">
        <v>3.8503243881241753E-2</v>
      </c>
      <c r="Z295">
        <v>7.2997624492671317E-2</v>
      </c>
    </row>
    <row r="296" spans="1:26" x14ac:dyDescent="0.2">
      <c r="A296">
        <f t="shared" si="5"/>
        <v>295</v>
      </c>
      <c r="B296">
        <v>4.3213027445443496E-2</v>
      </c>
      <c r="C296">
        <v>1.9122551229487163E-2</v>
      </c>
      <c r="D296">
        <v>-4.7002424680158597E-2</v>
      </c>
      <c r="E296">
        <v>1.1729581340796193E-2</v>
      </c>
      <c r="F296">
        <v>2.2480029496201981E-2</v>
      </c>
      <c r="G296">
        <v>9.1678661242358905E-2</v>
      </c>
      <c r="H296">
        <v>4.295787634454485E-2</v>
      </c>
      <c r="I296">
        <v>-2.9679510853160864E-2</v>
      </c>
      <c r="J296">
        <v>0.14447536756720045</v>
      </c>
      <c r="K296">
        <v>-4.8421178533998639E-2</v>
      </c>
      <c r="L296">
        <v>-8.0739119320102637E-2</v>
      </c>
      <c r="M296">
        <v>-2.3810704776624152E-2</v>
      </c>
      <c r="N296">
        <v>-3.619840360084487E-3</v>
      </c>
      <c r="O296">
        <v>-1.0928017944703558E-2</v>
      </c>
      <c r="P296">
        <v>-2.0275311224895624E-2</v>
      </c>
      <c r="Q296">
        <v>-2.1074521289701671E-2</v>
      </c>
      <c r="R296">
        <v>3.9515915501979887E-2</v>
      </c>
      <c r="S296">
        <v>4.9168091403636649E-2</v>
      </c>
      <c r="T296">
        <v>-2.1282985706985232E-2</v>
      </c>
      <c r="U296">
        <v>-7.7068047592922698E-2</v>
      </c>
      <c r="V296">
        <v>-1.7569291360887924E-2</v>
      </c>
      <c r="W296">
        <v>-7.7166828229317704E-3</v>
      </c>
      <c r="X296">
        <v>-4.1381533462458556E-2</v>
      </c>
      <c r="Y296">
        <v>-2.5634881636852007E-2</v>
      </c>
      <c r="Z296">
        <v>1.7762495428217402E-2</v>
      </c>
    </row>
    <row r="297" spans="1:26" x14ac:dyDescent="0.2">
      <c r="A297">
        <f t="shared" si="5"/>
        <v>296</v>
      </c>
      <c r="B297">
        <v>7.054518049391674E-2</v>
      </c>
      <c r="C297">
        <v>4.409246569480995E-2</v>
      </c>
      <c r="D297">
        <v>3.8593173239876613E-2</v>
      </c>
      <c r="E297">
        <v>9.6216901370707403E-2</v>
      </c>
      <c r="F297">
        <v>-5.7336517562096831E-2</v>
      </c>
      <c r="G297">
        <v>3.2932143061671949E-3</v>
      </c>
      <c r="H297">
        <v>-9.8107073769796455E-3</v>
      </c>
      <c r="I297">
        <v>-3.602926516880539E-3</v>
      </c>
      <c r="J297">
        <v>3.6443677348624547E-2</v>
      </c>
      <c r="K297">
        <v>2.7812906208715252E-2</v>
      </c>
      <c r="L297">
        <v>-3.7461500270076034E-3</v>
      </c>
      <c r="M297">
        <v>-7.4734536971009125E-2</v>
      </c>
      <c r="N297">
        <v>-5.9668600359318147E-2</v>
      </c>
      <c r="O297">
        <v>-0.11433180360327286</v>
      </c>
      <c r="P297">
        <v>-3.7187692863867777E-2</v>
      </c>
      <c r="Q297">
        <v>-2.1260121257175222E-2</v>
      </c>
      <c r="R297">
        <v>-2.5963026235490159E-2</v>
      </c>
      <c r="S297">
        <v>-1.305560566314256E-2</v>
      </c>
      <c r="T297">
        <v>-4.5923954105818766E-2</v>
      </c>
      <c r="U297">
        <v>-1.6499763247532641E-2</v>
      </c>
      <c r="V297">
        <v>2.8685210308201002E-2</v>
      </c>
      <c r="W297">
        <v>4.3155822880098808E-3</v>
      </c>
      <c r="X297">
        <v>-1.9415561382799346E-2</v>
      </c>
      <c r="Y297">
        <v>4.5720772067016753E-2</v>
      </c>
      <c r="Z297">
        <v>1.4941605545205603E-3</v>
      </c>
    </row>
    <row r="298" spans="1:26" x14ac:dyDescent="0.2">
      <c r="A298">
        <f t="shared" si="5"/>
        <v>297</v>
      </c>
      <c r="B298">
        <v>9.647087275638783E-3</v>
      </c>
      <c r="C298">
        <v>4.7026025774092886E-2</v>
      </c>
      <c r="D298">
        <v>4.8073080050496979E-2</v>
      </c>
      <c r="E298">
        <v>4.371895231686504E-2</v>
      </c>
      <c r="F298">
        <v>-3.3347916351100536E-2</v>
      </c>
      <c r="G298">
        <v>1.9710846802172312E-3</v>
      </c>
      <c r="H298">
        <v>6.1459823617619258E-2</v>
      </c>
      <c r="I298">
        <v>1.7348621230223526E-2</v>
      </c>
      <c r="J298">
        <v>-9.9581843781246834E-2</v>
      </c>
      <c r="K298">
        <v>4.3130443329391102E-2</v>
      </c>
      <c r="L298">
        <v>0.12315700250705762</v>
      </c>
      <c r="M298">
        <v>2.8157387813483058E-2</v>
      </c>
      <c r="N298">
        <v>4.0327078545511971E-2</v>
      </c>
      <c r="O298">
        <v>1.3365468612352147E-2</v>
      </c>
      <c r="P298">
        <v>3.7359792281887252E-2</v>
      </c>
      <c r="Q298">
        <v>3.080162533116089E-2</v>
      </c>
      <c r="R298">
        <v>-5.5899270849864034E-2</v>
      </c>
      <c r="S298">
        <v>-6.0223724290737669E-2</v>
      </c>
      <c r="T298">
        <v>-8.2934093544525037E-2</v>
      </c>
      <c r="U298">
        <v>-8.1107865039765484E-2</v>
      </c>
      <c r="V298">
        <v>5.6735369617143178E-2</v>
      </c>
      <c r="W298">
        <v>-0.11383764168031192</v>
      </c>
      <c r="X298">
        <v>0.10778716427843131</v>
      </c>
      <c r="Y298">
        <v>6.5350935968950571E-2</v>
      </c>
      <c r="Z298">
        <v>-9.6331186007042408E-2</v>
      </c>
    </row>
    <row r="299" spans="1:26" x14ac:dyDescent="0.2">
      <c r="A299">
        <f t="shared" si="5"/>
        <v>298</v>
      </c>
      <c r="B299">
        <v>-2.0915828473207901E-2</v>
      </c>
      <c r="C299">
        <v>4.3097136069042745E-2</v>
      </c>
      <c r="D299">
        <v>0.12337121589856505</v>
      </c>
      <c r="E299">
        <v>-3.5262813526559945E-2</v>
      </c>
      <c r="F299">
        <v>-7.5028119748042896E-2</v>
      </c>
      <c r="G299">
        <v>2.9181609001553907E-3</v>
      </c>
      <c r="H299">
        <v>-9.44143379092241E-2</v>
      </c>
      <c r="I299">
        <v>6.6673488052987853E-2</v>
      </c>
      <c r="J299">
        <v>5.9763453625160702E-3</v>
      </c>
      <c r="K299">
        <v>7.5206071729669949E-2</v>
      </c>
      <c r="L299">
        <v>-2.0158475519740794E-2</v>
      </c>
      <c r="M299">
        <v>4.4394912854253933E-2</v>
      </c>
      <c r="N299">
        <v>2.4391690813334713E-2</v>
      </c>
      <c r="O299">
        <v>-2.3804180671365152E-2</v>
      </c>
      <c r="P299">
        <v>-1.8363682508836764E-2</v>
      </c>
      <c r="Q299">
        <v>9.6718697303661991E-2</v>
      </c>
      <c r="R299">
        <v>-4.1146205101492771E-2</v>
      </c>
      <c r="S299">
        <v>4.2778558218471464E-2</v>
      </c>
      <c r="T299">
        <v>1.9153077906725283E-2</v>
      </c>
      <c r="U299">
        <v>2.2287931250585334E-2</v>
      </c>
      <c r="V299">
        <v>-1.015650235478501E-2</v>
      </c>
      <c r="W299">
        <v>8.7788951846395041E-2</v>
      </c>
      <c r="X299">
        <v>8.4966245793323073E-3</v>
      </c>
      <c r="Y299">
        <v>1.1159143856199864E-2</v>
      </c>
      <c r="Z299">
        <v>-0.11608901963079685</v>
      </c>
    </row>
    <row r="300" spans="1:26" x14ac:dyDescent="0.2">
      <c r="A300">
        <f t="shared" si="5"/>
        <v>299</v>
      </c>
      <c r="B300">
        <v>-5.8745176000053419E-2</v>
      </c>
      <c r="C300">
        <v>-5.5795770015139006E-3</v>
      </c>
      <c r="D300">
        <v>3.3790101992319556E-2</v>
      </c>
      <c r="E300">
        <v>2.8037210346193608E-2</v>
      </c>
      <c r="F300">
        <v>-3.6580203293064065E-2</v>
      </c>
      <c r="G300">
        <v>-1.466796163544907E-2</v>
      </c>
      <c r="H300">
        <v>5.9964688395794545E-2</v>
      </c>
      <c r="I300">
        <v>4.0619795580781631E-2</v>
      </c>
      <c r="J300">
        <v>-1.366487496779778E-2</v>
      </c>
      <c r="K300">
        <v>-2.2554361067488142E-2</v>
      </c>
      <c r="L300">
        <v>-3.0930985431327055E-2</v>
      </c>
      <c r="M300">
        <v>5.0137007492808722E-2</v>
      </c>
      <c r="N300">
        <v>-3.9400175745399169E-2</v>
      </c>
      <c r="O300">
        <v>1.4587043083021889E-2</v>
      </c>
      <c r="P300">
        <v>5.3294490890393516E-2</v>
      </c>
      <c r="Q300">
        <v>-8.8917720664655753E-2</v>
      </c>
      <c r="R300">
        <v>-3.5859824232791597E-2</v>
      </c>
      <c r="S300">
        <v>-2.8226593661039336E-2</v>
      </c>
      <c r="T300">
        <v>4.3887971450581138E-4</v>
      </c>
      <c r="U300">
        <v>-2.8890739898370425E-2</v>
      </c>
      <c r="V300">
        <v>7.7735534731628878E-2</v>
      </c>
      <c r="W300">
        <v>-2.92557837770705E-3</v>
      </c>
      <c r="X300">
        <v>0.13739929802782552</v>
      </c>
      <c r="Y300">
        <v>5.9776766902968334E-2</v>
      </c>
      <c r="Z300">
        <v>1.2559379792689857E-2</v>
      </c>
    </row>
    <row r="301" spans="1:26" x14ac:dyDescent="0.2">
      <c r="A301">
        <f t="shared" si="5"/>
        <v>300</v>
      </c>
      <c r="B301">
        <v>-2.3515332099756131E-3</v>
      </c>
      <c r="C301">
        <v>2.4402568374432328E-2</v>
      </c>
      <c r="D301">
        <v>-8.6816521581940601E-3</v>
      </c>
      <c r="E301">
        <v>4.8242560741789198E-3</v>
      </c>
      <c r="F301">
        <v>1.3978710579245527E-2</v>
      </c>
      <c r="G301">
        <v>5.4361695506741997E-2</v>
      </c>
      <c r="H301">
        <v>3.2833699534579965E-2</v>
      </c>
      <c r="I301">
        <v>2.509185241502639E-2</v>
      </c>
      <c r="J301">
        <v>-9.731987853119009E-2</v>
      </c>
      <c r="K301">
        <v>-9.8893081840399202E-2</v>
      </c>
      <c r="L301">
        <v>7.2444556331737638E-3</v>
      </c>
      <c r="M301">
        <v>8.1575950332156422E-2</v>
      </c>
      <c r="N301">
        <v>-3.0894009189317732E-2</v>
      </c>
      <c r="O301">
        <v>-4.5506985958468429E-2</v>
      </c>
      <c r="P301">
        <v>1.9522332443146412E-2</v>
      </c>
      <c r="Q301">
        <v>-1.6199292806705835E-2</v>
      </c>
      <c r="R301">
        <v>4.6904980561179879E-2</v>
      </c>
      <c r="S301">
        <v>5.5725655944540528E-2</v>
      </c>
      <c r="T301">
        <v>-4.6847884452617145E-2</v>
      </c>
      <c r="U301">
        <v>7.161752316455593E-3</v>
      </c>
      <c r="V301">
        <v>7.7668210731080739E-2</v>
      </c>
      <c r="W301">
        <v>2.5112871893857866E-3</v>
      </c>
      <c r="X301">
        <v>5.5373475565994396E-2</v>
      </c>
      <c r="Y301">
        <v>-3.4087511472780462E-2</v>
      </c>
      <c r="Z301">
        <v>4.6006537143649717E-2</v>
      </c>
    </row>
    <row r="302" spans="1:26" x14ac:dyDescent="0.2">
      <c r="A302">
        <f t="shared" si="5"/>
        <v>301</v>
      </c>
      <c r="B302">
        <v>7.8717689596639592E-2</v>
      </c>
      <c r="C302">
        <v>-4.9784676307735712E-2</v>
      </c>
      <c r="D302">
        <v>-2.5498103767662966E-2</v>
      </c>
      <c r="E302">
        <v>4.5117848798087522E-2</v>
      </c>
      <c r="F302">
        <v>2.4475322461312274E-2</v>
      </c>
      <c r="G302">
        <v>-5.6093358982317383E-2</v>
      </c>
      <c r="H302">
        <v>-4.3565742699306666E-2</v>
      </c>
      <c r="I302">
        <v>-2.3295343867212686E-3</v>
      </c>
      <c r="J302">
        <v>-1.6751454280007294E-2</v>
      </c>
      <c r="K302">
        <v>1.2331430499118145E-2</v>
      </c>
      <c r="L302">
        <v>0.13068404845308401</v>
      </c>
      <c r="M302">
        <v>-2.2050091303191969E-2</v>
      </c>
      <c r="N302">
        <v>0.10893239999512022</v>
      </c>
      <c r="O302">
        <v>-1.1641012371815461E-2</v>
      </c>
      <c r="P302">
        <v>-1.1777826141633811E-2</v>
      </c>
      <c r="Q302">
        <v>2.785029654912854E-3</v>
      </c>
      <c r="R302">
        <v>8.0349065123167626E-2</v>
      </c>
      <c r="S302">
        <v>0.10143607700515597</v>
      </c>
      <c r="T302">
        <v>7.2743639633746582E-2</v>
      </c>
      <c r="U302">
        <v>0.10021815121756347</v>
      </c>
      <c r="V302">
        <v>7.3839216019194354E-2</v>
      </c>
      <c r="W302">
        <v>-6.8477836567942457E-2</v>
      </c>
      <c r="X302">
        <v>2.9781503329587868E-2</v>
      </c>
      <c r="Y302">
        <v>-6.0359296876751969E-3</v>
      </c>
      <c r="Z302">
        <v>-7.0391715759668769E-3</v>
      </c>
    </row>
    <row r="303" spans="1:26" x14ac:dyDescent="0.2">
      <c r="A303">
        <f t="shared" si="5"/>
        <v>302</v>
      </c>
      <c r="B303">
        <v>-6.1819190123964078E-2</v>
      </c>
      <c r="C303">
        <v>-8.0793936125381424E-3</v>
      </c>
      <c r="D303">
        <v>-6.1277751028762352E-2</v>
      </c>
      <c r="E303">
        <v>-0.11675565438417047</v>
      </c>
      <c r="F303">
        <v>-4.802660845561935E-3</v>
      </c>
      <c r="G303">
        <v>-5.1590415938811543E-2</v>
      </c>
      <c r="H303">
        <v>-0.12178670379183396</v>
      </c>
      <c r="I303">
        <v>-7.2493911842016021E-2</v>
      </c>
      <c r="J303">
        <v>3.9674746472744313E-2</v>
      </c>
      <c r="K303">
        <v>-1.4832030777240877E-2</v>
      </c>
      <c r="L303">
        <v>6.6841327730622041E-2</v>
      </c>
      <c r="M303">
        <v>-2.9130408676946308E-2</v>
      </c>
      <c r="N303">
        <v>4.7638478979142321E-2</v>
      </c>
      <c r="O303">
        <v>4.9504097863463999E-2</v>
      </c>
      <c r="P303">
        <v>-1.1017278163444137E-2</v>
      </c>
      <c r="Q303">
        <v>1.1908048010496865E-2</v>
      </c>
      <c r="R303">
        <v>-2.6615285093722789E-2</v>
      </c>
      <c r="S303">
        <v>-9.7192397353473958E-2</v>
      </c>
      <c r="T303">
        <v>-3.2191742041439861E-2</v>
      </c>
      <c r="U303">
        <v>1.5905766229682736E-2</v>
      </c>
      <c r="V303">
        <v>-2.1676567919400234E-2</v>
      </c>
      <c r="W303">
        <v>7.5727544000474559E-2</v>
      </c>
      <c r="X303">
        <v>-2.46726034105543E-2</v>
      </c>
      <c r="Y303">
        <v>6.7802042257708209E-2</v>
      </c>
      <c r="Z303">
        <v>2.2072087543075415E-2</v>
      </c>
    </row>
    <row r="304" spans="1:26" x14ac:dyDescent="0.2">
      <c r="A304">
        <f t="shared" si="5"/>
        <v>303</v>
      </c>
      <c r="B304">
        <v>5.1601180980871478E-2</v>
      </c>
      <c r="C304">
        <v>-1.6980558990777037E-2</v>
      </c>
      <c r="D304">
        <v>-1.9209295093759526E-2</v>
      </c>
      <c r="E304">
        <v>7.3143813817409975E-2</v>
      </c>
      <c r="F304">
        <v>4.3550462771098121E-3</v>
      </c>
      <c r="G304">
        <v>-3.7058154355677102E-2</v>
      </c>
      <c r="H304">
        <v>-1.5568026403316717E-2</v>
      </c>
      <c r="I304">
        <v>6.4138153065529682E-2</v>
      </c>
      <c r="J304">
        <v>-9.8977193955875238E-4</v>
      </c>
      <c r="K304">
        <v>-4.5788221946294817E-2</v>
      </c>
      <c r="L304">
        <v>2.8419510909588233E-2</v>
      </c>
      <c r="M304">
        <v>-3.5107376071651944E-2</v>
      </c>
      <c r="N304">
        <v>3.0062741426024643E-2</v>
      </c>
      <c r="O304">
        <v>7.1600379671426143E-2</v>
      </c>
      <c r="P304">
        <v>-6.0982627233008339E-2</v>
      </c>
      <c r="Q304">
        <v>8.5036325767050679E-3</v>
      </c>
      <c r="R304">
        <v>-8.9405149279845816E-2</v>
      </c>
      <c r="S304">
        <v>-3.5089851764756264E-2</v>
      </c>
      <c r="T304">
        <v>5.1065354374539296E-2</v>
      </c>
      <c r="U304">
        <v>-2.4439205476737984E-2</v>
      </c>
      <c r="V304">
        <v>3.9208082442731919E-2</v>
      </c>
      <c r="W304">
        <v>-8.2418205328296246E-2</v>
      </c>
      <c r="X304">
        <v>-5.4040134012593707E-2</v>
      </c>
      <c r="Y304">
        <v>-5.8174981323836666E-2</v>
      </c>
      <c r="Z304">
        <v>4.0483211827151984E-2</v>
      </c>
    </row>
    <row r="305" spans="1:26" x14ac:dyDescent="0.2">
      <c r="A305">
        <f t="shared" si="5"/>
        <v>304</v>
      </c>
      <c r="B305">
        <v>7.1262058797102387E-2</v>
      </c>
      <c r="C305">
        <v>5.4235407636850051E-3</v>
      </c>
      <c r="D305">
        <v>5.5959522941095886E-2</v>
      </c>
      <c r="E305">
        <v>7.4073730920745807E-3</v>
      </c>
      <c r="F305">
        <v>6.8403001933926288E-2</v>
      </c>
      <c r="G305">
        <v>-5.1880328164270566E-2</v>
      </c>
      <c r="H305">
        <v>1.5186706910035234E-2</v>
      </c>
      <c r="I305">
        <v>3.0355918483357291E-2</v>
      </c>
      <c r="J305">
        <v>-2.4213982062288086E-2</v>
      </c>
      <c r="K305">
        <v>2.0827658187859886E-2</v>
      </c>
      <c r="L305">
        <v>-1.870289704997153E-2</v>
      </c>
      <c r="M305">
        <v>1.8779240882621163E-2</v>
      </c>
      <c r="N305">
        <v>2.3475609565619986E-2</v>
      </c>
      <c r="O305">
        <v>-1.9295661279563704E-2</v>
      </c>
      <c r="P305">
        <v>7.1460015116754805E-3</v>
      </c>
      <c r="Q305">
        <v>0.10498801150508086</v>
      </c>
      <c r="R305">
        <v>-2.1052835400745692E-3</v>
      </c>
      <c r="S305">
        <v>-4.0885911081711517E-2</v>
      </c>
      <c r="T305">
        <v>-1.1525171807997418E-2</v>
      </c>
      <c r="U305">
        <v>-1.697946354153039E-3</v>
      </c>
      <c r="V305">
        <v>-2.8862006462794899E-2</v>
      </c>
      <c r="W305">
        <v>3.0892574111439693E-2</v>
      </c>
      <c r="X305">
        <v>-9.4405853737211318E-3</v>
      </c>
      <c r="Y305">
        <v>2.5221527416668141E-2</v>
      </c>
      <c r="Z305">
        <v>3.4735648225144709E-2</v>
      </c>
    </row>
    <row r="306" spans="1:26" x14ac:dyDescent="0.2">
      <c r="A306">
        <f t="shared" si="5"/>
        <v>305</v>
      </c>
      <c r="B306">
        <v>-2.6124099175071702E-2</v>
      </c>
      <c r="C306">
        <v>-3.6518332615461647E-2</v>
      </c>
      <c r="D306">
        <v>-7.5009265152954446E-2</v>
      </c>
      <c r="E306">
        <v>3.8293440725158476E-3</v>
      </c>
      <c r="F306">
        <v>5.7848520852841853E-2</v>
      </c>
      <c r="G306">
        <v>3.4522271314052944E-2</v>
      </c>
      <c r="H306">
        <v>-2.8658546129102302E-2</v>
      </c>
      <c r="I306">
        <v>-9.1288914254751469E-2</v>
      </c>
      <c r="J306">
        <v>-1.9406654575243251E-2</v>
      </c>
      <c r="K306">
        <v>-5.1512284024956001E-2</v>
      </c>
      <c r="L306">
        <v>-3.1486222728245361E-2</v>
      </c>
      <c r="M306">
        <v>-3.3788330669731761E-2</v>
      </c>
      <c r="N306">
        <v>5.2667371209258445E-3</v>
      </c>
      <c r="O306">
        <v>5.62894043709464E-2</v>
      </c>
      <c r="P306">
        <v>-2.8545626522718279E-2</v>
      </c>
      <c r="Q306">
        <v>6.6566134013732407E-3</v>
      </c>
      <c r="R306">
        <v>-7.5371805946971654E-2</v>
      </c>
      <c r="S306">
        <v>9.1850297507980627E-2</v>
      </c>
      <c r="T306">
        <v>-2.9996815242246486E-2</v>
      </c>
      <c r="U306">
        <v>-4.1929756943453293E-2</v>
      </c>
      <c r="V306">
        <v>-4.6864337813690177E-2</v>
      </c>
      <c r="W306">
        <v>5.3587001897886087E-2</v>
      </c>
      <c r="X306">
        <v>3.6356502050455389E-2</v>
      </c>
      <c r="Y306">
        <v>5.7520675663513557E-2</v>
      </c>
      <c r="Z306">
        <v>-4.5727372003679975E-2</v>
      </c>
    </row>
    <row r="307" spans="1:26" x14ac:dyDescent="0.2">
      <c r="A307">
        <f t="shared" si="5"/>
        <v>306</v>
      </c>
      <c r="B307">
        <v>2.5183872852897266E-2</v>
      </c>
      <c r="C307">
        <v>5.5070016914916975E-2</v>
      </c>
      <c r="D307">
        <v>-6.8134999817248722E-3</v>
      </c>
      <c r="E307">
        <v>4.4702410426948266E-2</v>
      </c>
      <c r="F307">
        <v>-3.7987641498564373E-2</v>
      </c>
      <c r="G307">
        <v>-4.1622350701232269E-3</v>
      </c>
      <c r="H307">
        <v>-8.4240091906386885E-2</v>
      </c>
      <c r="I307">
        <v>9.2620195064195263E-2</v>
      </c>
      <c r="J307">
        <v>-5.4447614792579681E-2</v>
      </c>
      <c r="K307">
        <v>-2.8269009960372685E-2</v>
      </c>
      <c r="L307">
        <v>-1.9661731087490166E-3</v>
      </c>
      <c r="M307">
        <v>8.2422153920902654E-3</v>
      </c>
      <c r="N307">
        <v>0.1255652721887808</v>
      </c>
      <c r="O307">
        <v>2.638949931615917E-3</v>
      </c>
      <c r="P307">
        <v>-6.1636220576166918E-2</v>
      </c>
      <c r="Q307">
        <v>5.1540114556657413E-3</v>
      </c>
      <c r="R307">
        <v>-1.2513788487510826E-2</v>
      </c>
      <c r="S307">
        <v>-8.3508031158999921E-2</v>
      </c>
      <c r="T307">
        <v>-0.11622076295051018</v>
      </c>
      <c r="U307">
        <v>-6.2780954094179275E-2</v>
      </c>
      <c r="V307">
        <v>2.9885801760485168E-2</v>
      </c>
      <c r="W307">
        <v>3.6796379038367209E-2</v>
      </c>
      <c r="X307">
        <v>-7.0401703285361772E-2</v>
      </c>
      <c r="Y307">
        <v>-1.1866948046333342E-2</v>
      </c>
      <c r="Z307">
        <v>-5.4785325881102381E-2</v>
      </c>
    </row>
    <row r="308" spans="1:26" x14ac:dyDescent="0.2">
      <c r="A308">
        <f t="shared" si="5"/>
        <v>307</v>
      </c>
      <c r="B308">
        <v>2.7812755001320522E-2</v>
      </c>
      <c r="C308">
        <v>0.10169369659413276</v>
      </c>
      <c r="D308">
        <v>9.9163123718675156E-4</v>
      </c>
      <c r="E308">
        <v>-5.8819552573518986E-2</v>
      </c>
      <c r="F308">
        <v>0.10113722268771223</v>
      </c>
      <c r="G308">
        <v>-2.9032055157567432E-3</v>
      </c>
      <c r="H308">
        <v>-1.3848790707200673E-2</v>
      </c>
      <c r="I308">
        <v>-5.338927466567718E-2</v>
      </c>
      <c r="J308">
        <v>4.884714077401469E-2</v>
      </c>
      <c r="K308">
        <v>5.489688897423961E-3</v>
      </c>
      <c r="L308">
        <v>3.704200706378457E-2</v>
      </c>
      <c r="M308">
        <v>-9.6530057314387907E-3</v>
      </c>
      <c r="N308">
        <v>2.4785199055698655E-2</v>
      </c>
      <c r="O308">
        <v>-9.936678540107878E-2</v>
      </c>
      <c r="P308">
        <v>-6.6662977103809102E-3</v>
      </c>
      <c r="Q308">
        <v>1.2868464491069024E-2</v>
      </c>
      <c r="R308">
        <v>0.13628907706184795</v>
      </c>
      <c r="S308">
        <v>4.2790496451524572E-2</v>
      </c>
      <c r="T308">
        <v>-2.1658814290995115E-2</v>
      </c>
      <c r="U308">
        <v>9.8041751710961036E-2</v>
      </c>
      <c r="V308">
        <v>-0.10036403784761534</v>
      </c>
      <c r="W308">
        <v>0.11420241022254522</v>
      </c>
      <c r="X308">
        <v>-7.1000737781910545E-2</v>
      </c>
      <c r="Y308">
        <v>0.1033378179937354</v>
      </c>
      <c r="Z308">
        <v>-2.2405574388855664E-2</v>
      </c>
    </row>
    <row r="309" spans="1:26" x14ac:dyDescent="0.2">
      <c r="A309">
        <f t="shared" si="5"/>
        <v>308</v>
      </c>
      <c r="B309">
        <v>-4.2196410459333179E-2</v>
      </c>
      <c r="C309">
        <v>-3.2380271972975556E-3</v>
      </c>
      <c r="D309">
        <v>-8.342819407214137E-3</v>
      </c>
      <c r="E309">
        <v>2.8864550982613344E-2</v>
      </c>
      <c r="F309">
        <v>-7.7660207503951723E-2</v>
      </c>
      <c r="G309">
        <v>3.3853426144375753E-2</v>
      </c>
      <c r="H309">
        <v>5.5006196897739584E-3</v>
      </c>
      <c r="I309">
        <v>1.3388744560224869E-2</v>
      </c>
      <c r="J309">
        <v>-8.6840533306748541E-2</v>
      </c>
      <c r="K309">
        <v>-4.4679154206938437E-2</v>
      </c>
      <c r="L309">
        <v>-2.2943541085908761E-2</v>
      </c>
      <c r="M309">
        <v>-4.4206496215008131E-3</v>
      </c>
      <c r="N309">
        <v>9.8736852517467194E-2</v>
      </c>
      <c r="O309">
        <v>6.6636693125204177E-2</v>
      </c>
      <c r="P309">
        <v>0.12849987781684777</v>
      </c>
      <c r="Q309">
        <v>2.45761947741986E-3</v>
      </c>
      <c r="R309">
        <v>-4.05264059227982E-2</v>
      </c>
      <c r="S309">
        <v>0.10727435906931966</v>
      </c>
      <c r="T309">
        <v>1.8778597108113571E-2</v>
      </c>
      <c r="U309">
        <v>-7.4419355281007876E-2</v>
      </c>
      <c r="V309">
        <v>6.5778913696202132E-2</v>
      </c>
      <c r="W309">
        <v>-5.1359894286693297E-2</v>
      </c>
      <c r="X309">
        <v>-1.964004084278257E-2</v>
      </c>
      <c r="Y309">
        <v>-1.912088703056293E-2</v>
      </c>
      <c r="Z309">
        <v>7.8683834945592529E-2</v>
      </c>
    </row>
    <row r="310" spans="1:26" x14ac:dyDescent="0.2">
      <c r="A310">
        <f t="shared" si="5"/>
        <v>309</v>
      </c>
      <c r="B310">
        <v>-1.1039000570500062E-2</v>
      </c>
      <c r="C310">
        <v>3.3561237628907982E-2</v>
      </c>
      <c r="D310">
        <v>1.6802881364596983E-2</v>
      </c>
      <c r="E310">
        <v>-4.1532035449554479E-2</v>
      </c>
      <c r="F310">
        <v>-3.9070033022169166E-2</v>
      </c>
      <c r="G310">
        <v>5.6484186899128347E-2</v>
      </c>
      <c r="H310">
        <v>-0.1088781768892287</v>
      </c>
      <c r="I310">
        <v>2.8049648580238826E-2</v>
      </c>
      <c r="J310">
        <v>-4.8634955915630378E-2</v>
      </c>
      <c r="K310">
        <v>-5.6165403897052754E-2</v>
      </c>
      <c r="L310">
        <v>-2.6087848927714308E-2</v>
      </c>
      <c r="M310">
        <v>-1.5531202257968365E-2</v>
      </c>
      <c r="N310">
        <v>4.8198105940073059E-2</v>
      </c>
      <c r="O310">
        <v>-5.2026190325645927E-2</v>
      </c>
      <c r="P310">
        <v>8.4730529454849421E-2</v>
      </c>
      <c r="Q310">
        <v>4.3693323786130001E-2</v>
      </c>
      <c r="R310">
        <v>-6.9801259792324002E-2</v>
      </c>
      <c r="S310">
        <v>1.9013943727318249E-2</v>
      </c>
      <c r="T310">
        <v>1.7573359858905372E-3</v>
      </c>
      <c r="U310">
        <v>6.0763871118663111E-2</v>
      </c>
      <c r="V310">
        <v>-1.4810915971973817E-2</v>
      </c>
      <c r="W310">
        <v>-5.1153160188279149E-3</v>
      </c>
      <c r="X310">
        <v>-5.579875406094616E-3</v>
      </c>
      <c r="Y310">
        <v>-3.7418883404050861E-3</v>
      </c>
      <c r="Z310">
        <v>6.7166100840436605E-3</v>
      </c>
    </row>
    <row r="311" spans="1:26" x14ac:dyDescent="0.2">
      <c r="A311">
        <f t="shared" si="5"/>
        <v>310</v>
      </c>
      <c r="B311">
        <v>-1.928820207799262E-2</v>
      </c>
      <c r="C311">
        <v>-5.498718043086176E-2</v>
      </c>
      <c r="D311">
        <v>-1.9983963559146056E-2</v>
      </c>
      <c r="E311">
        <v>-7.9839180014101591E-2</v>
      </c>
      <c r="F311">
        <v>9.8507128563300156E-2</v>
      </c>
      <c r="G311">
        <v>1.8062744719748405E-2</v>
      </c>
      <c r="H311">
        <v>-7.3801994531723453E-2</v>
      </c>
      <c r="I311">
        <v>-4.4049919512445298E-3</v>
      </c>
      <c r="J311">
        <v>4.4357257963160875E-3</v>
      </c>
      <c r="K311">
        <v>-3.7748082838724571E-2</v>
      </c>
      <c r="L311">
        <v>-1.5754544752254459E-2</v>
      </c>
      <c r="M311">
        <v>2.8803437633972521E-2</v>
      </c>
      <c r="N311">
        <v>9.2483626656858539E-2</v>
      </c>
      <c r="O311">
        <v>3.5238392612298428E-2</v>
      </c>
      <c r="P311">
        <v>6.3776422429658461E-2</v>
      </c>
      <c r="Q311">
        <v>-7.567429786661925E-2</v>
      </c>
      <c r="R311">
        <v>1.2533773376654405E-2</v>
      </c>
      <c r="S311">
        <v>0.13459904325091326</v>
      </c>
      <c r="T311">
        <v>2.016658258636855E-2</v>
      </c>
      <c r="U311">
        <v>9.553811821807065E-2</v>
      </c>
      <c r="V311">
        <v>-8.3234888490136702E-2</v>
      </c>
      <c r="W311">
        <v>3.778925585255604E-2</v>
      </c>
      <c r="X311">
        <v>2.0446691999570651E-2</v>
      </c>
      <c r="Y311">
        <v>8.7605732221556071E-2</v>
      </c>
      <c r="Z311">
        <v>-1.8629635409554417E-2</v>
      </c>
    </row>
    <row r="312" spans="1:26" x14ac:dyDescent="0.2">
      <c r="A312">
        <f t="shared" si="5"/>
        <v>311</v>
      </c>
      <c r="B312">
        <v>-8.6989216817905793E-2</v>
      </c>
      <c r="C312">
        <v>8.4546330616999191E-2</v>
      </c>
      <c r="D312">
        <v>8.9845237341465392E-2</v>
      </c>
      <c r="E312">
        <v>1.4535405404908918E-2</v>
      </c>
      <c r="F312">
        <v>-2.059382154709035E-2</v>
      </c>
      <c r="G312">
        <v>-5.5665409641987552E-2</v>
      </c>
      <c r="H312">
        <v>8.5587452159576874E-2</v>
      </c>
      <c r="I312">
        <v>-2.7207353963855759E-2</v>
      </c>
      <c r="J312">
        <v>5.0597533019012986E-2</v>
      </c>
      <c r="K312">
        <v>7.6146732713642362E-2</v>
      </c>
      <c r="L312">
        <v>-2.0597718321081444E-2</v>
      </c>
      <c r="M312">
        <v>3.8151404916741072E-2</v>
      </c>
      <c r="N312">
        <v>-1.0804504074510867E-2</v>
      </c>
      <c r="O312">
        <v>7.1993195820970593E-2</v>
      </c>
      <c r="P312">
        <v>9.4275444642480943E-3</v>
      </c>
      <c r="Q312">
        <v>-8.4692949954493918E-2</v>
      </c>
      <c r="R312">
        <v>-1.6659805295339513E-2</v>
      </c>
      <c r="S312">
        <v>2.0194665896871532E-2</v>
      </c>
      <c r="T312">
        <v>-2.346806282357819E-2</v>
      </c>
      <c r="U312">
        <v>-1.0936135483625571E-2</v>
      </c>
      <c r="V312">
        <v>-1.6481765116868406E-2</v>
      </c>
      <c r="W312">
        <v>-2.4026351699556966E-2</v>
      </c>
      <c r="X312">
        <v>-7.7539952435971768E-2</v>
      </c>
      <c r="Y312">
        <v>-2.5139425012656147E-2</v>
      </c>
      <c r="Z312">
        <v>-0.11166030594320328</v>
      </c>
    </row>
    <row r="313" spans="1:26" x14ac:dyDescent="0.2">
      <c r="A313">
        <f t="shared" si="5"/>
        <v>312</v>
      </c>
      <c r="B313">
        <v>-4.700756936212868E-3</v>
      </c>
      <c r="C313">
        <v>-7.8289613797814267E-2</v>
      </c>
      <c r="D313">
        <v>5.8891512048426749E-2</v>
      </c>
      <c r="E313">
        <v>-4.3737047850869799E-2</v>
      </c>
      <c r="F313">
        <v>-2.9784171781160024E-2</v>
      </c>
      <c r="G313">
        <v>-7.6510183614627109E-2</v>
      </c>
      <c r="H313">
        <v>1.9757194056663367E-2</v>
      </c>
      <c r="I313">
        <v>2.3049172738075351E-2</v>
      </c>
      <c r="J313">
        <v>-2.3624157135780362E-2</v>
      </c>
      <c r="K313">
        <v>-8.6142004670233391E-2</v>
      </c>
      <c r="L313">
        <v>4.1258158631003964E-3</v>
      </c>
      <c r="M313">
        <v>6.1668474197547701E-2</v>
      </c>
      <c r="N313">
        <v>-3.4596895784871691E-2</v>
      </c>
      <c r="O313">
        <v>-6.7584580833901425E-2</v>
      </c>
      <c r="P313">
        <v>4.580822674597592E-2</v>
      </c>
      <c r="Q313">
        <v>-2.1392943364495098E-2</v>
      </c>
      <c r="R313">
        <v>9.8769860400494836E-3</v>
      </c>
      <c r="S313">
        <v>-1.907254523781348E-2</v>
      </c>
      <c r="T313">
        <v>-3.9882440527599108E-2</v>
      </c>
      <c r="U313">
        <v>-6.7181120575499048E-2</v>
      </c>
      <c r="V313">
        <v>6.9585958832352246E-2</v>
      </c>
      <c r="W313">
        <v>3.0209005788487665E-2</v>
      </c>
      <c r="X313">
        <v>-5.0932072839886731E-2</v>
      </c>
      <c r="Y313">
        <v>-4.1727817921038253E-2</v>
      </c>
      <c r="Z313">
        <v>-7.6059828871984939E-2</v>
      </c>
    </row>
    <row r="314" spans="1:26" x14ac:dyDescent="0.2">
      <c r="A314">
        <f t="shared" si="5"/>
        <v>313</v>
      </c>
      <c r="B314">
        <v>-4.1715333849198122E-2</v>
      </c>
      <c r="C314">
        <v>-0.11472404698860691</v>
      </c>
      <c r="D314">
        <v>-7.0877181442112455E-2</v>
      </c>
      <c r="E314">
        <v>5.6030828488320805E-2</v>
      </c>
      <c r="F314">
        <v>9.1206554328151987E-2</v>
      </c>
      <c r="G314">
        <v>-1.6417246235655557E-2</v>
      </c>
      <c r="H314">
        <v>4.7575427262573196E-2</v>
      </c>
      <c r="I314">
        <v>-0.11180009351669776</v>
      </c>
      <c r="J314">
        <v>7.3790968588483982E-2</v>
      </c>
      <c r="K314">
        <v>1.7335087579682527E-2</v>
      </c>
      <c r="L314">
        <v>-2.2443123098032022E-2</v>
      </c>
      <c r="M314">
        <v>1.5815729419980652E-2</v>
      </c>
      <c r="N314">
        <v>8.336839099195173E-2</v>
      </c>
      <c r="O314">
        <v>-2.5319092713299764E-2</v>
      </c>
      <c r="P314">
        <v>-3.0535019886946384E-2</v>
      </c>
      <c r="Q314">
        <v>5.943657069126531E-2</v>
      </c>
      <c r="R314">
        <v>1.7503831368120368E-2</v>
      </c>
      <c r="S314">
        <v>5.186239335946189E-2</v>
      </c>
      <c r="T314">
        <v>4.2720155473773544E-2</v>
      </c>
      <c r="U314">
        <v>4.4121702739451797E-2</v>
      </c>
      <c r="V314">
        <v>5.0344235082839233E-3</v>
      </c>
      <c r="W314">
        <v>-1.4411088668216734E-2</v>
      </c>
      <c r="X314">
        <v>3.4150728654442644E-2</v>
      </c>
      <c r="Y314">
        <v>8.732581851066136E-2</v>
      </c>
      <c r="Z314">
        <v>2.7515299522287234E-2</v>
      </c>
    </row>
    <row r="315" spans="1:26" x14ac:dyDescent="0.2">
      <c r="A315">
        <f t="shared" si="5"/>
        <v>314</v>
      </c>
      <c r="B315">
        <v>4.7682267287007057E-2</v>
      </c>
      <c r="C315">
        <v>-2.0800902864193784E-3</v>
      </c>
      <c r="D315">
        <v>1.7315140358726323E-2</v>
      </c>
      <c r="E315">
        <v>1.1139805661671519E-2</v>
      </c>
      <c r="F315">
        <v>-3.3770538516563831E-4</v>
      </c>
      <c r="G315">
        <v>-1.5276603474320914E-2</v>
      </c>
      <c r="H315">
        <v>7.8845092410348247E-2</v>
      </c>
      <c r="I315">
        <v>2.1127068902723005E-3</v>
      </c>
      <c r="J315">
        <v>1.9695155115175608E-2</v>
      </c>
      <c r="K315">
        <v>-8.3951467161181945E-2</v>
      </c>
      <c r="L315">
        <v>-5.5595266017277746E-2</v>
      </c>
      <c r="M315">
        <v>5.9499681401683623E-2</v>
      </c>
      <c r="N315">
        <v>-1.6861897814768E-2</v>
      </c>
      <c r="O315">
        <v>4.5675109303878074E-2</v>
      </c>
      <c r="P315">
        <v>-9.4419227952129408E-3</v>
      </c>
      <c r="Q315">
        <v>1.1130718163095819E-2</v>
      </c>
      <c r="R315">
        <v>4.6957233632300442E-2</v>
      </c>
      <c r="S315">
        <v>6.6538220579883955E-2</v>
      </c>
      <c r="T315">
        <v>4.8193321212450242E-2</v>
      </c>
      <c r="U315">
        <v>3.3734315422614902E-2</v>
      </c>
      <c r="V315">
        <v>2.4313564351161533E-2</v>
      </c>
      <c r="W315">
        <v>-1.6614866579165079E-3</v>
      </c>
      <c r="X315">
        <v>-5.7061669745917767E-2</v>
      </c>
      <c r="Y315">
        <v>-0.13267391512904439</v>
      </c>
      <c r="Z315">
        <v>-7.9421795571932963E-2</v>
      </c>
    </row>
    <row r="316" spans="1:26" x14ac:dyDescent="0.2">
      <c r="A316">
        <f t="shared" si="5"/>
        <v>315</v>
      </c>
      <c r="B316">
        <v>-2.9646280444213347E-2</v>
      </c>
      <c r="C316">
        <v>6.8571277068035966E-2</v>
      </c>
      <c r="D316">
        <v>2.0410455324798599E-2</v>
      </c>
      <c r="E316">
        <v>6.8539043333533736E-2</v>
      </c>
      <c r="F316">
        <v>-6.0481338852550769E-2</v>
      </c>
      <c r="G316">
        <v>-0.12398267213051925</v>
      </c>
      <c r="H316">
        <v>1.7426374606041007E-2</v>
      </c>
      <c r="I316">
        <v>6.4497653116444967E-2</v>
      </c>
      <c r="J316">
        <v>-4.3925829618489572E-2</v>
      </c>
      <c r="K316">
        <v>6.4049161800352292E-2</v>
      </c>
      <c r="L316">
        <v>-4.8663223765978467E-2</v>
      </c>
      <c r="M316">
        <v>-1.5147721625032489E-2</v>
      </c>
      <c r="N316">
        <v>7.2065158464554677E-2</v>
      </c>
      <c r="O316">
        <v>1.5428794403410417E-2</v>
      </c>
      <c r="P316">
        <v>8.3827794737718897E-2</v>
      </c>
      <c r="Q316">
        <v>-2.7613344789225169E-2</v>
      </c>
      <c r="R316">
        <v>1.7299262954384834E-2</v>
      </c>
      <c r="S316">
        <v>1.8501421422913771E-2</v>
      </c>
      <c r="T316">
        <v>-3.7594414241535513E-2</v>
      </c>
      <c r="U316">
        <v>-7.5852366988682952E-3</v>
      </c>
      <c r="V316">
        <v>-3.0806990253948372E-2</v>
      </c>
      <c r="W316">
        <v>3.4980875590957861E-2</v>
      </c>
      <c r="X316">
        <v>-3.4701048270909599E-2</v>
      </c>
      <c r="Y316">
        <v>6.235287512804256E-4</v>
      </c>
      <c r="Z316">
        <v>5.9417386756984346E-2</v>
      </c>
    </row>
    <row r="317" spans="1:26" x14ac:dyDescent="0.2">
      <c r="A317">
        <f t="shared" si="5"/>
        <v>316</v>
      </c>
      <c r="B317">
        <v>7.1082035079716679E-2</v>
      </c>
      <c r="C317">
        <v>1.4437535144164373E-3</v>
      </c>
      <c r="D317">
        <v>6.1177105140049273E-3</v>
      </c>
      <c r="E317">
        <v>-8.0662272980427469E-2</v>
      </c>
      <c r="F317">
        <v>4.478518180437748E-3</v>
      </c>
      <c r="G317">
        <v>6.2087108642314294E-2</v>
      </c>
      <c r="H317">
        <v>5.2432555157159826E-2</v>
      </c>
      <c r="I317">
        <v>-3.3995191550698314E-2</v>
      </c>
      <c r="J317">
        <v>3.671564784087071E-2</v>
      </c>
      <c r="K317">
        <v>5.5138796521749994E-2</v>
      </c>
      <c r="L317">
        <v>-2.2578093137966913E-2</v>
      </c>
      <c r="M317">
        <v>-4.5915064395446625E-2</v>
      </c>
      <c r="N317">
        <v>2.7655199886774801E-2</v>
      </c>
      <c r="O317">
        <v>-5.7097303001299171E-2</v>
      </c>
      <c r="P317">
        <v>-2.1263409602547047E-2</v>
      </c>
      <c r="Q317">
        <v>-6.3945718774566077E-2</v>
      </c>
      <c r="R317">
        <v>-8.0216800446592462E-2</v>
      </c>
      <c r="S317">
        <v>3.3599017523638343E-2</v>
      </c>
      <c r="T317">
        <v>-8.8048693031219247E-2</v>
      </c>
      <c r="U317">
        <v>7.1572174929793841E-2</v>
      </c>
      <c r="V317">
        <v>1.3704087427727841E-2</v>
      </c>
      <c r="W317">
        <v>-8.5565819530250539E-2</v>
      </c>
      <c r="X317">
        <v>-5.8296696665245687E-2</v>
      </c>
      <c r="Y317">
        <v>3.1276017527730259E-2</v>
      </c>
      <c r="Z317">
        <v>-1.0755066236702686E-2</v>
      </c>
    </row>
    <row r="318" spans="1:26" x14ac:dyDescent="0.2">
      <c r="A318">
        <f t="shared" si="5"/>
        <v>317</v>
      </c>
      <c r="B318">
        <v>-4.5173116237649157E-2</v>
      </c>
      <c r="C318">
        <v>-0.11758851979581533</v>
      </c>
      <c r="D318">
        <v>-2.5296075595385659E-2</v>
      </c>
      <c r="E318">
        <v>5.8238362436341895E-2</v>
      </c>
      <c r="F318">
        <v>-3.9353001625126574E-2</v>
      </c>
      <c r="G318">
        <v>-7.3339028971100961E-3</v>
      </c>
      <c r="H318">
        <v>4.9887879318865423E-2</v>
      </c>
      <c r="I318">
        <v>3.6596346212329108E-2</v>
      </c>
      <c r="J318">
        <v>2.2963509164857253E-2</v>
      </c>
      <c r="K318">
        <v>9.5391752894297566E-3</v>
      </c>
      <c r="L318">
        <v>-6.9360560286389469E-2</v>
      </c>
      <c r="M318">
        <v>-5.064933754184936E-2</v>
      </c>
      <c r="N318">
        <v>-4.4408755999903869E-2</v>
      </c>
      <c r="O318">
        <v>-1.3682982687952816E-2</v>
      </c>
      <c r="P318">
        <v>-5.7575670806532545E-2</v>
      </c>
      <c r="Q318">
        <v>5.0331524057392087E-2</v>
      </c>
      <c r="R318">
        <v>0.11724687604939561</v>
      </c>
      <c r="S318">
        <v>1.8740801102409654E-3</v>
      </c>
      <c r="T318">
        <v>3.70694302702754E-2</v>
      </c>
      <c r="U318">
        <v>1.3769377324727508E-2</v>
      </c>
      <c r="V318">
        <v>-3.5146660259765476E-2</v>
      </c>
      <c r="W318">
        <v>-3.4481904011276189E-2</v>
      </c>
      <c r="X318">
        <v>0.10304915111797947</v>
      </c>
      <c r="Y318">
        <v>4.6568810840814153E-3</v>
      </c>
      <c r="Z318">
        <v>5.6555524596953299E-3</v>
      </c>
    </row>
    <row r="319" spans="1:26" x14ac:dyDescent="0.2">
      <c r="A319">
        <f t="shared" si="5"/>
        <v>318</v>
      </c>
      <c r="B319">
        <v>-8.7847675877142997E-2</v>
      </c>
      <c r="C319">
        <v>2.4949348026646195E-2</v>
      </c>
      <c r="D319">
        <v>3.4414543732419395E-2</v>
      </c>
      <c r="E319">
        <v>-3.9882254191830335E-2</v>
      </c>
      <c r="F319">
        <v>-6.0986724926488003E-2</v>
      </c>
      <c r="G319">
        <v>4.2871149443599849E-2</v>
      </c>
      <c r="H319">
        <v>-4.9609665457610308E-2</v>
      </c>
      <c r="I319">
        <v>-2.3229914995427656E-3</v>
      </c>
      <c r="J319">
        <v>-2.103288203819339E-3</v>
      </c>
      <c r="K319">
        <v>-8.0809939641027548E-2</v>
      </c>
      <c r="L319">
        <v>-6.3779201486004425E-2</v>
      </c>
      <c r="M319">
        <v>5.2435573939244827E-3</v>
      </c>
      <c r="N319">
        <v>2.4232548309784403E-2</v>
      </c>
      <c r="O319">
        <v>-6.1656924894674149E-2</v>
      </c>
      <c r="P319">
        <v>3.4187329356375168E-2</v>
      </c>
      <c r="Q319">
        <v>1.5168499299515855E-2</v>
      </c>
      <c r="R319">
        <v>-6.6806945342161667E-2</v>
      </c>
      <c r="S319">
        <v>7.736328329079685E-2</v>
      </c>
      <c r="T319">
        <v>-6.7756144061441537E-2</v>
      </c>
      <c r="U319">
        <v>3.7350184870469246E-3</v>
      </c>
      <c r="V319">
        <v>-7.4976768530939514E-3</v>
      </c>
      <c r="W319">
        <v>3.657634609513765E-2</v>
      </c>
      <c r="X319">
        <v>1.49667608859294E-3</v>
      </c>
      <c r="Y319">
        <v>-1.1626662913093961E-2</v>
      </c>
      <c r="Z319">
        <v>-1.2121083399370429E-2</v>
      </c>
    </row>
    <row r="320" spans="1:26" x14ac:dyDescent="0.2">
      <c r="A320">
        <f t="shared" si="5"/>
        <v>319</v>
      </c>
      <c r="B320">
        <v>-6.1192860224758797E-2</v>
      </c>
      <c r="C320">
        <v>-4.2562931564065168E-2</v>
      </c>
      <c r="D320">
        <v>-1.8366927127889478E-2</v>
      </c>
      <c r="E320">
        <v>3.1620700254405359E-2</v>
      </c>
      <c r="F320">
        <v>-3.957018367206161E-2</v>
      </c>
      <c r="G320">
        <v>4.3416222295944384E-2</v>
      </c>
      <c r="H320">
        <v>1.3479215961378859E-2</v>
      </c>
      <c r="I320">
        <v>7.0581959311172403E-3</v>
      </c>
      <c r="J320">
        <v>4.8568618194002974E-2</v>
      </c>
      <c r="K320">
        <v>-0.11110861910991517</v>
      </c>
      <c r="L320">
        <v>3.7360532641049486E-2</v>
      </c>
      <c r="M320">
        <v>-6.495294480259152E-2</v>
      </c>
      <c r="N320">
        <v>7.3782391124903132E-2</v>
      </c>
      <c r="O320">
        <v>-6.6261485266752601E-2</v>
      </c>
      <c r="P320">
        <v>-1.6169925449059288E-2</v>
      </c>
      <c r="Q320">
        <v>-3.8558650090134379E-2</v>
      </c>
      <c r="R320">
        <v>-2.5034935695109315E-2</v>
      </c>
      <c r="S320">
        <v>4.2695729127713807E-2</v>
      </c>
      <c r="T320">
        <v>1.4721107456301057E-2</v>
      </c>
      <c r="U320">
        <v>0.10903255657863813</v>
      </c>
      <c r="V320">
        <v>-6.6361688373998057E-2</v>
      </c>
      <c r="W320">
        <v>2.4440933365799396E-2</v>
      </c>
      <c r="X320">
        <v>2.4096979671962875E-2</v>
      </c>
      <c r="Y320">
        <v>-8.7366291992789599E-2</v>
      </c>
      <c r="Z320">
        <v>-2.6480031993002445E-2</v>
      </c>
    </row>
    <row r="321" spans="1:26" x14ac:dyDescent="0.2">
      <c r="A321">
        <f t="shared" si="5"/>
        <v>320</v>
      </c>
      <c r="B321">
        <v>9.2269758223163231E-2</v>
      </c>
      <c r="C321">
        <v>9.019921024075335E-2</v>
      </c>
      <c r="D321">
        <v>-7.10249402485153E-2</v>
      </c>
      <c r="E321">
        <v>-5.6227229015796201E-2</v>
      </c>
      <c r="F321">
        <v>8.7148758976689587E-3</v>
      </c>
      <c r="G321">
        <v>2.3719928210961416E-2</v>
      </c>
      <c r="H321">
        <v>5.6717539712287469E-2</v>
      </c>
      <c r="I321">
        <v>6.4281105365696742E-2</v>
      </c>
      <c r="J321">
        <v>-2.4585307570093296E-2</v>
      </c>
      <c r="K321">
        <v>-3.6886231367997256E-2</v>
      </c>
      <c r="L321">
        <v>-4.6297696396722467E-2</v>
      </c>
      <c r="M321">
        <v>4.0717561561829707E-2</v>
      </c>
      <c r="N321">
        <v>-0.11353493367366745</v>
      </c>
      <c r="O321">
        <v>-4.0874097703956336E-2</v>
      </c>
      <c r="P321">
        <v>5.4677546907675935E-2</v>
      </c>
      <c r="Q321">
        <v>2.5190002234524236E-2</v>
      </c>
      <c r="R321">
        <v>-3.1711170093011637E-2</v>
      </c>
      <c r="S321">
        <v>-3.7960816516826645E-2</v>
      </c>
      <c r="T321">
        <v>-1.7815843818949063E-2</v>
      </c>
      <c r="U321">
        <v>-7.5114173852518038E-3</v>
      </c>
      <c r="V321">
        <v>-1.8558831922517057E-2</v>
      </c>
      <c r="W321">
        <v>-6.1362230351699527E-2</v>
      </c>
      <c r="X321">
        <v>-9.6091854855881786E-2</v>
      </c>
      <c r="Y321">
        <v>-3.0872306000937728E-2</v>
      </c>
      <c r="Z321">
        <v>9.3234775839316414E-2</v>
      </c>
    </row>
    <row r="322" spans="1:26" x14ac:dyDescent="0.2">
      <c r="A322">
        <f t="shared" si="5"/>
        <v>321</v>
      </c>
      <c r="B322">
        <v>-9.9681541493583076E-2</v>
      </c>
      <c r="C322">
        <v>1.449063986844067E-3</v>
      </c>
      <c r="D322">
        <v>2.4261877772956172E-2</v>
      </c>
      <c r="E322">
        <v>-3.7070601805834359E-2</v>
      </c>
      <c r="F322">
        <v>-3.6939419352210158E-2</v>
      </c>
      <c r="G322">
        <v>-2.1157097865157844E-2</v>
      </c>
      <c r="H322">
        <v>-3.5089390056606155E-2</v>
      </c>
      <c r="I322">
        <v>6.5616924437187515E-2</v>
      </c>
      <c r="J322">
        <v>-3.5612529940388625E-2</v>
      </c>
      <c r="K322">
        <v>7.1831054058650867E-2</v>
      </c>
      <c r="L322">
        <v>6.3076172990855606E-2</v>
      </c>
      <c r="M322">
        <v>-2.0662701434769226E-2</v>
      </c>
      <c r="N322">
        <v>-2.5751215069968535E-2</v>
      </c>
      <c r="O322">
        <v>-4.0024157662681699E-2</v>
      </c>
      <c r="P322">
        <v>2.7168452711141707E-2</v>
      </c>
      <c r="Q322">
        <v>2.4144035875522149E-2</v>
      </c>
      <c r="R322">
        <v>-6.9004042134205246E-2</v>
      </c>
      <c r="S322">
        <v>-6.3468461534078435E-4</v>
      </c>
      <c r="T322">
        <v>-7.8262534774667433E-3</v>
      </c>
      <c r="U322">
        <v>-8.364761101084129E-4</v>
      </c>
      <c r="V322">
        <v>1.3675552244203694E-2</v>
      </c>
      <c r="W322">
        <v>-0.10668432285678424</v>
      </c>
      <c r="X322">
        <v>8.4822769504131423E-2</v>
      </c>
      <c r="Y322">
        <v>3.8257326817483644E-2</v>
      </c>
      <c r="Z322">
        <v>-4.2271379978626282E-2</v>
      </c>
    </row>
    <row r="323" spans="1:26" x14ac:dyDescent="0.2">
      <c r="A323">
        <f t="shared" si="5"/>
        <v>322</v>
      </c>
      <c r="B323">
        <v>1.0605020048434647E-3</v>
      </c>
      <c r="C323">
        <v>-2.7048994397745007E-2</v>
      </c>
      <c r="D323">
        <v>6.6775507685840965E-2</v>
      </c>
      <c r="E323">
        <v>-7.2660313171958882E-2</v>
      </c>
      <c r="F323">
        <v>3.4339660082476992E-2</v>
      </c>
      <c r="G323">
        <v>-1.1969688837481771E-2</v>
      </c>
      <c r="H323">
        <v>1.734426115881527E-2</v>
      </c>
      <c r="I323">
        <v>1.1315239538081452E-2</v>
      </c>
      <c r="J323">
        <v>5.0901116342932193E-2</v>
      </c>
      <c r="K323">
        <v>-3.3077567793154655E-2</v>
      </c>
      <c r="L323">
        <v>-9.1201281445103727E-2</v>
      </c>
      <c r="M323">
        <v>-4.2134811227416087E-2</v>
      </c>
      <c r="N323">
        <v>4.8180001824914921E-2</v>
      </c>
      <c r="O323">
        <v>-3.5243568056302139E-2</v>
      </c>
      <c r="P323">
        <v>-4.4224920967318553E-3</v>
      </c>
      <c r="Q323">
        <v>-4.0638309851518381E-2</v>
      </c>
      <c r="R323">
        <v>-9.050665589731768E-3</v>
      </c>
      <c r="S323">
        <v>-2.4355940766996275E-2</v>
      </c>
      <c r="T323">
        <v>6.0285224360186337E-2</v>
      </c>
      <c r="U323">
        <v>-1.5788778578816751E-2</v>
      </c>
      <c r="V323">
        <v>7.6569901866399392E-2</v>
      </c>
      <c r="W323">
        <v>-4.9405976474463577E-2</v>
      </c>
      <c r="X323">
        <v>2.7526215388597473E-2</v>
      </c>
      <c r="Y323">
        <v>-2.4249333060748319E-3</v>
      </c>
      <c r="Z323">
        <v>-2.7862699362457607E-2</v>
      </c>
    </row>
    <row r="324" spans="1:26" x14ac:dyDescent="0.2">
      <c r="A324">
        <f t="shared" ref="A324:A387" si="6">A323+1</f>
        <v>323</v>
      </c>
      <c r="B324">
        <v>-3.1347529371795774E-2</v>
      </c>
      <c r="C324">
        <v>-9.9898834160252348E-3</v>
      </c>
      <c r="D324">
        <v>-8.8983027878650981E-3</v>
      </c>
      <c r="E324">
        <v>-9.6550943383969023E-2</v>
      </c>
      <c r="F324">
        <v>-6.1371714207971433E-2</v>
      </c>
      <c r="G324">
        <v>7.4638012832614984E-3</v>
      </c>
      <c r="H324">
        <v>3.4272250714775937E-2</v>
      </c>
      <c r="I324">
        <v>-4.6655806188614174E-2</v>
      </c>
      <c r="J324">
        <v>-0.10689449303413837</v>
      </c>
      <c r="K324">
        <v>-2.8227463676691961E-2</v>
      </c>
      <c r="L324">
        <v>1.6418601062369064E-3</v>
      </c>
      <c r="M324">
        <v>-8.7719219326852588E-2</v>
      </c>
      <c r="N324">
        <v>8.4844911680495905E-2</v>
      </c>
      <c r="O324">
        <v>-8.7975887958164634E-2</v>
      </c>
      <c r="P324">
        <v>-1.6395191159288881E-2</v>
      </c>
      <c r="Q324">
        <v>4.4926990098783759E-2</v>
      </c>
      <c r="R324">
        <v>-6.6605981162945263E-3</v>
      </c>
      <c r="S324">
        <v>-1.9234974159470525E-2</v>
      </c>
      <c r="T324">
        <v>-1.0422613378163791E-2</v>
      </c>
      <c r="U324">
        <v>-2.3854140423459091E-3</v>
      </c>
      <c r="V324">
        <v>-1.651188057561008E-2</v>
      </c>
      <c r="W324">
        <v>3.6072550074365433E-4</v>
      </c>
      <c r="X324">
        <v>-3.4988567485371492E-3</v>
      </c>
      <c r="Y324">
        <v>6.6040955773935608E-3</v>
      </c>
      <c r="Z324">
        <v>-2.105213174214254E-3</v>
      </c>
    </row>
    <row r="325" spans="1:26" x14ac:dyDescent="0.2">
      <c r="A325">
        <f t="shared" si="6"/>
        <v>324</v>
      </c>
      <c r="B325">
        <v>8.1244368173790747E-3</v>
      </c>
      <c r="C325">
        <v>1.3009499129607055E-2</v>
      </c>
      <c r="D325">
        <v>1.0227042855526202E-2</v>
      </c>
      <c r="E325">
        <v>-9.4509815926772291E-3</v>
      </c>
      <c r="F325">
        <v>-7.7849957579880728E-3</v>
      </c>
      <c r="G325">
        <v>5.4244310166236733E-3</v>
      </c>
      <c r="H325">
        <v>-5.5844633626137896E-2</v>
      </c>
      <c r="I325">
        <v>7.1731676212214629E-2</v>
      </c>
      <c r="J325">
        <v>5.3685599142084747E-2</v>
      </c>
      <c r="K325">
        <v>3.0278099091011181E-2</v>
      </c>
      <c r="L325">
        <v>1.2575140975389797E-2</v>
      </c>
      <c r="M325">
        <v>-3.22265019961872E-2</v>
      </c>
      <c r="N325">
        <v>2.6409419688856829E-2</v>
      </c>
      <c r="O325">
        <v>5.1202125627844458E-2</v>
      </c>
      <c r="P325">
        <v>5.0370379443382546E-3</v>
      </c>
      <c r="Q325">
        <v>4.4886562498001624E-2</v>
      </c>
      <c r="R325">
        <v>-1.9420562578333932E-2</v>
      </c>
      <c r="S325">
        <v>-7.5286481768687755E-2</v>
      </c>
      <c r="T325">
        <v>-3.1379485352061441E-2</v>
      </c>
      <c r="U325">
        <v>0.16173274276091282</v>
      </c>
      <c r="V325">
        <v>2.2078694269832173E-2</v>
      </c>
      <c r="W325">
        <v>4.8035146905122977E-2</v>
      </c>
      <c r="X325">
        <v>3.1721328737114182E-2</v>
      </c>
      <c r="Y325">
        <v>-6.4981215802458595E-2</v>
      </c>
      <c r="Z325">
        <v>-5.8358409095029436E-2</v>
      </c>
    </row>
    <row r="326" spans="1:26" x14ac:dyDescent="0.2">
      <c r="A326">
        <f t="shared" si="6"/>
        <v>325</v>
      </c>
      <c r="B326">
        <v>-4.4600580080055061E-2</v>
      </c>
      <c r="C326">
        <v>-6.7802327888404595E-2</v>
      </c>
      <c r="D326">
        <v>2.0977569700856482E-3</v>
      </c>
      <c r="E326">
        <v>-4.7656507456055888E-2</v>
      </c>
      <c r="F326">
        <v>-3.2934052900788116E-2</v>
      </c>
      <c r="G326">
        <v>4.65028766769994E-2</v>
      </c>
      <c r="H326">
        <v>-0.11824740343050771</v>
      </c>
      <c r="I326">
        <v>4.8460768254665908E-2</v>
      </c>
      <c r="J326">
        <v>-8.0736438699761798E-2</v>
      </c>
      <c r="K326">
        <v>-4.9056313963919969E-2</v>
      </c>
      <c r="L326">
        <v>3.1441486961071982E-3</v>
      </c>
      <c r="M326">
        <v>-9.9749440914608193E-3</v>
      </c>
      <c r="N326">
        <v>4.3663440015018803E-2</v>
      </c>
      <c r="O326">
        <v>-1.9486625061403844E-2</v>
      </c>
      <c r="P326">
        <v>1.0664491959729723E-2</v>
      </c>
      <c r="Q326">
        <v>-3.194685116312089E-2</v>
      </c>
      <c r="R326">
        <v>7.6003849406574994E-2</v>
      </c>
      <c r="S326">
        <v>-9.2343340509554353E-2</v>
      </c>
      <c r="T326">
        <v>3.1477240120720576E-2</v>
      </c>
      <c r="U326">
        <v>-4.3358145745805876E-2</v>
      </c>
      <c r="V326">
        <v>1.40546488506001E-2</v>
      </c>
      <c r="W326">
        <v>0.10234868504216826</v>
      </c>
      <c r="X326">
        <v>-2.3087920438222928E-2</v>
      </c>
      <c r="Y326">
        <v>1.5797200283698385E-2</v>
      </c>
      <c r="Z326">
        <v>4.7441835588531343E-2</v>
      </c>
    </row>
    <row r="327" spans="1:26" x14ac:dyDescent="0.2">
      <c r="A327">
        <f t="shared" si="6"/>
        <v>326</v>
      </c>
      <c r="B327">
        <v>-5.592338938961585E-2</v>
      </c>
      <c r="C327">
        <v>7.829293086285509E-2</v>
      </c>
      <c r="D327">
        <v>7.5656858335054183E-3</v>
      </c>
      <c r="E327">
        <v>2.556065539033681E-2</v>
      </c>
      <c r="F327">
        <v>3.5812116803102943E-2</v>
      </c>
      <c r="G327">
        <v>-4.1200446031628528E-2</v>
      </c>
      <c r="H327">
        <v>-1.2668337731000356E-2</v>
      </c>
      <c r="I327">
        <v>6.7359668434009857E-3</v>
      </c>
      <c r="J327">
        <v>7.2595465888699945E-2</v>
      </c>
      <c r="K327">
        <v>7.2525662228246038E-2</v>
      </c>
      <c r="L327">
        <v>4.9079665779259374E-2</v>
      </c>
      <c r="M327">
        <v>-1.3299620178892562E-2</v>
      </c>
      <c r="N327">
        <v>-7.5482500135350919E-2</v>
      </c>
      <c r="O327">
        <v>5.1539889940864371E-2</v>
      </c>
      <c r="P327">
        <v>-7.3260285257664357E-2</v>
      </c>
      <c r="Q327">
        <v>-1.0695331855109921E-2</v>
      </c>
      <c r="R327">
        <v>2.3184089458600548E-2</v>
      </c>
      <c r="S327">
        <v>5.4626743690941219E-2</v>
      </c>
      <c r="T327">
        <v>-4.8221429967613798E-2</v>
      </c>
      <c r="U327">
        <v>1.9052691762599605E-2</v>
      </c>
      <c r="V327">
        <v>3.5289561362860441E-4</v>
      </c>
      <c r="W327">
        <v>-1.4431256957525907E-2</v>
      </c>
      <c r="X327">
        <v>9.0727555565175751E-3</v>
      </c>
      <c r="Y327">
        <v>3.7403656568146364E-2</v>
      </c>
      <c r="Z327">
        <v>7.7383313624971958E-2</v>
      </c>
    </row>
    <row r="328" spans="1:26" x14ac:dyDescent="0.2">
      <c r="A328">
        <f t="shared" si="6"/>
        <v>327</v>
      </c>
      <c r="B328">
        <v>-2.1906882394431577E-2</v>
      </c>
      <c r="C328">
        <v>3.22069638823319E-2</v>
      </c>
      <c r="D328">
        <v>-2.4544871207290559E-2</v>
      </c>
      <c r="E328">
        <v>-5.1955230471848551E-2</v>
      </c>
      <c r="F328">
        <v>2.74395569283413E-2</v>
      </c>
      <c r="G328">
        <v>-1.6029918848176405E-2</v>
      </c>
      <c r="H328">
        <v>-5.9475205729113675E-2</v>
      </c>
      <c r="I328">
        <v>-3.5285636465335939E-2</v>
      </c>
      <c r="J328">
        <v>-2.8431073158798208E-2</v>
      </c>
      <c r="K328">
        <v>4.3317396313879708E-2</v>
      </c>
      <c r="L328">
        <v>-1.5733405063672722E-2</v>
      </c>
      <c r="M328">
        <v>1.7908269853939049E-2</v>
      </c>
      <c r="N328">
        <v>5.5107885998232159E-2</v>
      </c>
      <c r="O328">
        <v>5.1895466308334831E-2</v>
      </c>
      <c r="P328">
        <v>-9.4994288638691879E-4</v>
      </c>
      <c r="Q328">
        <v>4.0950600538014491E-2</v>
      </c>
      <c r="R328">
        <v>-1.5302910564038949E-2</v>
      </c>
      <c r="S328">
        <v>-1.3903414727680115E-2</v>
      </c>
      <c r="T328">
        <v>-5.331641300022974E-2</v>
      </c>
      <c r="U328">
        <v>9.2671561247180904E-3</v>
      </c>
      <c r="V328">
        <v>7.0066989926540202E-2</v>
      </c>
      <c r="W328">
        <v>3.4454823601092838E-2</v>
      </c>
      <c r="X328">
        <v>-8.1642186051186141E-3</v>
      </c>
      <c r="Y328">
        <v>7.9272926133942892E-3</v>
      </c>
      <c r="Z328">
        <v>-2.5379635486444393E-2</v>
      </c>
    </row>
    <row r="329" spans="1:26" x14ac:dyDescent="0.2">
      <c r="A329">
        <f t="shared" si="6"/>
        <v>328</v>
      </c>
      <c r="B329">
        <v>4.8307457254852158E-2</v>
      </c>
      <c r="C329">
        <v>9.8595784820724008E-2</v>
      </c>
      <c r="D329">
        <v>-3.9350560316569971E-2</v>
      </c>
      <c r="E329">
        <v>-1.9980727643894431E-2</v>
      </c>
      <c r="F329">
        <v>-2.1458815065720747E-2</v>
      </c>
      <c r="G329">
        <v>2.5063819348117074E-2</v>
      </c>
      <c r="H329">
        <v>7.9463753144701429E-2</v>
      </c>
      <c r="I329">
        <v>7.0865914691819257E-2</v>
      </c>
      <c r="J329">
        <v>4.5862806599683635E-2</v>
      </c>
      <c r="K329">
        <v>4.7690754011264963E-2</v>
      </c>
      <c r="L329">
        <v>6.2040326842346817E-2</v>
      </c>
      <c r="M329">
        <v>-2.6831689663732616E-2</v>
      </c>
      <c r="N329">
        <v>3.1093631016969338E-3</v>
      </c>
      <c r="O329">
        <v>1.5736004483112305E-2</v>
      </c>
      <c r="P329">
        <v>1.3079075171506924E-2</v>
      </c>
      <c r="Q329">
        <v>4.2645584140207159E-2</v>
      </c>
      <c r="R329">
        <v>3.5451382342788329E-2</v>
      </c>
      <c r="S329">
        <v>9.0371920134389203E-2</v>
      </c>
      <c r="T329">
        <v>-4.5967598030339119E-2</v>
      </c>
      <c r="U329">
        <v>3.1316097765262389E-2</v>
      </c>
      <c r="V329">
        <v>-0.12369285999423575</v>
      </c>
      <c r="W329">
        <v>-1.805200723821275E-2</v>
      </c>
      <c r="X329">
        <v>-7.2813903659879622E-2</v>
      </c>
      <c r="Y329">
        <v>-6.128497020129698E-2</v>
      </c>
      <c r="Z329">
        <v>-2.9823672051878355E-2</v>
      </c>
    </row>
    <row r="330" spans="1:26" x14ac:dyDescent="0.2">
      <c r="A330">
        <f t="shared" si="6"/>
        <v>329</v>
      </c>
      <c r="B330">
        <v>-0.14690969632596107</v>
      </c>
      <c r="C330">
        <v>-8.4283585826590027E-2</v>
      </c>
      <c r="D330">
        <v>3.0216236820208551E-2</v>
      </c>
      <c r="E330">
        <v>7.8291018415664784E-2</v>
      </c>
      <c r="F330">
        <v>-1.2040595406012785E-2</v>
      </c>
      <c r="G330">
        <v>-0.10166452783501638</v>
      </c>
      <c r="H330">
        <v>-1.0118897559743176E-3</v>
      </c>
      <c r="I330">
        <v>-5.615492293547672E-2</v>
      </c>
      <c r="J330">
        <v>1.5429908014722485E-2</v>
      </c>
      <c r="K330">
        <v>7.202300133403701E-2</v>
      </c>
      <c r="L330">
        <v>-9.5581361917170177E-2</v>
      </c>
      <c r="M330">
        <v>3.5049428773390352E-2</v>
      </c>
      <c r="N330">
        <v>-2.601230663117433E-2</v>
      </c>
      <c r="O330">
        <v>-4.3252338445994028E-2</v>
      </c>
      <c r="P330">
        <v>-1.5825334217775822E-2</v>
      </c>
      <c r="Q330">
        <v>-7.0263311041356205E-2</v>
      </c>
      <c r="R330">
        <v>2.8585739179725679E-4</v>
      </c>
      <c r="S330">
        <v>1.8208680890130325E-2</v>
      </c>
      <c r="T330">
        <v>2.9251437398743321E-2</v>
      </c>
      <c r="U330">
        <v>-9.3694319416740987E-2</v>
      </c>
      <c r="V330">
        <v>-3.2923640565235335E-2</v>
      </c>
      <c r="W330">
        <v>-1.83891216259243E-2</v>
      </c>
      <c r="X330">
        <v>-2.9100819480992533E-3</v>
      </c>
      <c r="Y330">
        <v>-4.4254910311005043E-2</v>
      </c>
      <c r="Z330">
        <v>-0.1229060029902609</v>
      </c>
    </row>
    <row r="331" spans="1:26" x14ac:dyDescent="0.2">
      <c r="A331">
        <f t="shared" si="6"/>
        <v>330</v>
      </c>
      <c r="B331">
        <v>-3.8905907805391209E-2</v>
      </c>
      <c r="C331">
        <v>2.8976192966848113E-2</v>
      </c>
      <c r="D331">
        <v>6.5571948087061738E-2</v>
      </c>
      <c r="E331">
        <v>-4.9357636783178178E-2</v>
      </c>
      <c r="F331">
        <v>-3.615622057059116E-2</v>
      </c>
      <c r="G331">
        <v>-3.6207304926943094E-3</v>
      </c>
      <c r="H331">
        <v>1.8175217944931051E-2</v>
      </c>
      <c r="I331">
        <v>2.3882055831616532E-2</v>
      </c>
      <c r="J331">
        <v>-2.8166117857125403E-2</v>
      </c>
      <c r="K331">
        <v>-1.7778362618472258E-2</v>
      </c>
      <c r="L331">
        <v>-4.8934999153618125E-2</v>
      </c>
      <c r="M331">
        <v>4.4679017387482204E-3</v>
      </c>
      <c r="N331">
        <v>-0.12628667398062546</v>
      </c>
      <c r="O331">
        <v>1.8593678744372375E-2</v>
      </c>
      <c r="P331">
        <v>-1.8773791781885483E-3</v>
      </c>
      <c r="Q331">
        <v>3.3632587580631916E-2</v>
      </c>
      <c r="R331">
        <v>9.2457066259648245E-3</v>
      </c>
      <c r="S331">
        <v>2.517517675197458E-2</v>
      </c>
      <c r="T331">
        <v>3.9282013764639391E-2</v>
      </c>
      <c r="U331">
        <v>-7.7764731930144132E-2</v>
      </c>
      <c r="V331">
        <v>-0.11654512140883752</v>
      </c>
      <c r="W331">
        <v>4.8951558654971965E-2</v>
      </c>
      <c r="X331">
        <v>-1.2315531677292665E-3</v>
      </c>
      <c r="Y331">
        <v>-3.6282106835389794E-2</v>
      </c>
      <c r="Z331">
        <v>-8.1360595632519062E-3</v>
      </c>
    </row>
    <row r="332" spans="1:26" x14ac:dyDescent="0.2">
      <c r="A332">
        <f t="shared" si="6"/>
        <v>331</v>
      </c>
      <c r="B332">
        <v>-8.6263089074509417E-3</v>
      </c>
      <c r="C332">
        <v>9.523481890719597E-2</v>
      </c>
      <c r="D332">
        <v>5.202162038173519E-2</v>
      </c>
      <c r="E332">
        <v>6.1265978449413394E-2</v>
      </c>
      <c r="F332">
        <v>2.3209960367128513E-2</v>
      </c>
      <c r="G332">
        <v>1.4847605490802837E-2</v>
      </c>
      <c r="H332">
        <v>-6.943814536924181E-2</v>
      </c>
      <c r="I332">
        <v>-8.237862795382446E-3</v>
      </c>
      <c r="J332">
        <v>8.1492843111609647E-3</v>
      </c>
      <c r="K332">
        <v>-3.584466363114544E-2</v>
      </c>
      <c r="L332">
        <v>3.3283729717600713E-2</v>
      </c>
      <c r="M332">
        <v>-3.7926048567796515E-2</v>
      </c>
      <c r="N332">
        <v>1.8242476552554714E-2</v>
      </c>
      <c r="O332">
        <v>-5.458076725564192E-2</v>
      </c>
      <c r="P332">
        <v>-1.5277380989361782E-2</v>
      </c>
      <c r="Q332">
        <v>8.6390051530559051E-2</v>
      </c>
      <c r="R332">
        <v>8.6085295662940934E-3</v>
      </c>
      <c r="S332">
        <v>-3.46376645592699E-2</v>
      </c>
      <c r="T332">
        <v>0.13245052208619126</v>
      </c>
      <c r="U332">
        <v>-7.2831042334554841E-2</v>
      </c>
      <c r="V332">
        <v>-3.3284920619552807E-2</v>
      </c>
      <c r="W332">
        <v>0.13269937094914924</v>
      </c>
      <c r="X332">
        <v>6.3925451391826822E-3</v>
      </c>
      <c r="Y332">
        <v>-8.3552579247032892E-3</v>
      </c>
      <c r="Z332">
        <v>1.8177892691514003E-2</v>
      </c>
    </row>
    <row r="333" spans="1:26" x14ac:dyDescent="0.2">
      <c r="A333">
        <f t="shared" si="6"/>
        <v>332</v>
      </c>
      <c r="B333">
        <v>9.772506044422544E-3</v>
      </c>
      <c r="C333">
        <v>9.7415077463524555E-2</v>
      </c>
      <c r="D333">
        <v>4.336710120798791E-2</v>
      </c>
      <c r="E333">
        <v>8.4971552280143345E-2</v>
      </c>
      <c r="F333">
        <v>5.1649360416709124E-2</v>
      </c>
      <c r="G333">
        <v>-1.3596251929587702E-2</v>
      </c>
      <c r="H333">
        <v>3.694520070253135E-2</v>
      </c>
      <c r="I333">
        <v>-2.1727608030899733E-2</v>
      </c>
      <c r="J333">
        <v>-3.4664712336805029E-2</v>
      </c>
      <c r="K333">
        <v>4.8236734104406882E-2</v>
      </c>
      <c r="L333">
        <v>-4.9848196663123311E-2</v>
      </c>
      <c r="M333">
        <v>-8.0696422152672044E-4</v>
      </c>
      <c r="N333">
        <v>-2.5797926349984952E-3</v>
      </c>
      <c r="O333">
        <v>-0.10878715388400947</v>
      </c>
      <c r="P333">
        <v>1.4924291405622483E-2</v>
      </c>
      <c r="Q333">
        <v>5.5502318437922707E-2</v>
      </c>
      <c r="R333">
        <v>2.7609407624509703E-2</v>
      </c>
      <c r="S333">
        <v>-3.2972735963316596E-2</v>
      </c>
      <c r="T333">
        <v>-3.7986722063603359E-2</v>
      </c>
      <c r="U333">
        <v>2.8918787482275568E-3</v>
      </c>
      <c r="V333">
        <v>-5.6861424898338297E-3</v>
      </c>
      <c r="W333">
        <v>-2.4955229436484976E-2</v>
      </c>
      <c r="X333">
        <v>-3.5239554771285944E-2</v>
      </c>
      <c r="Y333">
        <v>1.2333256809461131E-2</v>
      </c>
      <c r="Z333">
        <v>4.5513241981857078E-2</v>
      </c>
    </row>
    <row r="334" spans="1:26" x14ac:dyDescent="0.2">
      <c r="A334">
        <f t="shared" si="6"/>
        <v>333</v>
      </c>
      <c r="B334">
        <v>4.1440128282056003E-2</v>
      </c>
      <c r="C334">
        <v>-4.0071074408826346E-2</v>
      </c>
      <c r="D334">
        <v>-4.2698017789817716E-2</v>
      </c>
      <c r="E334">
        <v>5.8436663292542837E-2</v>
      </c>
      <c r="F334">
        <v>1.0402631108825777E-2</v>
      </c>
      <c r="G334">
        <v>1.2175736279497702E-2</v>
      </c>
      <c r="H334">
        <v>-1.8872537011175878E-2</v>
      </c>
      <c r="I334">
        <v>2.5037046419385874E-2</v>
      </c>
      <c r="J334">
        <v>-1.8181837174022615E-2</v>
      </c>
      <c r="K334">
        <v>-1.4886619005100068E-2</v>
      </c>
      <c r="L334">
        <v>-7.4664865127712227E-2</v>
      </c>
      <c r="M334">
        <v>6.3967785062851557E-2</v>
      </c>
      <c r="N334">
        <v>2.09766785379468E-2</v>
      </c>
      <c r="O334">
        <v>2.5046252374157339E-2</v>
      </c>
      <c r="P334">
        <v>-7.6153668216118603E-2</v>
      </c>
      <c r="Q334">
        <v>-3.6549369117605021E-2</v>
      </c>
      <c r="R334">
        <v>6.3902892211929893E-2</v>
      </c>
      <c r="S334">
        <v>-1.2257904334105315E-2</v>
      </c>
      <c r="T334">
        <v>3.6426514025037209E-2</v>
      </c>
      <c r="U334">
        <v>8.8972157721443096E-2</v>
      </c>
      <c r="V334">
        <v>-3.7939752066365865E-3</v>
      </c>
      <c r="W334">
        <v>-3.6039944905544893E-2</v>
      </c>
      <c r="X334">
        <v>-6.1876435650577693E-3</v>
      </c>
      <c r="Y334">
        <v>5.158874006099887E-3</v>
      </c>
      <c r="Z334">
        <v>-4.4192734308718971E-2</v>
      </c>
    </row>
    <row r="335" spans="1:26" x14ac:dyDescent="0.2">
      <c r="A335">
        <f t="shared" si="6"/>
        <v>334</v>
      </c>
      <c r="B335">
        <v>-6.6691312295722744E-3</v>
      </c>
      <c r="C335">
        <v>-8.8469955733256195E-3</v>
      </c>
      <c r="D335">
        <v>9.3246067995834819E-2</v>
      </c>
      <c r="E335">
        <v>-6.9155710814580315E-2</v>
      </c>
      <c r="F335">
        <v>-3.4791597140836523E-2</v>
      </c>
      <c r="G335">
        <v>-4.9192286859172138E-2</v>
      </c>
      <c r="H335">
        <v>2.8907808863847494E-2</v>
      </c>
      <c r="I335">
        <v>6.8901761361589136E-3</v>
      </c>
      <c r="J335">
        <v>7.3003563947183162E-3</v>
      </c>
      <c r="K335">
        <v>6.116552830214575E-3</v>
      </c>
      <c r="L335">
        <v>6.0565746180214243E-3</v>
      </c>
      <c r="M335">
        <v>-9.2449567982089934E-2</v>
      </c>
      <c r="N335">
        <v>-8.034385734155991E-2</v>
      </c>
      <c r="O335">
        <v>-1.0272427105027064E-2</v>
      </c>
      <c r="P335">
        <v>8.6197305757830835E-3</v>
      </c>
      <c r="Q335">
        <v>-2.581636556504787E-2</v>
      </c>
      <c r="R335">
        <v>6.552731968630772E-2</v>
      </c>
      <c r="S335">
        <v>-6.9436661230264679E-2</v>
      </c>
      <c r="T335">
        <v>1.0405126280998997E-2</v>
      </c>
      <c r="U335">
        <v>7.6204242778547204E-2</v>
      </c>
      <c r="V335">
        <v>-1.7295564476772871E-2</v>
      </c>
      <c r="W335">
        <v>-6.2875384922503372E-2</v>
      </c>
      <c r="X335">
        <v>-2.799487565818945E-2</v>
      </c>
      <c r="Y335">
        <v>5.2926616334446785E-2</v>
      </c>
      <c r="Z335">
        <v>3.8583376814865142E-3</v>
      </c>
    </row>
    <row r="336" spans="1:26" x14ac:dyDescent="0.2">
      <c r="A336">
        <f t="shared" si="6"/>
        <v>335</v>
      </c>
      <c r="B336">
        <v>-1.4158074044445907E-2</v>
      </c>
      <c r="C336">
        <v>-5.3137961406808543E-2</v>
      </c>
      <c r="D336">
        <v>-8.3403916628132138E-2</v>
      </c>
      <c r="E336">
        <v>3.5136184617676737E-2</v>
      </c>
      <c r="F336">
        <v>3.9497003467518388E-2</v>
      </c>
      <c r="G336">
        <v>4.5556074856454035E-2</v>
      </c>
      <c r="H336">
        <v>-9.3786982707831298E-2</v>
      </c>
      <c r="I336">
        <v>2.2784645105577317E-2</v>
      </c>
      <c r="J336">
        <v>-3.5673685943752656E-2</v>
      </c>
      <c r="K336">
        <v>5.4110774291875691E-2</v>
      </c>
      <c r="L336">
        <v>0.10749562285001388</v>
      </c>
      <c r="M336">
        <v>-7.665585053423668E-2</v>
      </c>
      <c r="N336">
        <v>-2.6916239210829619E-2</v>
      </c>
      <c r="O336">
        <v>-3.1075364994068943E-2</v>
      </c>
      <c r="P336">
        <v>-2.254390305452365E-2</v>
      </c>
      <c r="Q336">
        <v>-8.8120435863956126E-2</v>
      </c>
      <c r="R336">
        <v>-1.9139948768235052E-2</v>
      </c>
      <c r="S336">
        <v>3.052900451375757E-3</v>
      </c>
      <c r="T336">
        <v>0.12322593944043334</v>
      </c>
      <c r="U336">
        <v>5.536591936971107E-3</v>
      </c>
      <c r="V336">
        <v>9.064798501907971E-2</v>
      </c>
      <c r="W336">
        <v>3.9990167440627666E-2</v>
      </c>
      <c r="X336">
        <v>0.10330968640470586</v>
      </c>
      <c r="Y336">
        <v>2.3482635664911749E-3</v>
      </c>
      <c r="Z336">
        <v>5.9410671385707381E-2</v>
      </c>
    </row>
    <row r="337" spans="1:26" x14ac:dyDescent="0.2">
      <c r="A337">
        <f t="shared" si="6"/>
        <v>336</v>
      </c>
      <c r="B337">
        <v>1.3280734306936432E-2</v>
      </c>
      <c r="C337">
        <v>4.244670807751541E-2</v>
      </c>
      <c r="D337">
        <v>-3.0394586734945054E-2</v>
      </c>
      <c r="E337">
        <v>-2.3953239857884365E-2</v>
      </c>
      <c r="F337">
        <v>1.0711890162953569E-2</v>
      </c>
      <c r="G337">
        <v>-2.6767939197346021E-3</v>
      </c>
      <c r="H337">
        <v>-4.370187109526822E-2</v>
      </c>
      <c r="I337">
        <v>5.2617639837093153E-2</v>
      </c>
      <c r="J337">
        <v>-7.1852704045525934E-2</v>
      </c>
      <c r="K337">
        <v>3.297000711207073E-2</v>
      </c>
      <c r="L337">
        <v>0.11206947052191145</v>
      </c>
      <c r="M337">
        <v>-4.1230103039707845E-2</v>
      </c>
      <c r="N337">
        <v>-1.3040593404939729E-2</v>
      </c>
      <c r="O337">
        <v>8.1951468123126786E-2</v>
      </c>
      <c r="P337">
        <v>0.12237007122693384</v>
      </c>
      <c r="Q337">
        <v>3.9381411436374636E-2</v>
      </c>
      <c r="R337">
        <v>2.6187333932176496E-2</v>
      </c>
      <c r="S337">
        <v>2.5103379226690266E-2</v>
      </c>
      <c r="T337">
        <v>5.4144889531744296E-2</v>
      </c>
      <c r="U337">
        <v>-4.0502759412440852E-3</v>
      </c>
      <c r="V337">
        <v>7.716789119383749E-2</v>
      </c>
      <c r="W337">
        <v>-5.9227896247241237E-2</v>
      </c>
      <c r="X337">
        <v>2.0123204229651848E-2</v>
      </c>
      <c r="Y337">
        <v>-9.7931531500631778E-3</v>
      </c>
      <c r="Z337">
        <v>2.879023292505967E-2</v>
      </c>
    </row>
    <row r="338" spans="1:26" x14ac:dyDescent="0.2">
      <c r="A338">
        <f t="shared" si="6"/>
        <v>337</v>
      </c>
      <c r="B338">
        <v>-7.4263236309972905E-2</v>
      </c>
      <c r="C338">
        <v>4.9097326369533262E-2</v>
      </c>
      <c r="D338">
        <v>-2.8191042040966147E-2</v>
      </c>
      <c r="E338">
        <v>-6.9052555219548725E-5</v>
      </c>
      <c r="F338">
        <v>6.4801677395796578E-2</v>
      </c>
      <c r="G338">
        <v>-3.450837057334824E-3</v>
      </c>
      <c r="H338">
        <v>-1.5647750409815511E-3</v>
      </c>
      <c r="I338">
        <v>7.4993058301957002E-2</v>
      </c>
      <c r="J338">
        <v>-7.1119154548778207E-2</v>
      </c>
      <c r="K338">
        <v>5.6785119154334568E-2</v>
      </c>
      <c r="L338">
        <v>-1.7146767842129037E-2</v>
      </c>
      <c r="M338">
        <v>6.1261658366264099E-2</v>
      </c>
      <c r="N338">
        <v>-8.223418352772913E-3</v>
      </c>
      <c r="O338">
        <v>-2.6243808413692823E-2</v>
      </c>
      <c r="P338">
        <v>-1.7726520939403193E-2</v>
      </c>
      <c r="Q338">
        <v>1.3523347236798893E-2</v>
      </c>
      <c r="R338">
        <v>8.6797321442295093E-3</v>
      </c>
      <c r="S338">
        <v>-2.6637232964947396E-3</v>
      </c>
      <c r="T338">
        <v>-2.7999166654259743E-2</v>
      </c>
      <c r="U338">
        <v>-6.2839299956605962E-2</v>
      </c>
      <c r="V338">
        <v>5.7031881904126537E-2</v>
      </c>
      <c r="W338">
        <v>-1.436382018901574E-2</v>
      </c>
      <c r="X338">
        <v>4.6961740603004863E-2</v>
      </c>
      <c r="Y338">
        <v>0.11026006444542615</v>
      </c>
      <c r="Z338">
        <v>-3.3789492005054808E-2</v>
      </c>
    </row>
    <row r="339" spans="1:26" x14ac:dyDescent="0.2">
      <c r="A339">
        <f t="shared" si="6"/>
        <v>338</v>
      </c>
      <c r="B339">
        <v>-2.1357383449494761E-2</v>
      </c>
      <c r="C339">
        <v>-6.9088768963780495E-2</v>
      </c>
      <c r="D339">
        <v>5.9853196661790099E-2</v>
      </c>
      <c r="E339">
        <v>4.9303541328785484E-2</v>
      </c>
      <c r="F339">
        <v>-5.6785603206694728E-2</v>
      </c>
      <c r="G339">
        <v>-2.6694964111043124E-3</v>
      </c>
      <c r="H339">
        <v>1.0130662772599396E-2</v>
      </c>
      <c r="I339">
        <v>9.2108466722947577E-2</v>
      </c>
      <c r="J339">
        <v>0.12207391135764188</v>
      </c>
      <c r="K339">
        <v>5.3136104339104408E-2</v>
      </c>
      <c r="L339">
        <v>-2.8263498241896674E-2</v>
      </c>
      <c r="M339">
        <v>2.3954331609226037E-2</v>
      </c>
      <c r="N339">
        <v>2.9797816730328237E-2</v>
      </c>
      <c r="O339">
        <v>-5.7025531475460946E-2</v>
      </c>
      <c r="P339">
        <v>-4.4192033045635799E-2</v>
      </c>
      <c r="Q339">
        <v>1.3719631683010146E-2</v>
      </c>
      <c r="R339">
        <v>3.559283427543404E-2</v>
      </c>
      <c r="S339">
        <v>-6.2591772160795187E-2</v>
      </c>
      <c r="T339">
        <v>-7.7121975294529334E-3</v>
      </c>
      <c r="U339">
        <v>-7.02381996998311E-3</v>
      </c>
      <c r="V339">
        <v>-2.1334971466970526E-2</v>
      </c>
      <c r="W339">
        <v>4.7042588551419587E-2</v>
      </c>
      <c r="X339">
        <v>-5.6623797173181147E-2</v>
      </c>
      <c r="Y339">
        <v>6.728950980878981E-2</v>
      </c>
      <c r="Z339">
        <v>3.5704336959753731E-2</v>
      </c>
    </row>
    <row r="340" spans="1:26" x14ac:dyDescent="0.2">
      <c r="A340">
        <f t="shared" si="6"/>
        <v>339</v>
      </c>
      <c r="B340">
        <v>6.176228720020898E-2</v>
      </c>
      <c r="C340">
        <v>2.927942949867628E-2</v>
      </c>
      <c r="D340">
        <v>-7.9342165218046157E-2</v>
      </c>
      <c r="E340">
        <v>2.2715863831711355E-2</v>
      </c>
      <c r="F340">
        <v>6.6615052501221191E-3</v>
      </c>
      <c r="G340">
        <v>9.2976469875878348E-2</v>
      </c>
      <c r="H340">
        <v>-4.2641631691781805E-2</v>
      </c>
      <c r="I340">
        <v>8.736862969533658E-3</v>
      </c>
      <c r="J340">
        <v>-1.0888996031478746E-2</v>
      </c>
      <c r="K340">
        <v>-7.3900319508659662E-2</v>
      </c>
      <c r="L340">
        <v>-6.0005053596885745E-2</v>
      </c>
      <c r="M340">
        <v>-2.3228628286053807E-2</v>
      </c>
      <c r="N340">
        <v>2.8988628088452928E-2</v>
      </c>
      <c r="O340">
        <v>7.7382706936760068E-2</v>
      </c>
      <c r="P340">
        <v>8.6478564930575364E-3</v>
      </c>
      <c r="Q340">
        <v>-0.1292710243231055</v>
      </c>
      <c r="R340">
        <v>2.2377734278148126E-2</v>
      </c>
      <c r="S340">
        <v>-5.7026511829373489E-3</v>
      </c>
      <c r="T340">
        <v>4.469616367711577E-2</v>
      </c>
      <c r="U340">
        <v>0.11699507516296655</v>
      </c>
      <c r="V340">
        <v>-4.884751004136989E-2</v>
      </c>
      <c r="W340">
        <v>1.3611734457186752E-2</v>
      </c>
      <c r="X340">
        <v>-5.6533741422041782E-2</v>
      </c>
      <c r="Y340">
        <v>4.1057182014544329E-2</v>
      </c>
      <c r="Z340">
        <v>-6.4827113093437111E-2</v>
      </c>
    </row>
    <row r="341" spans="1:26" x14ac:dyDescent="0.2">
      <c r="A341">
        <f t="shared" si="6"/>
        <v>340</v>
      </c>
      <c r="B341">
        <v>-3.227275755086773E-3</v>
      </c>
      <c r="C341">
        <v>4.6368105376857698E-2</v>
      </c>
      <c r="D341">
        <v>-4.4705552535228656E-2</v>
      </c>
      <c r="E341">
        <v>1.310988859878945E-2</v>
      </c>
      <c r="F341">
        <v>1.1281438258206832E-2</v>
      </c>
      <c r="G341">
        <v>-5.9162515155379257E-2</v>
      </c>
      <c r="H341">
        <v>-3.1065775490188709E-2</v>
      </c>
      <c r="I341">
        <v>7.5492280550402465E-3</v>
      </c>
      <c r="J341">
        <v>-7.0356388923569227E-2</v>
      </c>
      <c r="K341">
        <v>3.7248532695218974E-2</v>
      </c>
      <c r="L341">
        <v>3.4515104554702657E-2</v>
      </c>
      <c r="M341">
        <v>-1.20383404510185E-2</v>
      </c>
      <c r="N341">
        <v>-0.11987961700966217</v>
      </c>
      <c r="O341">
        <v>2.1668105717327892E-2</v>
      </c>
      <c r="P341">
        <v>-6.4539993921458524E-2</v>
      </c>
      <c r="Q341">
        <v>-1.5339923753265207E-2</v>
      </c>
      <c r="R341">
        <v>-1.165962304750886E-3</v>
      </c>
      <c r="S341">
        <v>3.626513601472748E-2</v>
      </c>
      <c r="T341">
        <v>3.3013871187111132E-2</v>
      </c>
      <c r="U341">
        <v>-8.5503565499805201E-2</v>
      </c>
      <c r="V341">
        <v>3.9994618216449868E-2</v>
      </c>
      <c r="W341">
        <v>3.0304010240383292E-2</v>
      </c>
      <c r="X341">
        <v>1.1636093299172815E-2</v>
      </c>
      <c r="Y341">
        <v>1.1347636371379824E-2</v>
      </c>
      <c r="Z341">
        <v>5.5145729621455721E-3</v>
      </c>
    </row>
    <row r="342" spans="1:26" x14ac:dyDescent="0.2">
      <c r="A342">
        <f t="shared" si="6"/>
        <v>341</v>
      </c>
      <c r="B342">
        <v>-3.9767228794554646E-2</v>
      </c>
      <c r="C342">
        <v>0.10335027412840138</v>
      </c>
      <c r="D342">
        <v>3.6050797103638788E-2</v>
      </c>
      <c r="E342">
        <v>4.4402031906726119E-2</v>
      </c>
      <c r="F342">
        <v>-5.4355752691361281E-3</v>
      </c>
      <c r="G342">
        <v>-7.0812284193561337E-2</v>
      </c>
      <c r="H342">
        <v>-8.7247988301565084E-3</v>
      </c>
      <c r="I342">
        <v>-2.7955724025080297E-2</v>
      </c>
      <c r="J342">
        <v>-3.9625778763702553E-2</v>
      </c>
      <c r="K342">
        <v>-6.9957159668843881E-3</v>
      </c>
      <c r="L342">
        <v>4.1172993183402297E-3</v>
      </c>
      <c r="M342">
        <v>-7.4680220625360002E-3</v>
      </c>
      <c r="N342">
        <v>-8.842661422893661E-3</v>
      </c>
      <c r="O342">
        <v>8.3433273004146449E-2</v>
      </c>
      <c r="P342">
        <v>5.5664335378621525E-2</v>
      </c>
      <c r="Q342">
        <v>-8.2436099523987089E-2</v>
      </c>
      <c r="R342">
        <v>2.5871001234949443E-2</v>
      </c>
      <c r="S342">
        <v>-1.3454605369332994E-2</v>
      </c>
      <c r="T342">
        <v>7.0221370825166968E-2</v>
      </c>
      <c r="U342">
        <v>-3.9299085835408067E-2</v>
      </c>
      <c r="V342">
        <v>-1.6861946069018866E-2</v>
      </c>
      <c r="W342">
        <v>5.8890123619074031E-2</v>
      </c>
      <c r="X342">
        <v>3.8614541734127102E-2</v>
      </c>
      <c r="Y342">
        <v>-5.8684391540851713E-2</v>
      </c>
      <c r="Z342">
        <v>6.7480350890590624E-2</v>
      </c>
    </row>
    <row r="343" spans="1:26" x14ac:dyDescent="0.2">
      <c r="A343">
        <f t="shared" si="6"/>
        <v>342</v>
      </c>
      <c r="B343">
        <v>-5.2681153815001103E-2</v>
      </c>
      <c r="C343">
        <v>0.14170922991035234</v>
      </c>
      <c r="D343">
        <v>-5.3303633473846066E-3</v>
      </c>
      <c r="E343">
        <v>1.2931343568879769E-2</v>
      </c>
      <c r="F343">
        <v>-1.7910468643954926E-2</v>
      </c>
      <c r="G343">
        <v>-3.7205771740072245E-2</v>
      </c>
      <c r="H343">
        <v>1.9792358100465812E-2</v>
      </c>
      <c r="I343">
        <v>-2.1688706229767266E-2</v>
      </c>
      <c r="J343">
        <v>7.5551869041051239E-2</v>
      </c>
      <c r="K343">
        <v>-4.9656300511082344E-2</v>
      </c>
      <c r="L343">
        <v>9.4491438528475677E-2</v>
      </c>
      <c r="M343">
        <v>-1.6285195177898781E-2</v>
      </c>
      <c r="N343">
        <v>-6.4091177943348857E-2</v>
      </c>
      <c r="O343">
        <v>2.3107584011968479E-2</v>
      </c>
      <c r="P343">
        <v>-1.0920632672183444E-2</v>
      </c>
      <c r="Q343">
        <v>4.5343179613737503E-2</v>
      </c>
      <c r="R343">
        <v>1.1252968114475209E-2</v>
      </c>
      <c r="S343">
        <v>-5.2649940519351679E-2</v>
      </c>
      <c r="T343">
        <v>1.6508381578917573E-2</v>
      </c>
      <c r="U343">
        <v>-4.2540068091630474E-2</v>
      </c>
      <c r="V343">
        <v>-3.5237961645301061E-2</v>
      </c>
      <c r="W343">
        <v>-3.124340814656006E-2</v>
      </c>
      <c r="X343">
        <v>9.2098495467438698E-3</v>
      </c>
      <c r="Y343">
        <v>7.3624497008149353E-2</v>
      </c>
      <c r="Z343">
        <v>-3.5225609038039972E-2</v>
      </c>
    </row>
    <row r="344" spans="1:26" x14ac:dyDescent="0.2">
      <c r="A344">
        <f t="shared" si="6"/>
        <v>343</v>
      </c>
      <c r="B344">
        <v>7.6360044673869837E-2</v>
      </c>
      <c r="C344">
        <v>8.5766215451333519E-2</v>
      </c>
      <c r="D344">
        <v>8.8951998576929911E-2</v>
      </c>
      <c r="E344">
        <v>5.6738875682644151E-2</v>
      </c>
      <c r="F344">
        <v>2.1178099730181317E-2</v>
      </c>
      <c r="G344">
        <v>5.4558567305311535E-2</v>
      </c>
      <c r="H344">
        <v>9.3172276133787202E-3</v>
      </c>
      <c r="I344">
        <v>-2.2763549369079247E-2</v>
      </c>
      <c r="J344">
        <v>-3.0034119115043851E-2</v>
      </c>
      <c r="K344">
        <v>0.16638782326719209</v>
      </c>
      <c r="L344">
        <v>9.0643015535611479E-2</v>
      </c>
      <c r="M344">
        <v>-6.7908445511461704E-2</v>
      </c>
      <c r="N344">
        <v>-6.2454055865799416E-3</v>
      </c>
      <c r="O344">
        <v>2.2739098681381985E-2</v>
      </c>
      <c r="P344">
        <v>1.2096449608866633E-2</v>
      </c>
      <c r="Q344">
        <v>-3.6647736814922428E-2</v>
      </c>
      <c r="R344">
        <v>-5.6619543169520586E-2</v>
      </c>
      <c r="S344">
        <v>6.240326678317646E-2</v>
      </c>
      <c r="T344">
        <v>8.0087138655497228E-2</v>
      </c>
      <c r="U344">
        <v>4.7673087928864301E-2</v>
      </c>
      <c r="V344">
        <v>3.8104478349664815E-2</v>
      </c>
      <c r="W344">
        <v>4.0855163364117333E-2</v>
      </c>
      <c r="X344">
        <v>-0.13634472653225488</v>
      </c>
      <c r="Y344">
        <v>-1.9634491622911678E-2</v>
      </c>
      <c r="Z344">
        <v>-2.9531687114066212E-2</v>
      </c>
    </row>
    <row r="345" spans="1:26" x14ac:dyDescent="0.2">
      <c r="A345">
        <f t="shared" si="6"/>
        <v>344</v>
      </c>
      <c r="B345">
        <v>1.3577807455903375E-2</v>
      </c>
      <c r="C345">
        <v>5.7982263076714405E-3</v>
      </c>
      <c r="D345">
        <v>8.9228917996435706E-3</v>
      </c>
      <c r="E345">
        <v>3.0816565707832113E-2</v>
      </c>
      <c r="F345">
        <v>8.3746789350947447E-3</v>
      </c>
      <c r="G345">
        <v>7.5896663860018729E-3</v>
      </c>
      <c r="H345">
        <v>-5.1578992236771135E-2</v>
      </c>
      <c r="I345">
        <v>-7.2725034208490386E-2</v>
      </c>
      <c r="J345">
        <v>-1.3865325256474921E-2</v>
      </c>
      <c r="K345">
        <v>-0.14256738194823526</v>
      </c>
      <c r="L345">
        <v>-1.9590961000612968E-2</v>
      </c>
      <c r="M345">
        <v>-2.4847421067936991E-2</v>
      </c>
      <c r="N345">
        <v>-5.280028496936414E-2</v>
      </c>
      <c r="O345">
        <v>3.0033221619184487E-2</v>
      </c>
      <c r="P345">
        <v>7.0887940930176349E-2</v>
      </c>
      <c r="Q345">
        <v>2.6512987650940028E-3</v>
      </c>
      <c r="R345">
        <v>3.9179226791955096E-2</v>
      </c>
      <c r="S345">
        <v>-4.0645019230801042E-2</v>
      </c>
      <c r="T345">
        <v>-1.9351602162432459E-2</v>
      </c>
      <c r="U345">
        <v>4.0753138982090417E-2</v>
      </c>
      <c r="V345">
        <v>-2.3608854458817434E-2</v>
      </c>
      <c r="W345">
        <v>-4.9053956308926071E-3</v>
      </c>
      <c r="X345">
        <v>-1.6022529667691948E-2</v>
      </c>
      <c r="Y345">
        <v>7.9921877091534352E-3</v>
      </c>
      <c r="Z345">
        <v>-3.7773850457920116E-2</v>
      </c>
    </row>
    <row r="346" spans="1:26" x14ac:dyDescent="0.2">
      <c r="A346">
        <f t="shared" si="6"/>
        <v>345</v>
      </c>
      <c r="B346">
        <v>-4.743992026907988E-2</v>
      </c>
      <c r="C346">
        <v>5.6250756908837202E-3</v>
      </c>
      <c r="D346">
        <v>4.781058325320444E-2</v>
      </c>
      <c r="E346">
        <v>2.9476549698087759E-2</v>
      </c>
      <c r="F346">
        <v>6.8124489556555215E-2</v>
      </c>
      <c r="G346">
        <v>-5.3056456741940962E-2</v>
      </c>
      <c r="H346">
        <v>-3.1571741861845359E-2</v>
      </c>
      <c r="I346">
        <v>2.4878495995414918E-2</v>
      </c>
      <c r="J346">
        <v>-2.7391564096872434E-2</v>
      </c>
      <c r="K346">
        <v>4.9479514941988288E-2</v>
      </c>
      <c r="L346">
        <v>-3.8604831653841924E-2</v>
      </c>
      <c r="M346">
        <v>6.8103137169293823E-2</v>
      </c>
      <c r="N346">
        <v>1.6478824891627792E-2</v>
      </c>
      <c r="O346">
        <v>6.2098638804493997E-2</v>
      </c>
      <c r="P346">
        <v>6.1952838906789556E-2</v>
      </c>
      <c r="Q346">
        <v>-2.1747121475366635E-4</v>
      </c>
      <c r="R346">
        <v>-4.969598384328084E-2</v>
      </c>
      <c r="S346">
        <v>-2.4802702072142944E-2</v>
      </c>
      <c r="T346">
        <v>6.6621479264680553E-3</v>
      </c>
      <c r="U346">
        <v>5.7988779496006011E-2</v>
      </c>
      <c r="V346">
        <v>4.0319435860627896E-2</v>
      </c>
      <c r="W346">
        <v>2.473669796068885E-2</v>
      </c>
      <c r="X346">
        <v>-3.3874121474954284E-2</v>
      </c>
      <c r="Y346">
        <v>-2.7774827947521694E-3</v>
      </c>
      <c r="Z346">
        <v>3.5944011010315503E-2</v>
      </c>
    </row>
    <row r="347" spans="1:26" x14ac:dyDescent="0.2">
      <c r="A347">
        <f t="shared" si="6"/>
        <v>346</v>
      </c>
      <c r="B347">
        <v>4.9518580043636483E-3</v>
      </c>
      <c r="C347">
        <v>8.4950226818815269E-2</v>
      </c>
      <c r="D347">
        <v>8.6218442696837222E-4</v>
      </c>
      <c r="E347">
        <v>0.12132328875229316</v>
      </c>
      <c r="F347">
        <v>-4.4049714047233721E-2</v>
      </c>
      <c r="G347">
        <v>-6.560748346564188E-2</v>
      </c>
      <c r="H347">
        <v>1.1786125808880544E-2</v>
      </c>
      <c r="I347">
        <v>-2.2706532512981936E-2</v>
      </c>
      <c r="J347">
        <v>-4.4287507516760159E-2</v>
      </c>
      <c r="K347">
        <v>-3.5256763247388551E-2</v>
      </c>
      <c r="L347">
        <v>-4.9144643089548742E-3</v>
      </c>
      <c r="M347">
        <v>-5.5016458085667165E-2</v>
      </c>
      <c r="N347">
        <v>-3.6628356961688389E-2</v>
      </c>
      <c r="O347">
        <v>3.9035354671878832E-2</v>
      </c>
      <c r="P347">
        <v>-1.9796630526305067E-3</v>
      </c>
      <c r="Q347">
        <v>-2.4886052471280108E-3</v>
      </c>
      <c r="R347">
        <v>9.2563912130935941E-2</v>
      </c>
      <c r="S347">
        <v>-5.804334455897054E-2</v>
      </c>
      <c r="T347">
        <v>2.045538999050342E-2</v>
      </c>
      <c r="U347">
        <v>1.3933049936814068E-2</v>
      </c>
      <c r="V347">
        <v>1.3726959835040291E-2</v>
      </c>
      <c r="W347">
        <v>2.9201154951976175E-2</v>
      </c>
      <c r="X347">
        <v>3.4268195931876376E-2</v>
      </c>
      <c r="Y347">
        <v>5.2129376142839752E-3</v>
      </c>
      <c r="Z347">
        <v>7.3571136215302119E-2</v>
      </c>
    </row>
    <row r="348" spans="1:26" x14ac:dyDescent="0.2">
      <c r="A348">
        <f t="shared" si="6"/>
        <v>347</v>
      </c>
      <c r="B348">
        <v>-0.11464503087054774</v>
      </c>
      <c r="C348">
        <v>1.5284557863707592E-2</v>
      </c>
      <c r="D348">
        <v>7.0882341018190742E-2</v>
      </c>
      <c r="E348">
        <v>-1.3063036955998284E-2</v>
      </c>
      <c r="F348">
        <v>6.8777616130862862E-2</v>
      </c>
      <c r="G348">
        <v>9.6865993142824878E-3</v>
      </c>
      <c r="H348">
        <v>-5.4624309838905261E-2</v>
      </c>
      <c r="I348">
        <v>-2.7966882057983148E-2</v>
      </c>
      <c r="J348">
        <v>3.2478173595129757E-2</v>
      </c>
      <c r="K348">
        <v>2.0151797422831474E-2</v>
      </c>
      <c r="L348">
        <v>1.2321444718191848E-3</v>
      </c>
      <c r="M348">
        <v>-4.1532104671261928E-3</v>
      </c>
      <c r="N348">
        <v>-2.5225171151202718E-2</v>
      </c>
      <c r="O348">
        <v>-4.8687929472186899E-2</v>
      </c>
      <c r="P348">
        <v>-4.3020076728644809E-2</v>
      </c>
      <c r="Q348">
        <v>2.4249430589881962E-2</v>
      </c>
      <c r="R348">
        <v>-2.195618075990247E-2</v>
      </c>
      <c r="S348">
        <v>9.7357076855220555E-3</v>
      </c>
      <c r="T348">
        <v>3.2488840537111268E-3</v>
      </c>
      <c r="U348">
        <v>-5.3712739668784974E-2</v>
      </c>
      <c r="V348">
        <v>-5.4659464030033786E-2</v>
      </c>
      <c r="W348">
        <v>5.3191682771258991E-2</v>
      </c>
      <c r="X348">
        <v>5.0441954321785998E-2</v>
      </c>
      <c r="Y348">
        <v>-6.1580298734624207E-2</v>
      </c>
      <c r="Z348">
        <v>5.4085444421808404E-2</v>
      </c>
    </row>
    <row r="349" spans="1:26" x14ac:dyDescent="0.2">
      <c r="A349">
        <f t="shared" si="6"/>
        <v>348</v>
      </c>
      <c r="B349">
        <v>3.477404103536505E-2</v>
      </c>
      <c r="C349">
        <v>-4.3968145866415176E-2</v>
      </c>
      <c r="D349">
        <v>4.3107150497222413E-2</v>
      </c>
      <c r="E349">
        <v>-3.5896496931286145E-2</v>
      </c>
      <c r="F349">
        <v>-1.8055730634544622E-3</v>
      </c>
      <c r="G349">
        <v>1.6604718331668964E-2</v>
      </c>
      <c r="H349">
        <v>1.6420886360885262E-2</v>
      </c>
      <c r="I349">
        <v>1.2929742975365246E-2</v>
      </c>
      <c r="J349">
        <v>-3.1420214331973402E-2</v>
      </c>
      <c r="K349">
        <v>-1.9343792848376545E-2</v>
      </c>
      <c r="L349">
        <v>-3.0407010048940333E-2</v>
      </c>
      <c r="M349">
        <v>1.8028336939655644E-2</v>
      </c>
      <c r="N349">
        <v>-9.5083891779293342E-2</v>
      </c>
      <c r="O349">
        <v>-5.7519038869819947E-2</v>
      </c>
      <c r="P349">
        <v>-6.3618728778162881E-2</v>
      </c>
      <c r="Q349">
        <v>4.2028526525533953E-2</v>
      </c>
      <c r="R349">
        <v>2.6752477064635724E-2</v>
      </c>
      <c r="S349">
        <v>2.9137456346608321E-2</v>
      </c>
      <c r="T349">
        <v>9.6047252417222964E-3</v>
      </c>
      <c r="U349">
        <v>-2.4960407281241489E-2</v>
      </c>
      <c r="V349">
        <v>5.5204537936481054E-3</v>
      </c>
      <c r="W349">
        <v>2.0526011218276664E-2</v>
      </c>
      <c r="X349">
        <v>5.6510157154536639E-2</v>
      </c>
      <c r="Y349">
        <v>-2.7661274521632615E-2</v>
      </c>
      <c r="Z349">
        <v>4.3010202252731583E-2</v>
      </c>
    </row>
    <row r="350" spans="1:26" x14ac:dyDescent="0.2">
      <c r="A350">
        <f t="shared" si="6"/>
        <v>349</v>
      </c>
      <c r="B350">
        <v>2.7795053790112562E-2</v>
      </c>
      <c r="C350">
        <v>3.3346555533452921E-2</v>
      </c>
      <c r="D350">
        <v>3.0931732476054807E-2</v>
      </c>
      <c r="E350">
        <v>-1.9597301988395457E-2</v>
      </c>
      <c r="F350">
        <v>-1.6782076824920437E-2</v>
      </c>
      <c r="G350">
        <v>3.4486468786947305E-2</v>
      </c>
      <c r="H350">
        <v>6.7508362100357433E-2</v>
      </c>
      <c r="I350">
        <v>0.1328052629942385</v>
      </c>
      <c r="J350">
        <v>6.2816555532170127E-3</v>
      </c>
      <c r="K350">
        <v>-6.7806003567522061E-2</v>
      </c>
      <c r="L350">
        <v>-4.2022029422215064E-2</v>
      </c>
      <c r="M350">
        <v>2.446186453321304E-2</v>
      </c>
      <c r="N350">
        <v>-9.8514216659536004E-3</v>
      </c>
      <c r="O350">
        <v>1.7602137132431743E-2</v>
      </c>
      <c r="P350">
        <v>-1.3187075438014289E-3</v>
      </c>
      <c r="Q350">
        <v>3.1301539762143907E-2</v>
      </c>
      <c r="R350">
        <v>4.008744602820772E-2</v>
      </c>
      <c r="S350">
        <v>1.4791682694169807E-2</v>
      </c>
      <c r="T350">
        <v>-8.040636797692978E-2</v>
      </c>
      <c r="U350">
        <v>4.0975900096195859E-2</v>
      </c>
      <c r="V350">
        <v>2.3064827082812427E-2</v>
      </c>
      <c r="W350">
        <v>1.1334809109849223E-3</v>
      </c>
      <c r="X350">
        <v>3.4698598107646209E-2</v>
      </c>
      <c r="Y350">
        <v>2.1454298717419523E-2</v>
      </c>
      <c r="Z350">
        <v>-5.7473720767493887E-2</v>
      </c>
    </row>
    <row r="351" spans="1:26" x14ac:dyDescent="0.2">
      <c r="A351">
        <f t="shared" si="6"/>
        <v>350</v>
      </c>
      <c r="B351">
        <v>4.1489343312860791E-2</v>
      </c>
      <c r="C351">
        <v>-8.8460310095371975E-2</v>
      </c>
      <c r="D351">
        <v>4.9386337251556445E-2</v>
      </c>
      <c r="E351">
        <v>1.2602274082308255E-3</v>
      </c>
      <c r="F351">
        <v>4.3799226619375096E-2</v>
      </c>
      <c r="G351">
        <v>5.8260102707688097E-2</v>
      </c>
      <c r="H351">
        <v>3.7496204448243657E-4</v>
      </c>
      <c r="I351">
        <v>-6.5236920440675267E-3</v>
      </c>
      <c r="J351">
        <v>3.425874960774071E-2</v>
      </c>
      <c r="K351">
        <v>3.6261069130833865E-2</v>
      </c>
      <c r="L351">
        <v>-1.7899378272030635E-2</v>
      </c>
      <c r="M351">
        <v>7.5030218756867093E-2</v>
      </c>
      <c r="N351">
        <v>-2.5059665824488375E-2</v>
      </c>
      <c r="O351">
        <v>-3.5029566762884518E-2</v>
      </c>
      <c r="P351">
        <v>-9.2428805409614193E-2</v>
      </c>
      <c r="Q351">
        <v>-3.4577014548253661E-2</v>
      </c>
      <c r="R351">
        <v>5.0841354729192975E-2</v>
      </c>
      <c r="S351">
        <v>-1.7797723297841531E-2</v>
      </c>
      <c r="T351">
        <v>6.1249540767904759E-2</v>
      </c>
      <c r="U351">
        <v>-2.2270950226601655E-2</v>
      </c>
      <c r="V351">
        <v>-1.8876333101392539E-2</v>
      </c>
      <c r="W351">
        <v>-4.521273740972144E-2</v>
      </c>
      <c r="X351">
        <v>2.1355120996025198E-2</v>
      </c>
      <c r="Y351">
        <v>-5.8446480195601017E-2</v>
      </c>
      <c r="Z351">
        <v>5.6864819657755396E-3</v>
      </c>
    </row>
    <row r="352" spans="1:26" x14ac:dyDescent="0.2">
      <c r="A352">
        <f t="shared" si="6"/>
        <v>351</v>
      </c>
      <c r="B352">
        <v>1.114030969896279E-3</v>
      </c>
      <c r="C352">
        <v>-2.6224005591493967E-2</v>
      </c>
      <c r="D352">
        <v>-2.3770058444949019E-2</v>
      </c>
      <c r="E352">
        <v>4.2262783221483705E-2</v>
      </c>
      <c r="F352">
        <v>-4.3349794777988615E-2</v>
      </c>
      <c r="G352">
        <v>2.114094863017428E-2</v>
      </c>
      <c r="H352">
        <v>-1.6276733702089267E-2</v>
      </c>
      <c r="I352">
        <v>-1.5112304927375758E-2</v>
      </c>
      <c r="J352">
        <v>3.5038911901357522E-2</v>
      </c>
      <c r="K352">
        <v>3.7896986892108969E-3</v>
      </c>
      <c r="L352">
        <v>-2.2844287431809839E-2</v>
      </c>
      <c r="M352">
        <v>2.2467466173465549E-3</v>
      </c>
      <c r="N352">
        <v>8.9805958838186546E-3</v>
      </c>
      <c r="O352">
        <v>-1.2345752690465731E-2</v>
      </c>
      <c r="P352">
        <v>4.0943733496628033E-2</v>
      </c>
      <c r="Q352">
        <v>-2.8300902985308154E-2</v>
      </c>
      <c r="R352">
        <v>-1.4097299879661209E-2</v>
      </c>
      <c r="S352">
        <v>-2.2436573896675797E-2</v>
      </c>
      <c r="T352">
        <v>-5.1542451333576583E-3</v>
      </c>
      <c r="U352">
        <v>-9.8747938300179292E-2</v>
      </c>
      <c r="V352">
        <v>2.7480229630945006E-2</v>
      </c>
      <c r="W352">
        <v>-1.7948991707743021E-2</v>
      </c>
      <c r="X352">
        <v>2.5928901661180486E-2</v>
      </c>
      <c r="Y352">
        <v>-9.2901286592970214E-3</v>
      </c>
      <c r="Z352">
        <v>-0.10619310270804763</v>
      </c>
    </row>
    <row r="353" spans="1:26" x14ac:dyDescent="0.2">
      <c r="A353">
        <f t="shared" si="6"/>
        <v>352</v>
      </c>
      <c r="B353">
        <v>-8.1986999081571574E-2</v>
      </c>
      <c r="C353">
        <v>4.2635680187439386E-2</v>
      </c>
      <c r="D353">
        <v>3.631934697710075E-2</v>
      </c>
      <c r="E353">
        <v>2.8234396840685814E-3</v>
      </c>
      <c r="F353">
        <v>1.4521794306412797E-2</v>
      </c>
      <c r="G353">
        <v>-4.3464392074038384E-2</v>
      </c>
      <c r="H353">
        <v>-4.63706940411431E-2</v>
      </c>
      <c r="I353">
        <v>2.5184178466450782E-2</v>
      </c>
      <c r="J353">
        <v>-2.1934256093818525E-2</v>
      </c>
      <c r="K353">
        <v>-1.2965915966737008E-2</v>
      </c>
      <c r="L353">
        <v>5.9137697845049457E-2</v>
      </c>
      <c r="M353">
        <v>2.4335878893500605E-2</v>
      </c>
      <c r="N353">
        <v>-5.897608441095091E-2</v>
      </c>
      <c r="O353">
        <v>5.6464217868239363E-3</v>
      </c>
      <c r="P353">
        <v>3.0658355685518179E-5</v>
      </c>
      <c r="Q353">
        <v>8.4888946839573862E-2</v>
      </c>
      <c r="R353">
        <v>0.10176002074386378</v>
      </c>
      <c r="S353">
        <v>4.6844348298311134E-2</v>
      </c>
      <c r="T353">
        <v>-3.1217061986396035E-2</v>
      </c>
      <c r="U353">
        <v>-4.0871441492254405E-2</v>
      </c>
      <c r="V353">
        <v>0.10478080175938903</v>
      </c>
      <c r="W353">
        <v>2.3762085918144762E-3</v>
      </c>
      <c r="X353">
        <v>4.7057209310323089E-2</v>
      </c>
      <c r="Y353">
        <v>2.7647513974560171E-2</v>
      </c>
      <c r="Z353">
        <v>6.6453500276051944E-2</v>
      </c>
    </row>
    <row r="354" spans="1:26" x14ac:dyDescent="0.2">
      <c r="A354">
        <f t="shared" si="6"/>
        <v>353</v>
      </c>
      <c r="B354">
        <v>-1.4894524896926372E-3</v>
      </c>
      <c r="C354">
        <v>4.1679136540109692E-2</v>
      </c>
      <c r="D354">
        <v>-1.7637437030695032E-2</v>
      </c>
      <c r="E354">
        <v>1.7001813591665787E-2</v>
      </c>
      <c r="F354">
        <v>-5.2880681011968308E-4</v>
      </c>
      <c r="G354">
        <v>5.8035539377747726E-2</v>
      </c>
      <c r="H354">
        <v>6.125682182931478E-2</v>
      </c>
      <c r="I354">
        <v>5.4989196999590692E-2</v>
      </c>
      <c r="J354">
        <v>3.8117882410603363E-2</v>
      </c>
      <c r="K354">
        <v>-1.0598540979959969E-2</v>
      </c>
      <c r="L354">
        <v>1.7234086044803341E-2</v>
      </c>
      <c r="M354">
        <v>-8.6792937286805424E-3</v>
      </c>
      <c r="N354">
        <v>-2.3309607729851439E-2</v>
      </c>
      <c r="O354">
        <v>-4.4014968190124806E-4</v>
      </c>
      <c r="P354">
        <v>4.2507374828083706E-3</v>
      </c>
      <c r="Q354">
        <v>-3.1374520782254764E-2</v>
      </c>
      <c r="R354">
        <v>1.2999342180345768E-2</v>
      </c>
      <c r="S354">
        <v>-4.3760856553397842E-2</v>
      </c>
      <c r="T354">
        <v>5.1423104244993599E-2</v>
      </c>
      <c r="U354">
        <v>5.889350893404019E-2</v>
      </c>
      <c r="V354">
        <v>-7.0345315622449972E-2</v>
      </c>
      <c r="W354">
        <v>-1.8051455245563057E-2</v>
      </c>
      <c r="X354">
        <v>2.9776559285966186E-2</v>
      </c>
      <c r="Y354">
        <v>7.1709295082426974E-2</v>
      </c>
      <c r="Z354">
        <v>-2.073036220586344E-2</v>
      </c>
    </row>
    <row r="355" spans="1:26" x14ac:dyDescent="0.2">
      <c r="A355">
        <f t="shared" si="6"/>
        <v>354</v>
      </c>
      <c r="B355">
        <v>-9.2724136461026386E-3</v>
      </c>
      <c r="C355">
        <v>-9.8753592106887167E-2</v>
      </c>
      <c r="D355">
        <v>3.169168196652649E-2</v>
      </c>
      <c r="E355">
        <v>-1.6184625244674188E-2</v>
      </c>
      <c r="F355">
        <v>-7.9718511415981658E-2</v>
      </c>
      <c r="G355">
        <v>2.3449504150255263E-2</v>
      </c>
      <c r="H355">
        <v>-9.4101615145169848E-2</v>
      </c>
      <c r="I355">
        <v>4.0323107514222176E-2</v>
      </c>
      <c r="J355">
        <v>-1.8517747581545257E-2</v>
      </c>
      <c r="K355">
        <v>2.0692022616556477E-2</v>
      </c>
      <c r="L355">
        <v>2.1896026202654684E-2</v>
      </c>
      <c r="M355">
        <v>4.5481500036674359E-2</v>
      </c>
      <c r="N355">
        <v>6.2852380781930117E-2</v>
      </c>
      <c r="O355">
        <v>-8.8494348532876674E-2</v>
      </c>
      <c r="P355">
        <v>4.8519115072327583E-2</v>
      </c>
      <c r="Q355">
        <v>1.6801419737913714E-2</v>
      </c>
      <c r="R355">
        <v>-9.2065128548354412E-4</v>
      </c>
      <c r="S355">
        <v>-9.6611391761518613E-3</v>
      </c>
      <c r="T355">
        <v>-6.6356233109834878E-2</v>
      </c>
      <c r="U355">
        <v>4.1242156257828413E-2</v>
      </c>
      <c r="V355">
        <v>4.9811006186510779E-3</v>
      </c>
      <c r="W355">
        <v>-3.2276622521293319E-2</v>
      </c>
      <c r="X355">
        <v>-3.4731940485156404E-2</v>
      </c>
      <c r="Y355">
        <v>-6.9576684721610382E-2</v>
      </c>
      <c r="Z355">
        <v>-7.1364191490310175E-2</v>
      </c>
    </row>
    <row r="356" spans="1:26" x14ac:dyDescent="0.2">
      <c r="A356">
        <f t="shared" si="6"/>
        <v>355</v>
      </c>
      <c r="B356">
        <v>-9.6101296092916622E-2</v>
      </c>
      <c r="C356">
        <v>-0.11018023749272363</v>
      </c>
      <c r="D356">
        <v>-0.10422884221380879</v>
      </c>
      <c r="E356">
        <v>-2.207298821554849E-2</v>
      </c>
      <c r="F356">
        <v>1.8350192408446646E-2</v>
      </c>
      <c r="G356">
        <v>-2.3939405778324509E-2</v>
      </c>
      <c r="H356">
        <v>-4.1189486061361524E-2</v>
      </c>
      <c r="I356">
        <v>3.848654814643989E-2</v>
      </c>
      <c r="J356">
        <v>4.6427075605424105E-2</v>
      </c>
      <c r="K356">
        <v>7.7531614783942104E-2</v>
      </c>
      <c r="L356">
        <v>4.2146935759704997E-2</v>
      </c>
      <c r="M356">
        <v>3.2310420693230923E-2</v>
      </c>
      <c r="N356">
        <v>3.7463749791154639E-2</v>
      </c>
      <c r="O356">
        <v>-3.8691462975903694E-2</v>
      </c>
      <c r="P356">
        <v>5.5140506846896677E-2</v>
      </c>
      <c r="Q356">
        <v>-3.5093234177566004E-2</v>
      </c>
      <c r="R356">
        <v>4.0927384082845304E-2</v>
      </c>
      <c r="S356">
        <v>4.343264429801412E-2</v>
      </c>
      <c r="T356">
        <v>-3.6473887117930738E-2</v>
      </c>
      <c r="U356">
        <v>-1.948346410328225E-2</v>
      </c>
      <c r="V356">
        <v>6.3082639711731605E-4</v>
      </c>
      <c r="W356">
        <v>8.3729011921684637E-2</v>
      </c>
      <c r="X356">
        <v>0.11668189447307305</v>
      </c>
      <c r="Y356">
        <v>5.4979873896748938E-2</v>
      </c>
      <c r="Z356">
        <v>-3.4301127706810819E-2</v>
      </c>
    </row>
    <row r="357" spans="1:26" x14ac:dyDescent="0.2">
      <c r="A357">
        <f t="shared" si="6"/>
        <v>356</v>
      </c>
      <c r="B357">
        <v>9.164639224655026E-3</v>
      </c>
      <c r="C357">
        <v>-6.9226201992117056E-2</v>
      </c>
      <c r="D357">
        <v>1.2586341926586678E-2</v>
      </c>
      <c r="E357">
        <v>1.3402054171493698E-2</v>
      </c>
      <c r="F357">
        <v>4.5715715629646936E-2</v>
      </c>
      <c r="G357">
        <v>-5.2446711944103504E-2</v>
      </c>
      <c r="H357">
        <v>-6.5308905021444798E-3</v>
      </c>
      <c r="I357">
        <v>3.7419916408188841E-2</v>
      </c>
      <c r="J357">
        <v>-2.0653567629379643E-2</v>
      </c>
      <c r="K357">
        <v>-2.7821834988729616E-2</v>
      </c>
      <c r="L357">
        <v>-2.1291934511798578E-2</v>
      </c>
      <c r="M357">
        <v>-6.7648867816457306E-2</v>
      </c>
      <c r="N357">
        <v>-7.3130649651703239E-2</v>
      </c>
      <c r="O357">
        <v>-4.0288350525935525E-2</v>
      </c>
      <c r="P357">
        <v>7.2197883399839832E-2</v>
      </c>
      <c r="Q357">
        <v>2.3961134888768727E-2</v>
      </c>
      <c r="R357">
        <v>-5.1736523791419742E-2</v>
      </c>
      <c r="S357">
        <v>-3.8748659962851949E-2</v>
      </c>
      <c r="T357">
        <v>-6.1189549520579048E-2</v>
      </c>
      <c r="U357">
        <v>-5.936832937271392E-2</v>
      </c>
      <c r="V357">
        <v>3.0498479885456762E-2</v>
      </c>
      <c r="W357">
        <v>2.3044510843166572E-2</v>
      </c>
      <c r="X357">
        <v>5.5359792826712856E-3</v>
      </c>
      <c r="Y357">
        <v>3.9166580304978313E-2</v>
      </c>
      <c r="Z357">
        <v>7.9198464837531846E-3</v>
      </c>
    </row>
    <row r="358" spans="1:26" x14ac:dyDescent="0.2">
      <c r="A358">
        <f t="shared" si="6"/>
        <v>357</v>
      </c>
      <c r="B358">
        <v>5.3135123012257757E-2</v>
      </c>
      <c r="C358">
        <v>-2.722203692468609E-2</v>
      </c>
      <c r="D358">
        <v>1.9726495690760345E-2</v>
      </c>
      <c r="E358">
        <v>5.4077163709100345E-2</v>
      </c>
      <c r="F358">
        <v>1.4380604584260853E-2</v>
      </c>
      <c r="G358">
        <v>1.3445169025622964E-2</v>
      </c>
      <c r="H358">
        <v>-2.9284367268696161E-2</v>
      </c>
      <c r="I358">
        <v>4.3654633066826605E-2</v>
      </c>
      <c r="J358">
        <v>1.8411144896799549E-2</v>
      </c>
      <c r="K358">
        <v>-9.6715730176485423E-2</v>
      </c>
      <c r="L358">
        <v>-5.2339878500013326E-4</v>
      </c>
      <c r="M358">
        <v>-4.5115840527771393E-3</v>
      </c>
      <c r="N358">
        <v>-8.2242447963255805E-2</v>
      </c>
      <c r="O358">
        <v>-2.0176447599539902E-5</v>
      </c>
      <c r="P358">
        <v>2.6557439487036188E-2</v>
      </c>
      <c r="Q358">
        <v>-6.8168940087388524E-2</v>
      </c>
      <c r="R358">
        <v>5.7029110839093095E-2</v>
      </c>
      <c r="S358">
        <v>6.0825076821075477E-2</v>
      </c>
      <c r="T358">
        <v>3.8757021007699656E-2</v>
      </c>
      <c r="U358">
        <v>-1.3712059110242753E-2</v>
      </c>
      <c r="V358">
        <v>-5.2566800752227263E-2</v>
      </c>
      <c r="W358">
        <v>1.7649043468408596E-2</v>
      </c>
      <c r="X358">
        <v>1.9827232393757166E-2</v>
      </c>
      <c r="Y358">
        <v>-9.0116185259732501E-2</v>
      </c>
      <c r="Z358">
        <v>3.0711105124045998E-2</v>
      </c>
    </row>
    <row r="359" spans="1:26" x14ac:dyDescent="0.2">
      <c r="A359">
        <f t="shared" si="6"/>
        <v>358</v>
      </c>
      <c r="B359">
        <v>-6.842512970977729E-3</v>
      </c>
      <c r="C359">
        <v>-2.1716861990231623E-2</v>
      </c>
      <c r="D359">
        <v>-4.8357096553413685E-3</v>
      </c>
      <c r="E359">
        <v>5.1967556431517466E-2</v>
      </c>
      <c r="F359">
        <v>1.9018794849555869E-2</v>
      </c>
      <c r="G359">
        <v>-4.1391646618749566E-3</v>
      </c>
      <c r="H359">
        <v>2.8246819475782777E-2</v>
      </c>
      <c r="I359">
        <v>-4.2940797605569368E-2</v>
      </c>
      <c r="J359">
        <v>-1.1068861138976913E-2</v>
      </c>
      <c r="K359">
        <v>-2.8884755121473926E-2</v>
      </c>
      <c r="L359">
        <v>-3.0090727043524921E-2</v>
      </c>
      <c r="M359">
        <v>2.7501328070298404E-2</v>
      </c>
      <c r="N359">
        <v>-6.5574059986767491E-2</v>
      </c>
      <c r="O359">
        <v>-2.9204194281185127E-2</v>
      </c>
      <c r="P359">
        <v>4.0279660655147022E-2</v>
      </c>
      <c r="Q359">
        <v>9.4469689060430878E-2</v>
      </c>
      <c r="R359">
        <v>4.0853920782187705E-2</v>
      </c>
      <c r="S359">
        <v>-9.2488934567140964E-3</v>
      </c>
      <c r="T359">
        <v>-7.4635834551459598E-2</v>
      </c>
      <c r="U359">
        <v>0.10836698049287311</v>
      </c>
      <c r="V359">
        <v>3.9942171603266456E-2</v>
      </c>
      <c r="W359">
        <v>6.8773718558334543E-2</v>
      </c>
      <c r="X359">
        <v>2.258252043922054E-3</v>
      </c>
      <c r="Y359">
        <v>-2.6204794805730756E-2</v>
      </c>
      <c r="Z359">
        <v>-5.2369563680154441E-2</v>
      </c>
    </row>
    <row r="360" spans="1:26" x14ac:dyDescent="0.2">
      <c r="A360">
        <f t="shared" si="6"/>
        <v>359</v>
      </c>
      <c r="B360">
        <v>6.0303931075593002E-3</v>
      </c>
      <c r="C360">
        <v>9.4873878970059677E-3</v>
      </c>
      <c r="D360">
        <v>3.8484240001125723E-3</v>
      </c>
      <c r="E360">
        <v>1.17872430578983E-2</v>
      </c>
      <c r="F360">
        <v>-4.570636695516439E-3</v>
      </c>
      <c r="G360">
        <v>-3.6183277323303051E-2</v>
      </c>
      <c r="H360">
        <v>5.2608294133349713E-2</v>
      </c>
      <c r="I360">
        <v>1.4367460820366558E-2</v>
      </c>
      <c r="J360">
        <v>6.0174104546783229E-2</v>
      </c>
      <c r="K360">
        <v>-7.4746505729622274E-3</v>
      </c>
      <c r="L360">
        <v>-7.4534517833922675E-2</v>
      </c>
      <c r="M360">
        <v>2.0687713429139651E-3</v>
      </c>
      <c r="N360">
        <v>3.058207647321803E-2</v>
      </c>
      <c r="O360">
        <v>1.8092048443303178E-2</v>
      </c>
      <c r="P360">
        <v>4.6403020691624025E-2</v>
      </c>
      <c r="Q360">
        <v>3.5206152846682999E-2</v>
      </c>
      <c r="R360">
        <v>-2.7097261691653406E-2</v>
      </c>
      <c r="S360">
        <v>4.5516721393139649E-2</v>
      </c>
      <c r="T360">
        <v>-7.6192488081974222E-2</v>
      </c>
      <c r="U360">
        <v>0.10156912091628814</v>
      </c>
      <c r="V360">
        <v>-1.9738142647990328E-2</v>
      </c>
      <c r="W360">
        <v>-9.4787005309511473E-3</v>
      </c>
      <c r="X360">
        <v>-8.0308454240599417E-2</v>
      </c>
      <c r="Y360">
        <v>4.5124279027895939E-2</v>
      </c>
      <c r="Z360">
        <v>-3.9314261695497288E-2</v>
      </c>
    </row>
    <row r="361" spans="1:26" x14ac:dyDescent="0.2">
      <c r="A361">
        <f t="shared" si="6"/>
        <v>360</v>
      </c>
      <c r="B361">
        <v>-4.4091368625028771E-2</v>
      </c>
      <c r="C361">
        <v>-2.6127566449638068E-2</v>
      </c>
      <c r="D361">
        <v>-9.6259986039048451E-2</v>
      </c>
      <c r="E361">
        <v>2.1039241702968906E-2</v>
      </c>
      <c r="F361">
        <v>-2.9822643602355835E-2</v>
      </c>
      <c r="G361">
        <v>-6.5560351847645799E-4</v>
      </c>
      <c r="H361">
        <v>9.7193493226669633E-2</v>
      </c>
      <c r="I361">
        <v>1.1824049069843998E-2</v>
      </c>
      <c r="J361">
        <v>5.4617807598805454E-2</v>
      </c>
      <c r="K361">
        <v>-2.7073183733416668E-2</v>
      </c>
      <c r="L361">
        <v>2.4023811333074487E-2</v>
      </c>
      <c r="M361">
        <v>-1.8502448624188518E-2</v>
      </c>
      <c r="N361">
        <v>3.2424919517603568E-2</v>
      </c>
      <c r="O361">
        <v>2.1952778651337809E-2</v>
      </c>
      <c r="P361">
        <v>3.2262234083047153E-2</v>
      </c>
      <c r="Q361">
        <v>-7.2270101654247302E-3</v>
      </c>
      <c r="R361">
        <v>-2.0083189987109656E-2</v>
      </c>
      <c r="S361">
        <v>-6.9707619860056622E-2</v>
      </c>
      <c r="T361">
        <v>1.559767793669512E-2</v>
      </c>
      <c r="U361">
        <v>-4.254464158385645E-2</v>
      </c>
      <c r="V361">
        <v>0.16279177394897984</v>
      </c>
      <c r="W361">
        <v>-4.5922132262754073E-2</v>
      </c>
      <c r="X361">
        <v>3.7815693281755262E-2</v>
      </c>
      <c r="Y361">
        <v>1.7407822097874823E-2</v>
      </c>
      <c r="Z361">
        <v>2.2331990360521553E-2</v>
      </c>
    </row>
    <row r="362" spans="1:26" x14ac:dyDescent="0.2">
      <c r="A362">
        <f t="shared" si="6"/>
        <v>361</v>
      </c>
      <c r="B362">
        <v>4.2420990985996325E-2</v>
      </c>
      <c r="C362">
        <v>5.7216089028565651E-3</v>
      </c>
      <c r="D362">
        <v>0.10174530847641614</v>
      </c>
      <c r="E362">
        <v>1.3847164331460337E-2</v>
      </c>
      <c r="F362">
        <v>6.0362949966092094E-3</v>
      </c>
      <c r="G362">
        <v>-2.3007677223654547E-2</v>
      </c>
      <c r="H362">
        <v>5.7242278619731517E-2</v>
      </c>
      <c r="I362">
        <v>2.4218069248107894E-2</v>
      </c>
      <c r="J362">
        <v>-9.6575767436309773E-3</v>
      </c>
      <c r="K362">
        <v>-4.0346232925415906E-2</v>
      </c>
      <c r="L362">
        <v>8.6582137818372942E-2</v>
      </c>
      <c r="M362">
        <v>9.4918731290868516E-2</v>
      </c>
      <c r="N362">
        <v>5.9600240476638047E-2</v>
      </c>
      <c r="O362">
        <v>1.0507372630128508E-2</v>
      </c>
      <c r="P362">
        <v>-2.4153123172487957E-2</v>
      </c>
      <c r="Q362">
        <v>5.920563311511811E-2</v>
      </c>
      <c r="R362">
        <v>-5.878707498943337E-2</v>
      </c>
      <c r="S362">
        <v>8.3778261991307071E-2</v>
      </c>
      <c r="T362">
        <v>-7.8932286049094053E-2</v>
      </c>
      <c r="U362">
        <v>-3.4187048219262633E-2</v>
      </c>
      <c r="V362">
        <v>8.9501597063159372E-3</v>
      </c>
      <c r="W362">
        <v>-6.084161025107291E-2</v>
      </c>
      <c r="X362">
        <v>-5.8235334643955479E-2</v>
      </c>
      <c r="Y362">
        <v>7.8045870186784286E-2</v>
      </c>
      <c r="Z362">
        <v>-4.3954480687556127E-2</v>
      </c>
    </row>
    <row r="363" spans="1:26" x14ac:dyDescent="0.2">
      <c r="A363">
        <f t="shared" si="6"/>
        <v>362</v>
      </c>
      <c r="B363">
        <v>4.0586780718449261E-2</v>
      </c>
      <c r="C363">
        <v>-1.9406430966428932E-2</v>
      </c>
      <c r="D363">
        <v>-3.565996913060164E-2</v>
      </c>
      <c r="E363">
        <v>6.3738404093208675E-2</v>
      </c>
      <c r="F363">
        <v>3.0229836940897079E-2</v>
      </c>
      <c r="G363">
        <v>-4.2380550201692513E-2</v>
      </c>
      <c r="H363">
        <v>3.320591476583255E-3</v>
      </c>
      <c r="I363">
        <v>-7.4624156284539875E-2</v>
      </c>
      <c r="J363">
        <v>-2.8345294535374282E-3</v>
      </c>
      <c r="K363">
        <v>1.9437919564312465E-3</v>
      </c>
      <c r="L363">
        <v>5.1808821116591987E-3</v>
      </c>
      <c r="M363">
        <v>-2.4228242296752966E-2</v>
      </c>
      <c r="N363">
        <v>6.9128913956114493E-2</v>
      </c>
      <c r="O363">
        <v>-3.3878024483635111E-2</v>
      </c>
      <c r="P363">
        <v>1.2231395344700646E-3</v>
      </c>
      <c r="Q363">
        <v>-6.5047638294131058E-2</v>
      </c>
      <c r="R363">
        <v>8.7510260173785052E-3</v>
      </c>
      <c r="S363">
        <v>4.7698760514406059E-2</v>
      </c>
      <c r="T363">
        <v>-1.6398205608108014E-2</v>
      </c>
      <c r="U363">
        <v>2.6575363266626455E-2</v>
      </c>
      <c r="V363">
        <v>-6.1963677877377867E-2</v>
      </c>
      <c r="W363">
        <v>8.8554071776565838E-2</v>
      </c>
      <c r="X363">
        <v>0.10475177774847794</v>
      </c>
      <c r="Y363">
        <v>-3.4285450627205401E-2</v>
      </c>
      <c r="Z363">
        <v>-5.0096849508328163E-2</v>
      </c>
    </row>
    <row r="364" spans="1:26" x14ac:dyDescent="0.2">
      <c r="A364">
        <f t="shared" si="6"/>
        <v>363</v>
      </c>
      <c r="B364">
        <v>-6.5229716677020919E-2</v>
      </c>
      <c r="C364">
        <v>6.9334220951449449E-2</v>
      </c>
      <c r="D364">
        <v>-8.7226214427988565E-3</v>
      </c>
      <c r="E364">
        <v>-3.1777027086375836E-2</v>
      </c>
      <c r="F364">
        <v>-5.5038196609592534E-2</v>
      </c>
      <c r="G364">
        <v>7.3140115968748143E-2</v>
      </c>
      <c r="H364">
        <v>1.0369742210972392E-2</v>
      </c>
      <c r="I364">
        <v>5.3145870482642917E-2</v>
      </c>
      <c r="J364">
        <v>6.6618891152240609E-2</v>
      </c>
      <c r="K364">
        <v>3.6450177416313498E-2</v>
      </c>
      <c r="L364">
        <v>-4.6379514681904731E-2</v>
      </c>
      <c r="M364">
        <v>-0.1032992355908217</v>
      </c>
      <c r="N364">
        <v>-3.3017779621772818E-2</v>
      </c>
      <c r="O364">
        <v>-7.0410820145496322E-2</v>
      </c>
      <c r="P364">
        <v>7.1603241129139045E-2</v>
      </c>
      <c r="Q364">
        <v>-7.8606485251868793E-2</v>
      </c>
      <c r="R364">
        <v>4.8016778423388827E-2</v>
      </c>
      <c r="S364">
        <v>-3.4603212874360613E-2</v>
      </c>
      <c r="T364">
        <v>-6.9244720648866734E-3</v>
      </c>
      <c r="U364">
        <v>6.0947084501058034E-2</v>
      </c>
      <c r="V364">
        <v>-6.1650988131382194E-2</v>
      </c>
      <c r="W364">
        <v>-2.8585171153925698E-2</v>
      </c>
      <c r="X364">
        <v>3.2446254490604572E-2</v>
      </c>
      <c r="Y364">
        <v>-9.264848928944254E-3</v>
      </c>
      <c r="Z364">
        <v>-4.1474483746019336E-2</v>
      </c>
    </row>
    <row r="365" spans="1:26" x14ac:dyDescent="0.2">
      <c r="A365">
        <f t="shared" si="6"/>
        <v>364</v>
      </c>
      <c r="B365">
        <v>-6.3415312373587607E-2</v>
      </c>
      <c r="C365">
        <v>3.3854988485436686E-2</v>
      </c>
      <c r="D365">
        <v>4.9090102975522854E-2</v>
      </c>
      <c r="E365">
        <v>6.2764669788063207E-2</v>
      </c>
      <c r="F365">
        <v>-4.4387089276156338E-2</v>
      </c>
      <c r="G365">
        <v>-6.3928255677978857E-2</v>
      </c>
      <c r="H365">
        <v>6.7122058077631851E-3</v>
      </c>
      <c r="I365">
        <v>-1.5933725056435873E-2</v>
      </c>
      <c r="J365">
        <v>7.9144030809369478E-2</v>
      </c>
      <c r="K365">
        <v>-4.7758541853412752E-2</v>
      </c>
      <c r="L365">
        <v>3.3202813764970293E-2</v>
      </c>
      <c r="M365">
        <v>4.9002089847539981E-2</v>
      </c>
      <c r="N365">
        <v>-3.9370913280061329E-2</v>
      </c>
      <c r="O365">
        <v>5.0291928239852304E-2</v>
      </c>
      <c r="P365">
        <v>-4.9448802537056288E-2</v>
      </c>
      <c r="Q365">
        <v>6.2222099572961279E-2</v>
      </c>
      <c r="R365">
        <v>8.265117734663481E-2</v>
      </c>
      <c r="S365">
        <v>4.4662158326208741E-3</v>
      </c>
      <c r="T365">
        <v>-3.4377223982826388E-2</v>
      </c>
      <c r="U365">
        <v>8.5416832252083963E-2</v>
      </c>
      <c r="V365">
        <v>-3.0475025998135037E-3</v>
      </c>
      <c r="W365">
        <v>-4.4293474593153914E-2</v>
      </c>
      <c r="X365">
        <v>-1.2157018072572006E-2</v>
      </c>
      <c r="Y365">
        <v>-0.10605476614048893</v>
      </c>
      <c r="Z365">
        <v>-2.9374623006628728E-2</v>
      </c>
    </row>
    <row r="366" spans="1:26" x14ac:dyDescent="0.2">
      <c r="A366">
        <f t="shared" si="6"/>
        <v>365</v>
      </c>
      <c r="B366">
        <v>4.3869246983619575E-2</v>
      </c>
      <c r="C366">
        <v>-4.7040842657694357E-2</v>
      </c>
      <c r="D366">
        <v>6.4803227214619286E-2</v>
      </c>
      <c r="E366">
        <v>1.8242573116565367E-3</v>
      </c>
      <c r="F366">
        <v>-6.7253698764195929E-2</v>
      </c>
      <c r="G366">
        <v>1.8452545313811863E-2</v>
      </c>
      <c r="H366">
        <v>-2.0666143947287913E-2</v>
      </c>
      <c r="I366">
        <v>-2.2011528250341771E-2</v>
      </c>
      <c r="J366">
        <v>4.780183690143722E-3</v>
      </c>
      <c r="K366">
        <v>1.7522962736729292E-2</v>
      </c>
      <c r="L366">
        <v>7.7060225594909066E-3</v>
      </c>
      <c r="M366">
        <v>-5.589756893340047E-2</v>
      </c>
      <c r="N366">
        <v>-3.2969770064043225E-2</v>
      </c>
      <c r="O366">
        <v>-0.10888349313515379</v>
      </c>
      <c r="P366">
        <v>5.1173388091555361E-2</v>
      </c>
      <c r="Q366">
        <v>-2.1853811219118169E-2</v>
      </c>
      <c r="R366">
        <v>8.3199425688830508E-4</v>
      </c>
      <c r="S366">
        <v>4.4560563090995937E-2</v>
      </c>
      <c r="T366">
        <v>8.1860504643434751E-2</v>
      </c>
      <c r="U366">
        <v>3.9742138365923656E-2</v>
      </c>
      <c r="V366">
        <v>2.5131963973253509E-2</v>
      </c>
      <c r="W366">
        <v>-2.2324135268595623E-2</v>
      </c>
      <c r="X366">
        <v>-1.4559904598663695E-2</v>
      </c>
      <c r="Y366">
        <v>6.8061372205872897E-2</v>
      </c>
      <c r="Z366">
        <v>-6.1065691775592304E-3</v>
      </c>
    </row>
    <row r="367" spans="1:26" x14ac:dyDescent="0.2">
      <c r="A367">
        <f t="shared" si="6"/>
        <v>366</v>
      </c>
      <c r="B367">
        <v>-2.4362156197730057E-2</v>
      </c>
      <c r="C367">
        <v>1.879549135069622E-2</v>
      </c>
      <c r="D367">
        <v>-6.2784415638015026E-2</v>
      </c>
      <c r="E367">
        <v>7.6248869754048806E-2</v>
      </c>
      <c r="F367">
        <v>-1.9908095779730069E-2</v>
      </c>
      <c r="G367">
        <v>7.0332859535834014E-2</v>
      </c>
      <c r="H367">
        <v>-6.1332978688239496E-2</v>
      </c>
      <c r="I367">
        <v>4.1106592963315678E-3</v>
      </c>
      <c r="J367">
        <v>-0.11908420372742461</v>
      </c>
      <c r="K367">
        <v>6.0864016409740575E-2</v>
      </c>
      <c r="L367">
        <v>1.6377935405956643E-2</v>
      </c>
      <c r="M367">
        <v>5.0720121767787826E-2</v>
      </c>
      <c r="N367">
        <v>0.14061835640184428</v>
      </c>
      <c r="O367">
        <v>4.0743420685049932E-3</v>
      </c>
      <c r="P367">
        <v>-2.2093890797468676E-2</v>
      </c>
      <c r="Q367">
        <v>1.3680287942518701E-2</v>
      </c>
      <c r="R367">
        <v>6.5205658713724565E-2</v>
      </c>
      <c r="S367">
        <v>4.7049096080704546E-2</v>
      </c>
      <c r="T367">
        <v>4.2350541071997844E-2</v>
      </c>
      <c r="U367">
        <v>-1.5535781541517827E-2</v>
      </c>
      <c r="V367">
        <v>-9.7910539423253951E-2</v>
      </c>
      <c r="W367">
        <v>4.1028482259118211E-2</v>
      </c>
      <c r="X367">
        <v>-3.0987594141645505E-2</v>
      </c>
      <c r="Y367">
        <v>-4.5938477648524975E-2</v>
      </c>
      <c r="Z367">
        <v>4.2296518950771723E-2</v>
      </c>
    </row>
    <row r="368" spans="1:26" x14ac:dyDescent="0.2">
      <c r="A368">
        <f t="shared" si="6"/>
        <v>367</v>
      </c>
      <c r="B368">
        <v>4.9251076667440066E-2</v>
      </c>
      <c r="C368">
        <v>-5.447031464084965E-2</v>
      </c>
      <c r="D368">
        <v>-1.373268727475223E-2</v>
      </c>
      <c r="E368">
        <v>-0.11925557387096107</v>
      </c>
      <c r="F368">
        <v>0.10165623162197873</v>
      </c>
      <c r="G368">
        <v>3.2613930256949156E-2</v>
      </c>
      <c r="H368">
        <v>-3.8116335580711147E-2</v>
      </c>
      <c r="I368">
        <v>-3.4651129402440556E-2</v>
      </c>
      <c r="J368">
        <v>-8.7705200715712917E-2</v>
      </c>
      <c r="K368">
        <v>3.5470600241024851E-2</v>
      </c>
      <c r="L368">
        <v>-3.9362594386827633E-2</v>
      </c>
      <c r="M368">
        <v>3.7197797923956388E-2</v>
      </c>
      <c r="N368">
        <v>-5.1924389087016215E-2</v>
      </c>
      <c r="O368">
        <v>2.0109550624972349E-2</v>
      </c>
      <c r="P368">
        <v>3.5334579792593426E-2</v>
      </c>
      <c r="Q368">
        <v>-3.1628449782913418E-2</v>
      </c>
      <c r="R368">
        <v>3.6596767030613986E-2</v>
      </c>
      <c r="S368">
        <v>5.5252942942820592E-2</v>
      </c>
      <c r="T368">
        <v>6.2172461075385536E-2</v>
      </c>
      <c r="U368">
        <v>-0.11382039118503733</v>
      </c>
      <c r="V368">
        <v>-6.3041178337252507E-2</v>
      </c>
      <c r="W368">
        <v>-1.3318703894994293E-2</v>
      </c>
      <c r="X368">
        <v>4.3938192123096867E-2</v>
      </c>
      <c r="Y368">
        <v>5.0685240951572452E-2</v>
      </c>
      <c r="Z368">
        <v>-7.1440446907999845E-5</v>
      </c>
    </row>
    <row r="369" spans="1:26" x14ac:dyDescent="0.2">
      <c r="A369">
        <f t="shared" si="6"/>
        <v>368</v>
      </c>
      <c r="B369">
        <v>2.6767064057306878E-2</v>
      </c>
      <c r="C369">
        <v>-3.9668231734681356E-2</v>
      </c>
      <c r="D369">
        <v>8.7088940301746229E-2</v>
      </c>
      <c r="E369">
        <v>-2.7683154365105003E-2</v>
      </c>
      <c r="F369">
        <v>-5.3055676857568394E-2</v>
      </c>
      <c r="G369">
        <v>4.0444049605727353E-2</v>
      </c>
      <c r="H369">
        <v>-3.6628748537844522E-2</v>
      </c>
      <c r="I369">
        <v>5.1797408073477845E-3</v>
      </c>
      <c r="J369">
        <v>3.0450179014002227E-2</v>
      </c>
      <c r="K369">
        <v>5.3164955193525446E-2</v>
      </c>
      <c r="L369">
        <v>0.10219229472935992</v>
      </c>
      <c r="M369">
        <v>-1.0306066428148941E-2</v>
      </c>
      <c r="N369">
        <v>-1.4822909656075396E-2</v>
      </c>
      <c r="O369">
        <v>-8.5354182651868199E-2</v>
      </c>
      <c r="P369">
        <v>-1.4715666857169438E-3</v>
      </c>
      <c r="Q369">
        <v>-4.5992102660114456E-2</v>
      </c>
      <c r="R369">
        <v>-4.7171884616016548E-2</v>
      </c>
      <c r="S369">
        <v>-3.5449912604047659E-2</v>
      </c>
      <c r="T369">
        <v>-7.6577100644314531E-3</v>
      </c>
      <c r="U369">
        <v>4.7031768350236577E-2</v>
      </c>
      <c r="V369">
        <v>8.2063693334762655E-2</v>
      </c>
      <c r="W369">
        <v>-7.5693422715098577E-3</v>
      </c>
      <c r="X369">
        <v>-3.4148511178976215E-2</v>
      </c>
      <c r="Y369">
        <v>6.9641615874985741E-2</v>
      </c>
      <c r="Z369">
        <v>1.1175867953323511E-2</v>
      </c>
    </row>
    <row r="370" spans="1:26" x14ac:dyDescent="0.2">
      <c r="A370">
        <f t="shared" si="6"/>
        <v>369</v>
      </c>
      <c r="B370">
        <v>2.1788973931349674E-2</v>
      </c>
      <c r="C370">
        <v>5.5900613815989507E-3</v>
      </c>
      <c r="D370">
        <v>-8.9175547659879381E-2</v>
      </c>
      <c r="E370">
        <v>-3.2982579358696328E-2</v>
      </c>
      <c r="F370">
        <v>4.1548026646968612E-2</v>
      </c>
      <c r="G370">
        <v>4.498833541399503E-2</v>
      </c>
      <c r="H370">
        <v>-5.3598396537923188E-3</v>
      </c>
      <c r="I370">
        <v>-2.9509961311109965E-2</v>
      </c>
      <c r="J370">
        <v>-3.6346127521876409E-2</v>
      </c>
      <c r="K370">
        <v>-3.6940657246082469E-2</v>
      </c>
      <c r="L370">
        <v>5.1721105131125739E-3</v>
      </c>
      <c r="M370">
        <v>5.214019997421547E-2</v>
      </c>
      <c r="N370">
        <v>3.1759505463478256E-2</v>
      </c>
      <c r="O370">
        <v>-8.113269324304187E-4</v>
      </c>
      <c r="P370">
        <v>-2.5504495322739495E-3</v>
      </c>
      <c r="Q370">
        <v>4.3469855482154054E-2</v>
      </c>
      <c r="R370">
        <v>1.0691070009935275E-2</v>
      </c>
      <c r="S370">
        <v>5.2687955262641292E-3</v>
      </c>
      <c r="T370">
        <v>8.1061878478533751E-3</v>
      </c>
      <c r="U370">
        <v>-6.6598966929891385E-3</v>
      </c>
      <c r="V370">
        <v>1.665481032465976E-2</v>
      </c>
      <c r="W370">
        <v>3.3377616258434238E-2</v>
      </c>
      <c r="X370">
        <v>4.9260633922629332E-2</v>
      </c>
      <c r="Y370">
        <v>-3.1560232273661407E-2</v>
      </c>
      <c r="Z370">
        <v>1.4127651998318044E-2</v>
      </c>
    </row>
    <row r="371" spans="1:26" x14ac:dyDescent="0.2">
      <c r="A371">
        <f t="shared" si="6"/>
        <v>370</v>
      </c>
      <c r="B371">
        <v>6.0032633959460305E-2</v>
      </c>
      <c r="C371">
        <v>-4.804900810189322E-2</v>
      </c>
      <c r="D371">
        <v>-1.9199786713995755E-2</v>
      </c>
      <c r="E371">
        <v>2.1813401250611038E-2</v>
      </c>
      <c r="F371">
        <v>-3.4185970498347277E-3</v>
      </c>
      <c r="G371">
        <v>1.9854289811449474E-2</v>
      </c>
      <c r="H371">
        <v>5.6256996501043849E-2</v>
      </c>
      <c r="I371">
        <v>-3.9916822576794929E-2</v>
      </c>
      <c r="J371">
        <v>-0.12508343608183528</v>
      </c>
      <c r="K371">
        <v>4.0936569213525377E-2</v>
      </c>
      <c r="L371">
        <v>0.10325571777541249</v>
      </c>
      <c r="M371">
        <v>-7.5537340528847668E-2</v>
      </c>
      <c r="N371">
        <v>-2.5940997460298709E-2</v>
      </c>
      <c r="O371">
        <v>8.061488746042117E-2</v>
      </c>
      <c r="P371">
        <v>-1.0068309849267465E-2</v>
      </c>
      <c r="Q371">
        <v>-1.7048134423123529E-2</v>
      </c>
      <c r="R371">
        <v>-6.2448626454610544E-2</v>
      </c>
      <c r="S371">
        <v>-0.10007131491538068</v>
      </c>
      <c r="T371">
        <v>-3.9023280310053879E-2</v>
      </c>
      <c r="U371">
        <v>3.6113033844497049E-4</v>
      </c>
      <c r="V371">
        <v>2.8503925922517416E-2</v>
      </c>
      <c r="W371">
        <v>0.11736741555147175</v>
      </c>
      <c r="X371">
        <v>-4.1164214574095415E-2</v>
      </c>
      <c r="Y371">
        <v>2.1084008812800284E-4</v>
      </c>
      <c r="Z371">
        <v>4.6442492727966328E-2</v>
      </c>
    </row>
    <row r="372" spans="1:26" x14ac:dyDescent="0.2">
      <c r="A372">
        <f t="shared" si="6"/>
        <v>371</v>
      </c>
      <c r="B372">
        <v>-3.470378015595986E-2</v>
      </c>
      <c r="C372">
        <v>2.6454061898558975E-2</v>
      </c>
      <c r="D372">
        <v>3.7129569473728065E-2</v>
      </c>
      <c r="E372">
        <v>-1.9491472422048354E-2</v>
      </c>
      <c r="F372">
        <v>-1.147530884855966E-2</v>
      </c>
      <c r="G372">
        <v>6.821584364293521E-3</v>
      </c>
      <c r="H372">
        <v>4.1271444555296861E-2</v>
      </c>
      <c r="I372">
        <v>-5.3850526824054848E-2</v>
      </c>
      <c r="J372">
        <v>-4.440181801036195E-2</v>
      </c>
      <c r="K372">
        <v>-4.5183157364365796E-2</v>
      </c>
      <c r="L372">
        <v>3.8591460207282609E-2</v>
      </c>
      <c r="M372">
        <v>0.12362134446628209</v>
      </c>
      <c r="N372">
        <v>3.7164568713829987E-3</v>
      </c>
      <c r="O372">
        <v>-5.3573281912000267E-2</v>
      </c>
      <c r="P372">
        <v>0.11686903355716077</v>
      </c>
      <c r="Q372">
        <v>-2.2239804871655795E-2</v>
      </c>
      <c r="R372">
        <v>-1.4826329082273009E-2</v>
      </c>
      <c r="S372">
        <v>6.4013046375420588E-2</v>
      </c>
      <c r="T372">
        <v>3.85567845389597E-2</v>
      </c>
      <c r="U372">
        <v>-2.752416525572516E-2</v>
      </c>
      <c r="V372">
        <v>9.9003356933333772E-2</v>
      </c>
      <c r="W372">
        <v>1.2781656164432158E-2</v>
      </c>
      <c r="X372">
        <v>-4.4143604105302305E-2</v>
      </c>
      <c r="Y372">
        <v>2.1701310017741077E-2</v>
      </c>
      <c r="Z372">
        <v>4.0991719355813104E-2</v>
      </c>
    </row>
    <row r="373" spans="1:26" x14ac:dyDescent="0.2">
      <c r="A373">
        <f t="shared" si="6"/>
        <v>372</v>
      </c>
      <c r="B373">
        <v>-3.216432802791555E-3</v>
      </c>
      <c r="C373">
        <v>3.3512942612027641E-2</v>
      </c>
      <c r="D373">
        <v>4.8393429937174954E-3</v>
      </c>
      <c r="E373">
        <v>-5.7132235101668032E-2</v>
      </c>
      <c r="F373">
        <v>-1.3195526085871665E-2</v>
      </c>
      <c r="G373">
        <v>-8.1730916843698268E-3</v>
      </c>
      <c r="H373">
        <v>1.8050888208139802E-2</v>
      </c>
      <c r="I373">
        <v>-2.4888441950953764E-2</v>
      </c>
      <c r="J373">
        <v>7.4926358311349764E-2</v>
      </c>
      <c r="K373">
        <v>-3.5466076257261767E-2</v>
      </c>
      <c r="L373">
        <v>-9.2284248867760779E-2</v>
      </c>
      <c r="M373">
        <v>-3.1466930421946621E-2</v>
      </c>
      <c r="N373">
        <v>-3.5769509448418939E-2</v>
      </c>
      <c r="O373">
        <v>2.8359980405267382E-2</v>
      </c>
      <c r="P373">
        <v>4.677717757373101E-2</v>
      </c>
      <c r="Q373">
        <v>-4.6329207509269596E-2</v>
      </c>
      <c r="R373">
        <v>-5.4801066201592731E-2</v>
      </c>
      <c r="S373">
        <v>0.10409097442340794</v>
      </c>
      <c r="T373">
        <v>-7.2496673087341063E-2</v>
      </c>
      <c r="U373">
        <v>3.257962692958536E-2</v>
      </c>
      <c r="V373">
        <v>-2.4467371366413686E-2</v>
      </c>
      <c r="W373">
        <v>-1.7039206105059608E-2</v>
      </c>
      <c r="X373">
        <v>-4.5238434955245647E-2</v>
      </c>
      <c r="Y373">
        <v>6.5258009140822651E-2</v>
      </c>
      <c r="Z373">
        <v>7.8062459484647281E-2</v>
      </c>
    </row>
    <row r="374" spans="1:26" x14ac:dyDescent="0.2">
      <c r="A374">
        <f t="shared" si="6"/>
        <v>373</v>
      </c>
      <c r="B374">
        <v>4.6832342866454116E-2</v>
      </c>
      <c r="C374">
        <v>3.9212525240632012E-2</v>
      </c>
      <c r="D374">
        <v>-6.1830652643858612E-2</v>
      </c>
      <c r="E374">
        <v>1.5554478516593086E-2</v>
      </c>
      <c r="F374">
        <v>-2.5275041492205261E-2</v>
      </c>
      <c r="G374">
        <v>5.093338155099833E-2</v>
      </c>
      <c r="H374">
        <v>-0.14867881914567463</v>
      </c>
      <c r="I374">
        <v>-5.8029012795119947E-2</v>
      </c>
      <c r="J374">
        <v>-1.4213992722507077E-2</v>
      </c>
      <c r="K374">
        <v>-3.3468537427706606E-2</v>
      </c>
      <c r="L374">
        <v>2.4741123348150297E-2</v>
      </c>
      <c r="M374">
        <v>6.9482781479846031E-2</v>
      </c>
      <c r="N374">
        <v>-8.5857548168570118E-4</v>
      </c>
      <c r="O374">
        <v>-1.9182810397774839E-2</v>
      </c>
      <c r="P374">
        <v>-3.9926054635845615E-2</v>
      </c>
      <c r="Q374">
        <v>1.7548166451027077E-2</v>
      </c>
      <c r="R374">
        <v>-2.5447500898472166E-2</v>
      </c>
      <c r="S374">
        <v>3.4071839750893611E-2</v>
      </c>
      <c r="T374">
        <v>1.4101678802037833E-2</v>
      </c>
      <c r="U374">
        <v>-4.098530416515013E-2</v>
      </c>
      <c r="V374">
        <v>-7.3416954452358726E-2</v>
      </c>
      <c r="W374">
        <v>-6.8245610278156441E-2</v>
      </c>
      <c r="X374">
        <v>1.0712993684286168E-3</v>
      </c>
      <c r="Y374">
        <v>-3.6724752796299762E-2</v>
      </c>
      <c r="Z374">
        <v>8.5926438668681757E-2</v>
      </c>
    </row>
    <row r="375" spans="1:26" x14ac:dyDescent="0.2">
      <c r="A375">
        <f t="shared" si="6"/>
        <v>374</v>
      </c>
      <c r="B375">
        <v>-2.5798837539862403E-2</v>
      </c>
      <c r="C375">
        <v>9.9652048865934255E-3</v>
      </c>
      <c r="D375">
        <v>5.7475314656503761E-3</v>
      </c>
      <c r="E375">
        <v>2.8519817817891511E-2</v>
      </c>
      <c r="F375">
        <v>3.3929672852996313E-3</v>
      </c>
      <c r="G375">
        <v>2.0095487523620038E-2</v>
      </c>
      <c r="H375">
        <v>3.2284050932454365E-2</v>
      </c>
      <c r="I375">
        <v>-4.1997306583285231E-2</v>
      </c>
      <c r="J375">
        <v>-8.4482420524941995E-2</v>
      </c>
      <c r="K375">
        <v>2.4057586960812199E-2</v>
      </c>
      <c r="L375">
        <v>-8.705887839762437E-2</v>
      </c>
      <c r="M375">
        <v>-2.5212060899748177E-2</v>
      </c>
      <c r="N375">
        <v>-7.8982219743592846E-2</v>
      </c>
      <c r="O375">
        <v>5.9641120988322277E-2</v>
      </c>
      <c r="P375">
        <v>-2.5556407363776346E-2</v>
      </c>
      <c r="Q375">
        <v>3.7714940653817079E-2</v>
      </c>
      <c r="R375">
        <v>9.9148711050941057E-2</v>
      </c>
      <c r="S375">
        <v>8.5635584104094747E-2</v>
      </c>
      <c r="T375">
        <v>-2.0923007346143326E-2</v>
      </c>
      <c r="U375">
        <v>-3.1502314803132071E-2</v>
      </c>
      <c r="V375">
        <v>4.6951377147899914E-3</v>
      </c>
      <c r="W375">
        <v>5.2305754419170979E-2</v>
      </c>
      <c r="X375">
        <v>0.10300188848616344</v>
      </c>
      <c r="Y375">
        <v>4.8408657971336096E-2</v>
      </c>
      <c r="Z375">
        <v>-2.1501222792998872E-2</v>
      </c>
    </row>
    <row r="376" spans="1:26" x14ac:dyDescent="0.2">
      <c r="A376">
        <f t="shared" si="6"/>
        <v>375</v>
      </c>
      <c r="B376">
        <v>-6.4232142955100643E-2</v>
      </c>
      <c r="C376">
        <v>8.4944131600128342E-2</v>
      </c>
      <c r="D376">
        <v>2.7967115285843471E-2</v>
      </c>
      <c r="E376">
        <v>3.6639300147440511E-2</v>
      </c>
      <c r="F376">
        <v>8.1232736371220499E-2</v>
      </c>
      <c r="G376">
        <v>1.9055627639363768E-3</v>
      </c>
      <c r="H376">
        <v>4.8045818111916681E-2</v>
      </c>
      <c r="I376">
        <v>-3.3750322750616513E-2</v>
      </c>
      <c r="J376">
        <v>-1.6692809408618191E-2</v>
      </c>
      <c r="K376">
        <v>-2.2785441443626726E-2</v>
      </c>
      <c r="L376">
        <v>5.1067664946203177E-2</v>
      </c>
      <c r="M376">
        <v>-3.7937187227495305E-2</v>
      </c>
      <c r="N376">
        <v>-5.0030603476576521E-2</v>
      </c>
      <c r="O376">
        <v>-6.9644496191084379E-4</v>
      </c>
      <c r="P376">
        <v>-0.10441927892509431</v>
      </c>
      <c r="Q376">
        <v>8.1077689228533478E-2</v>
      </c>
      <c r="R376">
        <v>-5.468957412413317E-3</v>
      </c>
      <c r="S376">
        <v>-1.1731253187264104E-2</v>
      </c>
      <c r="T376">
        <v>3.5947613738982129E-2</v>
      </c>
      <c r="U376">
        <v>-4.3220165631085224E-2</v>
      </c>
      <c r="V376">
        <v>5.7945670955336127E-2</v>
      </c>
      <c r="W376">
        <v>-9.3878306733585618E-2</v>
      </c>
      <c r="X376">
        <v>4.1113141722912895E-2</v>
      </c>
      <c r="Y376">
        <v>-2.3252970225658916E-2</v>
      </c>
      <c r="Z376">
        <v>-3.2164776400158829E-2</v>
      </c>
    </row>
    <row r="377" spans="1:26" x14ac:dyDescent="0.2">
      <c r="A377">
        <f t="shared" si="6"/>
        <v>376</v>
      </c>
      <c r="B377">
        <v>-4.064461177199425E-2</v>
      </c>
      <c r="C377">
        <v>-4.1836849446296578E-2</v>
      </c>
      <c r="D377">
        <v>-3.3296381938264924E-2</v>
      </c>
      <c r="E377">
        <v>1.2325952861771877E-2</v>
      </c>
      <c r="F377">
        <v>5.4586348667234157E-2</v>
      </c>
      <c r="G377">
        <v>0.14349613787687751</v>
      </c>
      <c r="H377">
        <v>-9.9402734632848405E-2</v>
      </c>
      <c r="I377">
        <v>6.3738431774905388E-2</v>
      </c>
      <c r="J377">
        <v>3.0035232556989578E-2</v>
      </c>
      <c r="K377">
        <v>-2.4674753212469539E-2</v>
      </c>
      <c r="L377">
        <v>-3.6308670930849989E-2</v>
      </c>
      <c r="M377">
        <v>-8.9516953520707258E-3</v>
      </c>
      <c r="N377">
        <v>-1.7107606729953807E-2</v>
      </c>
      <c r="O377">
        <v>9.692329455286354E-2</v>
      </c>
      <c r="P377">
        <v>-0.14395767861008696</v>
      </c>
      <c r="Q377">
        <v>-0.10021919806213034</v>
      </c>
      <c r="R377">
        <v>2.0698956095321738E-2</v>
      </c>
      <c r="S377">
        <v>-8.0130082949692108E-2</v>
      </c>
      <c r="T377">
        <v>-1.6074998251300685E-2</v>
      </c>
      <c r="U377">
        <v>-9.6082586638780634E-3</v>
      </c>
      <c r="V377">
        <v>-9.3014477398934273E-2</v>
      </c>
      <c r="W377">
        <v>-9.3722484950321244E-3</v>
      </c>
      <c r="X377">
        <v>0.15712247006865854</v>
      </c>
      <c r="Y377">
        <v>-4.075098400826617E-2</v>
      </c>
      <c r="Z377">
        <v>5.8931010890042247E-2</v>
      </c>
    </row>
    <row r="378" spans="1:26" x14ac:dyDescent="0.2">
      <c r="A378">
        <f t="shared" si="6"/>
        <v>377</v>
      </c>
      <c r="B378">
        <v>-2.1216283230901769E-2</v>
      </c>
      <c r="C378">
        <v>2.6332484722975781E-3</v>
      </c>
      <c r="D378">
        <v>-3.6783770174173391E-2</v>
      </c>
      <c r="E378">
        <v>-7.5893599690539763E-3</v>
      </c>
      <c r="F378">
        <v>-1.0261836094419342E-2</v>
      </c>
      <c r="G378">
        <v>-8.0100377281903834E-2</v>
      </c>
      <c r="H378">
        <v>6.086366550745971E-2</v>
      </c>
      <c r="I378">
        <v>-4.7413703011327406E-2</v>
      </c>
      <c r="J378">
        <v>-3.4702672419514226E-2</v>
      </c>
      <c r="K378">
        <v>-9.3816994015611371E-3</v>
      </c>
      <c r="L378">
        <v>1.8803220233416858E-2</v>
      </c>
      <c r="M378">
        <v>3.3856286746350439E-2</v>
      </c>
      <c r="N378">
        <v>-3.6331908150545489E-2</v>
      </c>
      <c r="O378">
        <v>-4.1706946167255246E-2</v>
      </c>
      <c r="P378">
        <v>9.8493533445382E-3</v>
      </c>
      <c r="Q378">
        <v>1.5137725359939173E-2</v>
      </c>
      <c r="R378">
        <v>-6.4695566002077307E-2</v>
      </c>
      <c r="S378">
        <v>-5.1671960374583131E-3</v>
      </c>
      <c r="T378">
        <v>-8.4651719918615431E-3</v>
      </c>
      <c r="U378">
        <v>5.7493833701873373E-2</v>
      </c>
      <c r="V378">
        <v>-2.7397401946195384E-2</v>
      </c>
      <c r="W378">
        <v>4.5080328140184825E-2</v>
      </c>
      <c r="X378">
        <v>5.9214028507939866E-2</v>
      </c>
      <c r="Y378">
        <v>-6.5395688224912096E-2</v>
      </c>
      <c r="Z378">
        <v>6.0299798572907022E-2</v>
      </c>
    </row>
    <row r="379" spans="1:26" x14ac:dyDescent="0.2">
      <c r="A379">
        <f t="shared" si="6"/>
        <v>378</v>
      </c>
      <c r="B379">
        <v>-4.8047641757802712E-2</v>
      </c>
      <c r="C379">
        <v>-3.8264769098313035E-2</v>
      </c>
      <c r="D379">
        <v>-5.8546339709935273E-2</v>
      </c>
      <c r="E379">
        <v>-5.2106845850947991E-3</v>
      </c>
      <c r="F379">
        <v>1.0087998635644919E-2</v>
      </c>
      <c r="G379">
        <v>-8.5706639672764109E-2</v>
      </c>
      <c r="H379">
        <v>1.5145698665976051E-2</v>
      </c>
      <c r="I379">
        <v>-8.0500775971906451E-3</v>
      </c>
      <c r="J379">
        <v>5.2826618343357064E-2</v>
      </c>
      <c r="K379">
        <v>0.1074878369246965</v>
      </c>
      <c r="L379">
        <v>-6.9976078299750444E-2</v>
      </c>
      <c r="M379">
        <v>-0.10105774377289821</v>
      </c>
      <c r="N379">
        <v>-3.5038780559892069E-2</v>
      </c>
      <c r="O379">
        <v>-1.8733704927878746E-2</v>
      </c>
      <c r="P379">
        <v>-3.4008487308750557E-2</v>
      </c>
      <c r="Q379">
        <v>4.6825545360681488E-2</v>
      </c>
      <c r="R379">
        <v>0.10320568444398834</v>
      </c>
      <c r="S379">
        <v>4.6434424623635652E-3</v>
      </c>
      <c r="T379">
        <v>3.6766861670650339E-5</v>
      </c>
      <c r="U379">
        <v>-8.7840188359826141E-3</v>
      </c>
      <c r="V379">
        <v>-4.187208249689077E-2</v>
      </c>
      <c r="W379">
        <v>-3.0022741473586072E-2</v>
      </c>
      <c r="X379">
        <v>-2.5021472325005716E-2</v>
      </c>
      <c r="Y379">
        <v>-1.8465371249227158E-2</v>
      </c>
      <c r="Z379">
        <v>-2.8886224892354557E-2</v>
      </c>
    </row>
    <row r="380" spans="1:26" x14ac:dyDescent="0.2">
      <c r="A380">
        <f t="shared" si="6"/>
        <v>379</v>
      </c>
      <c r="B380">
        <v>0.13054402032284793</v>
      </c>
      <c r="C380">
        <v>-5.9102881693102634E-2</v>
      </c>
      <c r="D380">
        <v>-2.3819137892629755E-2</v>
      </c>
      <c r="E380">
        <v>-3.3034446951627244E-2</v>
      </c>
      <c r="F380">
        <v>6.5812152614674185E-2</v>
      </c>
      <c r="G380">
        <v>8.9916981057409751E-2</v>
      </c>
      <c r="H380">
        <v>-6.1017316945725909E-2</v>
      </c>
      <c r="I380">
        <v>2.4519471907211914E-2</v>
      </c>
      <c r="J380">
        <v>6.555845340050355E-2</v>
      </c>
      <c r="K380">
        <v>1.6073270452998133E-2</v>
      </c>
      <c r="L380">
        <v>-1.1498274025965394E-2</v>
      </c>
      <c r="M380">
        <v>9.2350106628711112E-2</v>
      </c>
      <c r="N380">
        <v>-6.4336325245244481E-3</v>
      </c>
      <c r="O380">
        <v>7.0743062982969604E-2</v>
      </c>
      <c r="P380">
        <v>5.6425374731224047E-2</v>
      </c>
      <c r="Q380">
        <v>3.7797141676199048E-2</v>
      </c>
      <c r="R380">
        <v>7.5321065342264931E-2</v>
      </c>
      <c r="S380">
        <v>7.1912669358453491E-3</v>
      </c>
      <c r="T380">
        <v>5.0893337592744212E-2</v>
      </c>
      <c r="U380">
        <v>-6.8054395729255229E-2</v>
      </c>
      <c r="V380">
        <v>-3.8491814704720975E-2</v>
      </c>
      <c r="W380">
        <v>-1.7198853659947021E-2</v>
      </c>
      <c r="X380">
        <v>-3.8432541428085783E-2</v>
      </c>
      <c r="Y380">
        <v>-3.2876628364650502E-2</v>
      </c>
      <c r="Z380">
        <v>-5.2144723568656674E-2</v>
      </c>
    </row>
    <row r="381" spans="1:26" x14ac:dyDescent="0.2">
      <c r="A381">
        <f t="shared" si="6"/>
        <v>380</v>
      </c>
      <c r="B381">
        <v>5.7411193005974047E-2</v>
      </c>
      <c r="C381">
        <v>3.5360722218293005E-3</v>
      </c>
      <c r="D381">
        <v>-2.8516286233474023E-2</v>
      </c>
      <c r="E381">
        <v>-1.4395420590733735E-2</v>
      </c>
      <c r="F381">
        <v>6.0360379230631603E-2</v>
      </c>
      <c r="G381">
        <v>2.360133619645673E-2</v>
      </c>
      <c r="H381">
        <v>6.912448336867856E-2</v>
      </c>
      <c r="I381">
        <v>-2.3289955169153248E-2</v>
      </c>
      <c r="J381">
        <v>5.2494631571976515E-2</v>
      </c>
      <c r="K381">
        <v>-8.13270748785032E-2</v>
      </c>
      <c r="L381">
        <v>-1.8231270892713841E-2</v>
      </c>
      <c r="M381">
        <v>-2.153887306831772E-2</v>
      </c>
      <c r="N381">
        <v>7.2548756608065382E-2</v>
      </c>
      <c r="O381">
        <v>1.8388745119748393E-2</v>
      </c>
      <c r="P381">
        <v>8.2407391208277739E-2</v>
      </c>
      <c r="Q381">
        <v>5.6608045950209969E-2</v>
      </c>
      <c r="R381">
        <v>-1.9555322473658023E-2</v>
      </c>
      <c r="S381">
        <v>-5.8760823633041883E-3</v>
      </c>
      <c r="T381">
        <v>-1.6905023465434835E-2</v>
      </c>
      <c r="U381">
        <v>1.759069568427981E-2</v>
      </c>
      <c r="V381">
        <v>6.6305911221610253E-2</v>
      </c>
      <c r="W381">
        <v>-7.7928974427509859E-2</v>
      </c>
      <c r="X381">
        <v>-4.7938938843580747E-2</v>
      </c>
      <c r="Y381">
        <v>-4.0466812747414801E-2</v>
      </c>
      <c r="Z381">
        <v>2.9081693401338916E-2</v>
      </c>
    </row>
    <row r="382" spans="1:26" x14ac:dyDescent="0.2">
      <c r="A382">
        <f t="shared" si="6"/>
        <v>381</v>
      </c>
      <c r="B382">
        <v>1.4163559631747643E-2</v>
      </c>
      <c r="C382">
        <v>4.379877508095608E-2</v>
      </c>
      <c r="D382">
        <v>-1.4850262035593165E-2</v>
      </c>
      <c r="E382">
        <v>-1.7575618286558559E-2</v>
      </c>
      <c r="F382">
        <v>-1.2652347755605628E-2</v>
      </c>
      <c r="G382">
        <v>2.8492211073881561E-2</v>
      </c>
      <c r="H382">
        <v>-3.0855157909789706E-2</v>
      </c>
      <c r="I382">
        <v>-6.5821734462669812E-2</v>
      </c>
      <c r="J382">
        <v>2.9492449523478067E-2</v>
      </c>
      <c r="K382">
        <v>-6.5665148474820495E-2</v>
      </c>
      <c r="L382">
        <v>4.8880624164967384E-2</v>
      </c>
      <c r="M382">
        <v>7.0705250202576217E-2</v>
      </c>
      <c r="N382">
        <v>2.6442463741276337E-3</v>
      </c>
      <c r="O382">
        <v>-1.4330079309527914E-3</v>
      </c>
      <c r="P382">
        <v>1.3435656010173392E-2</v>
      </c>
      <c r="Q382">
        <v>-2.3943261984205828E-2</v>
      </c>
      <c r="R382">
        <v>-0.1254895140826649</v>
      </c>
      <c r="S382">
        <v>-4.1957526148287738E-2</v>
      </c>
      <c r="T382">
        <v>2.4396998480848229E-2</v>
      </c>
      <c r="U382">
        <v>-1.58489218312069E-2</v>
      </c>
      <c r="V382">
        <v>-1.5919839238901327E-2</v>
      </c>
      <c r="W382">
        <v>9.7656839706230014E-2</v>
      </c>
      <c r="X382">
        <v>-4.102452534737263E-2</v>
      </c>
      <c r="Y382">
        <v>-4.424199458202803E-2</v>
      </c>
      <c r="Z382">
        <v>-4.334702345074358E-2</v>
      </c>
    </row>
    <row r="383" spans="1:26" x14ac:dyDescent="0.2">
      <c r="A383">
        <f t="shared" si="6"/>
        <v>382</v>
      </c>
      <c r="B383">
        <v>-3.8454443045924957E-3</v>
      </c>
      <c r="C383">
        <v>4.0210931116823757E-2</v>
      </c>
      <c r="D383">
        <v>3.728003847348034E-2</v>
      </c>
      <c r="E383">
        <v>2.5449651740448161E-2</v>
      </c>
      <c r="F383">
        <v>-5.9491437099252288E-2</v>
      </c>
      <c r="G383">
        <v>-6.511225011836444E-2</v>
      </c>
      <c r="H383">
        <v>6.9656750049337912E-2</v>
      </c>
      <c r="I383">
        <v>-4.0223220319463529E-2</v>
      </c>
      <c r="J383">
        <v>1.45966831355569E-2</v>
      </c>
      <c r="K383">
        <v>1.0684389633707745E-2</v>
      </c>
      <c r="L383">
        <v>1.6029289907881893E-2</v>
      </c>
      <c r="M383">
        <v>-0.12465399802828175</v>
      </c>
      <c r="N383">
        <v>-1.3802714115941604E-2</v>
      </c>
      <c r="O383">
        <v>2.7131006206792155E-2</v>
      </c>
      <c r="P383">
        <v>-5.9129208463941103E-2</v>
      </c>
      <c r="Q383">
        <v>-2.6373315223065963E-2</v>
      </c>
      <c r="R383">
        <v>7.757342473307248E-2</v>
      </c>
      <c r="S383">
        <v>1.6642844984273333E-2</v>
      </c>
      <c r="T383">
        <v>-1.2715903241901231E-3</v>
      </c>
      <c r="U383">
        <v>2.0858690239447107E-2</v>
      </c>
      <c r="V383">
        <v>-3.0325581915812212E-2</v>
      </c>
      <c r="W383">
        <v>-2.698269167507102E-2</v>
      </c>
      <c r="X383">
        <v>-2.379528099638813E-2</v>
      </c>
      <c r="Y383">
        <v>-1.2476305382389466E-2</v>
      </c>
      <c r="Z383">
        <v>1.7008555608294732E-2</v>
      </c>
    </row>
    <row r="384" spans="1:26" x14ac:dyDescent="0.2">
      <c r="A384">
        <f t="shared" si="6"/>
        <v>383</v>
      </c>
      <c r="B384">
        <v>0.13540130739973211</v>
      </c>
      <c r="C384">
        <v>-2.7478139012975182E-2</v>
      </c>
      <c r="D384">
        <v>-0.11456245720423325</v>
      </c>
      <c r="E384">
        <v>4.534569430471188E-2</v>
      </c>
      <c r="F384">
        <v>5.2766917786680446E-2</v>
      </c>
      <c r="G384">
        <v>4.240379978918421E-2</v>
      </c>
      <c r="H384">
        <v>4.1257951426002526E-3</v>
      </c>
      <c r="I384">
        <v>-2.2679974356988571E-3</v>
      </c>
      <c r="J384">
        <v>3.5421431956518638E-2</v>
      </c>
      <c r="K384">
        <v>-5.0902560467478222E-5</v>
      </c>
      <c r="L384">
        <v>-3.7586583211892434E-2</v>
      </c>
      <c r="M384">
        <v>-7.3630545982752843E-2</v>
      </c>
      <c r="N384">
        <v>-3.8813952481211271E-2</v>
      </c>
      <c r="O384">
        <v>-1.1865905083699571E-2</v>
      </c>
      <c r="P384">
        <v>7.7030092562700395E-2</v>
      </c>
      <c r="Q384">
        <v>3.2019265496312736E-3</v>
      </c>
      <c r="R384">
        <v>-8.6640600109518517E-2</v>
      </c>
      <c r="S384">
        <v>-5.3560649112627673E-2</v>
      </c>
      <c r="T384">
        <v>-1.7490370687654303E-2</v>
      </c>
      <c r="U384">
        <v>-3.456737472305562E-2</v>
      </c>
      <c r="V384">
        <v>5.0578251015825068E-2</v>
      </c>
      <c r="W384">
        <v>-2.0433942207780261E-3</v>
      </c>
      <c r="X384">
        <v>7.3242236278287021E-2</v>
      </c>
      <c r="Y384">
        <v>2.1716774090518413E-2</v>
      </c>
      <c r="Z384">
        <v>3.1049571110824416E-3</v>
      </c>
    </row>
    <row r="385" spans="1:26" x14ac:dyDescent="0.2">
      <c r="A385">
        <f t="shared" si="6"/>
        <v>384</v>
      </c>
      <c r="B385">
        <v>5.3331729871384431E-2</v>
      </c>
      <c r="C385">
        <v>3.1525279893661273E-2</v>
      </c>
      <c r="D385">
        <v>-2.5111477657310827E-2</v>
      </c>
      <c r="E385">
        <v>7.27143315565347E-2</v>
      </c>
      <c r="F385">
        <v>3.8852880676597562E-2</v>
      </c>
      <c r="G385">
        <v>-4.1319907577389431E-2</v>
      </c>
      <c r="H385">
        <v>3.1943083740048651E-2</v>
      </c>
      <c r="I385">
        <v>4.0644206870972588E-2</v>
      </c>
      <c r="J385">
        <v>3.3334484308954783E-2</v>
      </c>
      <c r="K385">
        <v>5.9477538458388886E-3</v>
      </c>
      <c r="L385">
        <v>-4.1014241576177835E-2</v>
      </c>
      <c r="M385">
        <v>1.2406437728995107E-2</v>
      </c>
      <c r="N385">
        <v>7.6538556852846384E-2</v>
      </c>
      <c r="O385">
        <v>6.0400351065754788E-2</v>
      </c>
      <c r="P385">
        <v>2.3678313181913865E-2</v>
      </c>
      <c r="Q385">
        <v>8.111777627236319E-2</v>
      </c>
      <c r="R385">
        <v>-8.049418323646465E-2</v>
      </c>
      <c r="S385">
        <v>-6.8807675132067855E-2</v>
      </c>
      <c r="T385">
        <v>-2.7649058510260397E-2</v>
      </c>
      <c r="U385">
        <v>-8.0200204687933263E-2</v>
      </c>
      <c r="V385">
        <v>-3.6946969262907282E-2</v>
      </c>
      <c r="W385">
        <v>7.0939649359212972E-2</v>
      </c>
      <c r="X385">
        <v>4.3689630059190895E-2</v>
      </c>
      <c r="Y385">
        <v>-2.635617024224703E-2</v>
      </c>
      <c r="Z385">
        <v>0.12377294420544313</v>
      </c>
    </row>
    <row r="386" spans="1:26" x14ac:dyDescent="0.2">
      <c r="A386">
        <f t="shared" si="6"/>
        <v>385</v>
      </c>
      <c r="B386">
        <v>-3.8243227422717243E-3</v>
      </c>
      <c r="C386">
        <v>-1.5470455539070357E-2</v>
      </c>
      <c r="D386">
        <v>-9.4711560198843855E-3</v>
      </c>
      <c r="E386">
        <v>-4.5490112561691731E-3</v>
      </c>
      <c r="F386">
        <v>-2.2438265057923835E-2</v>
      </c>
      <c r="G386">
        <v>7.2580012505592262E-2</v>
      </c>
      <c r="H386">
        <v>4.9400977415274022E-2</v>
      </c>
      <c r="I386">
        <v>6.8906307116414878E-2</v>
      </c>
      <c r="J386">
        <v>-1.943411609043403E-2</v>
      </c>
      <c r="K386">
        <v>-4.4696412195351837E-2</v>
      </c>
      <c r="L386">
        <v>0.138940075071463</v>
      </c>
      <c r="M386">
        <v>-6.7824225321791262E-2</v>
      </c>
      <c r="N386">
        <v>6.2006186751723147E-2</v>
      </c>
      <c r="O386">
        <v>-1.2185600482241706E-2</v>
      </c>
      <c r="P386">
        <v>8.5588772598480661E-3</v>
      </c>
      <c r="Q386">
        <v>-4.0620386744339057E-2</v>
      </c>
      <c r="R386">
        <v>-5.1535046613700852E-3</v>
      </c>
      <c r="S386">
        <v>2.8817399820626526E-2</v>
      </c>
      <c r="T386">
        <v>-6.3254748755538701E-2</v>
      </c>
      <c r="U386">
        <v>-5.1040852152707705E-2</v>
      </c>
      <c r="V386">
        <v>7.484889051411521E-2</v>
      </c>
      <c r="W386">
        <v>3.6383810686659501E-3</v>
      </c>
      <c r="X386">
        <v>7.18612682084145E-2</v>
      </c>
      <c r="Y386">
        <v>-3.0944229229500918E-2</v>
      </c>
      <c r="Z386">
        <v>3.0348937139984732E-2</v>
      </c>
    </row>
    <row r="387" spans="1:26" x14ac:dyDescent="0.2">
      <c r="A387">
        <f t="shared" si="6"/>
        <v>386</v>
      </c>
      <c r="B387">
        <v>-5.3671730200937469E-2</v>
      </c>
      <c r="C387">
        <v>-2.6825311073033847E-2</v>
      </c>
      <c r="D387">
        <v>6.1622156834935979E-2</v>
      </c>
      <c r="E387">
        <v>4.3686039961618503E-2</v>
      </c>
      <c r="F387">
        <v>-7.8459401891807251E-2</v>
      </c>
      <c r="G387">
        <v>-3.0268079052976012E-2</v>
      </c>
      <c r="H387">
        <v>1.8273366692433237E-3</v>
      </c>
      <c r="I387">
        <v>7.5669619160890239E-2</v>
      </c>
      <c r="J387">
        <v>-4.9922739226233796E-2</v>
      </c>
      <c r="K387">
        <v>6.1526149623195192E-2</v>
      </c>
      <c r="L387">
        <v>2.9765737684902937E-3</v>
      </c>
      <c r="M387">
        <v>1.4112073476043589E-2</v>
      </c>
      <c r="N387">
        <v>4.1763903385091297E-2</v>
      </c>
      <c r="O387">
        <v>-6.3628758369658159E-2</v>
      </c>
      <c r="P387">
        <v>1.7740839907301142E-2</v>
      </c>
      <c r="Q387">
        <v>1.2800941523607553E-2</v>
      </c>
      <c r="R387">
        <v>2.9281823149065623E-2</v>
      </c>
      <c r="S387">
        <v>7.3611378048957871E-2</v>
      </c>
      <c r="T387">
        <v>-4.1824639127640579E-3</v>
      </c>
      <c r="U387">
        <v>1.7354995094186986E-2</v>
      </c>
      <c r="V387">
        <v>-1.1178775631476319E-2</v>
      </c>
      <c r="W387">
        <v>-2.1137683171064372E-2</v>
      </c>
      <c r="X387">
        <v>1.8577598553310821E-3</v>
      </c>
      <c r="Y387">
        <v>1.3354333085976127E-2</v>
      </c>
      <c r="Z387">
        <v>0.11723857930279297</v>
      </c>
    </row>
    <row r="388" spans="1:26" x14ac:dyDescent="0.2">
      <c r="A388">
        <f t="shared" ref="A388:A451" si="7">A387+1</f>
        <v>387</v>
      </c>
      <c r="B388">
        <v>-6.5095172624079711E-2</v>
      </c>
      <c r="C388">
        <v>-4.44329190281006E-2</v>
      </c>
      <c r="D388">
        <v>-4.6493569934956937E-2</v>
      </c>
      <c r="E388">
        <v>1.4037705442876533E-2</v>
      </c>
      <c r="F388">
        <v>-3.2398286403934125E-3</v>
      </c>
      <c r="G388">
        <v>-5.2482047011628306E-2</v>
      </c>
      <c r="H388">
        <v>-1.0127170563812921E-2</v>
      </c>
      <c r="I388">
        <v>-3.963014126723537E-3</v>
      </c>
      <c r="J388">
        <v>2.3795989956221504E-3</v>
      </c>
      <c r="K388">
        <v>-5.9607684814735763E-3</v>
      </c>
      <c r="L388">
        <v>-8.430217492706964E-3</v>
      </c>
      <c r="M388">
        <v>-8.4004895408598679E-3</v>
      </c>
      <c r="N388">
        <v>-2.1176045472667129E-2</v>
      </c>
      <c r="O388">
        <v>1.1884072004281879E-2</v>
      </c>
      <c r="P388">
        <v>-5.3607210090241365E-2</v>
      </c>
      <c r="Q388">
        <v>9.471099030460163E-2</v>
      </c>
      <c r="R388">
        <v>2.6008583758129183E-2</v>
      </c>
      <c r="S388">
        <v>-4.6073132274267077E-3</v>
      </c>
      <c r="T388">
        <v>7.7087635346426667E-2</v>
      </c>
      <c r="U388">
        <v>5.5724304615104518E-2</v>
      </c>
      <c r="V388">
        <v>3.3271378587927856E-2</v>
      </c>
      <c r="W388">
        <v>5.7297556164914332E-2</v>
      </c>
      <c r="X388">
        <v>0.11419971515890101</v>
      </c>
      <c r="Y388">
        <v>-1.9912339031093476E-2</v>
      </c>
      <c r="Z388">
        <v>-1.0413138138079302E-2</v>
      </c>
    </row>
    <row r="389" spans="1:26" x14ac:dyDescent="0.2">
      <c r="A389">
        <f t="shared" si="7"/>
        <v>388</v>
      </c>
      <c r="B389">
        <v>5.482841902413621E-2</v>
      </c>
      <c r="C389">
        <v>-3.914905316526876E-2</v>
      </c>
      <c r="D389">
        <v>-1.9615912953333176E-2</v>
      </c>
      <c r="E389">
        <v>4.3405162527546136E-2</v>
      </c>
      <c r="F389">
        <v>5.0256706205919079E-2</v>
      </c>
      <c r="G389">
        <v>3.5113464975604289E-2</v>
      </c>
      <c r="H389">
        <v>-1.077349684123971E-2</v>
      </c>
      <c r="I389">
        <v>-2.2348284918135519E-2</v>
      </c>
      <c r="J389">
        <v>-1.6356777179550182E-3</v>
      </c>
      <c r="K389">
        <v>-2.8149730319107112E-4</v>
      </c>
      <c r="L389">
        <v>-7.945338183723398E-2</v>
      </c>
      <c r="M389">
        <v>6.4443391160442801E-2</v>
      </c>
      <c r="N389">
        <v>8.1638508975989496E-2</v>
      </c>
      <c r="O389">
        <v>7.9456928973122842E-3</v>
      </c>
      <c r="P389">
        <v>2.0394726663196857E-2</v>
      </c>
      <c r="Q389">
        <v>8.3258598879595191E-2</v>
      </c>
      <c r="R389">
        <v>7.4404470837356497E-3</v>
      </c>
      <c r="S389">
        <v>1.6287253508447862E-2</v>
      </c>
      <c r="T389">
        <v>2.9297912366104406E-2</v>
      </c>
      <c r="U389">
        <v>-5.0775110877384844E-2</v>
      </c>
      <c r="V389">
        <v>-5.3231330380731537E-2</v>
      </c>
      <c r="W389">
        <v>-6.0919702374479575E-3</v>
      </c>
      <c r="X389">
        <v>2.094850312002601E-2</v>
      </c>
      <c r="Y389">
        <v>-8.4984954055775067E-2</v>
      </c>
      <c r="Z389">
        <v>-5.4450633108429E-3</v>
      </c>
    </row>
    <row r="390" spans="1:26" x14ac:dyDescent="0.2">
      <c r="A390">
        <f t="shared" si="7"/>
        <v>389</v>
      </c>
      <c r="B390">
        <v>7.1768398675376349E-2</v>
      </c>
      <c r="C390">
        <v>5.1233205130270569E-2</v>
      </c>
      <c r="D390">
        <v>-6.1727409668798881E-2</v>
      </c>
      <c r="E390">
        <v>1.0964354851825209E-3</v>
      </c>
      <c r="F390">
        <v>-2.7241304577952957E-2</v>
      </c>
      <c r="G390">
        <v>6.4778141289770538E-2</v>
      </c>
      <c r="H390">
        <v>-8.5756797913506475E-2</v>
      </c>
      <c r="I390">
        <v>1.8483858157251367E-2</v>
      </c>
      <c r="J390">
        <v>2.4957556476704328E-2</v>
      </c>
      <c r="K390">
        <v>8.4988522393946067E-2</v>
      </c>
      <c r="L390">
        <v>9.8858749533381599E-2</v>
      </c>
      <c r="M390">
        <v>4.987202695667331E-2</v>
      </c>
      <c r="N390">
        <v>4.2559972412340476E-2</v>
      </c>
      <c r="O390">
        <v>6.1543281116615611E-2</v>
      </c>
      <c r="P390">
        <v>2.8213510934976031E-2</v>
      </c>
      <c r="Q390">
        <v>6.7400800228293575E-2</v>
      </c>
      <c r="R390">
        <v>-2.7675388878868001E-2</v>
      </c>
      <c r="S390">
        <v>-3.5795217254018998E-2</v>
      </c>
      <c r="T390">
        <v>-6.0889318867292357E-3</v>
      </c>
      <c r="U390">
        <v>5.6030855480063625E-2</v>
      </c>
      <c r="V390">
        <v>-6.2517038654163665E-2</v>
      </c>
      <c r="W390">
        <v>6.2711908607880451E-2</v>
      </c>
      <c r="X390">
        <v>-4.7775128939150794E-4</v>
      </c>
      <c r="Y390">
        <v>-7.2069215799257721E-2</v>
      </c>
      <c r="Z390">
        <v>6.0463711794941699E-2</v>
      </c>
    </row>
    <row r="391" spans="1:26" x14ac:dyDescent="0.2">
      <c r="A391">
        <f t="shared" si="7"/>
        <v>390</v>
      </c>
      <c r="B391">
        <v>3.1000241434282112E-2</v>
      </c>
      <c r="C391">
        <v>-1.2507632765041157E-2</v>
      </c>
      <c r="D391">
        <v>-3.3801524439934817E-2</v>
      </c>
      <c r="E391">
        <v>1.1998422589098771E-2</v>
      </c>
      <c r="F391">
        <v>-2.4681416701177943E-2</v>
      </c>
      <c r="G391">
        <v>5.0298992273694167E-4</v>
      </c>
      <c r="H391">
        <v>0.10085453262483322</v>
      </c>
      <c r="I391">
        <v>-1.3466870445045189E-2</v>
      </c>
      <c r="J391">
        <v>4.1266425975069569E-2</v>
      </c>
      <c r="K391">
        <v>-1.854474000907792E-2</v>
      </c>
      <c r="L391">
        <v>-0.10211317156044825</v>
      </c>
      <c r="M391">
        <v>-1.1194309980482708E-2</v>
      </c>
      <c r="N391">
        <v>6.545081528220012E-2</v>
      </c>
      <c r="O391">
        <v>1.9374922050930214E-2</v>
      </c>
      <c r="P391">
        <v>-2.3324461390500345E-2</v>
      </c>
      <c r="Q391">
        <v>1.1711887580960388E-2</v>
      </c>
      <c r="R391">
        <v>4.05730932360076E-2</v>
      </c>
      <c r="S391">
        <v>-2.8692315750903301E-2</v>
      </c>
      <c r="T391">
        <v>-6.4422895423980206E-2</v>
      </c>
      <c r="U391">
        <v>2.7428683628234175E-2</v>
      </c>
      <c r="V391">
        <v>2.2549676431887867E-2</v>
      </c>
      <c r="W391">
        <v>1.8102433361157297E-3</v>
      </c>
      <c r="X391">
        <v>3.3842172752879714E-2</v>
      </c>
      <c r="Y391">
        <v>-6.1568027184393741E-2</v>
      </c>
      <c r="Z391">
        <v>-3.644500934281323E-2</v>
      </c>
    </row>
    <row r="392" spans="1:26" x14ac:dyDescent="0.2">
      <c r="A392">
        <f t="shared" si="7"/>
        <v>391</v>
      </c>
      <c r="B392">
        <v>2.3113063457915136E-2</v>
      </c>
      <c r="C392">
        <v>-8.3323083449389056E-3</v>
      </c>
      <c r="D392">
        <v>1.0334070316257798E-2</v>
      </c>
      <c r="E392">
        <v>2.7551368593483902E-3</v>
      </c>
      <c r="F392">
        <v>8.1863496655623813E-2</v>
      </c>
      <c r="G392">
        <v>2.382647963839318E-2</v>
      </c>
      <c r="H392">
        <v>4.1241514875556239E-2</v>
      </c>
      <c r="I392">
        <v>-2.4433318751683829E-2</v>
      </c>
      <c r="J392">
        <v>-1.158070738761916E-2</v>
      </c>
      <c r="K392">
        <v>-4.0150907316861946E-2</v>
      </c>
      <c r="L392">
        <v>4.2585615676171834E-3</v>
      </c>
      <c r="M392">
        <v>1.3390235922026822E-2</v>
      </c>
      <c r="N392">
        <v>8.3210043722197445E-3</v>
      </c>
      <c r="O392">
        <v>1.6779084385358006E-2</v>
      </c>
      <c r="P392">
        <v>0.13533513562043567</v>
      </c>
      <c r="Q392">
        <v>-8.1253133595966004E-2</v>
      </c>
      <c r="R392">
        <v>6.5599265884077496E-2</v>
      </c>
      <c r="S392">
        <v>4.4123449244005235E-2</v>
      </c>
      <c r="T392">
        <v>-3.433930755281115E-2</v>
      </c>
      <c r="U392">
        <v>-1.5412201764219162E-2</v>
      </c>
      <c r="V392">
        <v>-5.3775071075127086E-2</v>
      </c>
      <c r="W392">
        <v>-2.9218210494464073E-3</v>
      </c>
      <c r="X392">
        <v>-4.4663413444434023E-2</v>
      </c>
      <c r="Y392">
        <v>-1.8704554722749237E-2</v>
      </c>
      <c r="Z392">
        <v>7.0824577969172062E-2</v>
      </c>
    </row>
    <row r="393" spans="1:26" x14ac:dyDescent="0.2">
      <c r="A393">
        <f t="shared" si="7"/>
        <v>392</v>
      </c>
      <c r="B393">
        <v>4.8502966424473694E-2</v>
      </c>
      <c r="C393">
        <v>5.4078308977598077E-2</v>
      </c>
      <c r="D393">
        <v>9.4126001871869425E-2</v>
      </c>
      <c r="E393">
        <v>1.6279878145506684E-2</v>
      </c>
      <c r="F393">
        <v>-2.9446459868566898E-3</v>
      </c>
      <c r="G393">
        <v>-7.0181163748116532E-2</v>
      </c>
      <c r="H393">
        <v>-7.1893558283989495E-2</v>
      </c>
      <c r="I393">
        <v>4.6510959133112748E-2</v>
      </c>
      <c r="J393">
        <v>-1.7827423409677787E-2</v>
      </c>
      <c r="K393">
        <v>2.4036584635210578E-2</v>
      </c>
      <c r="L393">
        <v>1.3665480863692958E-2</v>
      </c>
      <c r="M393">
        <v>-3.3431664636510441E-2</v>
      </c>
      <c r="N393">
        <v>3.9927867271177447E-2</v>
      </c>
      <c r="O393">
        <v>-6.8682841421779814E-2</v>
      </c>
      <c r="P393">
        <v>4.8554132986111838E-3</v>
      </c>
      <c r="Q393">
        <v>-6.751961074795379E-3</v>
      </c>
      <c r="R393">
        <v>-6.1951919880268026E-2</v>
      </c>
      <c r="S393">
        <v>4.9443109877691543E-2</v>
      </c>
      <c r="T393">
        <v>0.10602711166851805</v>
      </c>
      <c r="U393">
        <v>0.11338199783590955</v>
      </c>
      <c r="V393">
        <v>-2.0011531103705814E-2</v>
      </c>
      <c r="W393">
        <v>1.8787667305209921E-2</v>
      </c>
      <c r="X393">
        <v>2.4399339367955766E-2</v>
      </c>
      <c r="Y393">
        <v>1.3441839208540399E-2</v>
      </c>
      <c r="Z393">
        <v>-1.456725628923697E-2</v>
      </c>
    </row>
    <row r="394" spans="1:26" x14ac:dyDescent="0.2">
      <c r="A394">
        <f t="shared" si="7"/>
        <v>393</v>
      </c>
      <c r="B394">
        <v>3.4631095691826472E-2</v>
      </c>
      <c r="C394">
        <v>3.9201135317510204E-2</v>
      </c>
      <c r="D394">
        <v>0.12782132569146798</v>
      </c>
      <c r="E394">
        <v>4.5433676669906164E-2</v>
      </c>
      <c r="F394">
        <v>-4.8375524711706121E-2</v>
      </c>
      <c r="G394">
        <v>-0.14074252765898382</v>
      </c>
      <c r="H394">
        <v>1.8834189914155967E-2</v>
      </c>
      <c r="I394">
        <v>-3.9769579346225714E-2</v>
      </c>
      <c r="J394">
        <v>-8.062185777068108E-2</v>
      </c>
      <c r="K394">
        <v>2.5651251374366489E-2</v>
      </c>
      <c r="L394">
        <v>-6.1324552353018334E-2</v>
      </c>
      <c r="M394">
        <v>2.3180087990961468E-3</v>
      </c>
      <c r="N394">
        <v>5.717616051074307E-2</v>
      </c>
      <c r="O394">
        <v>1.3316540144942107E-2</v>
      </c>
      <c r="P394">
        <v>3.0895760148402489E-2</v>
      </c>
      <c r="Q394">
        <v>1.5228539929443632E-2</v>
      </c>
      <c r="R394">
        <v>-1.4406226679482792E-2</v>
      </c>
      <c r="S394">
        <v>1.9391230392223611E-3</v>
      </c>
      <c r="T394">
        <v>-7.0064739025475905E-5</v>
      </c>
      <c r="U394">
        <v>-6.8214928768469921E-2</v>
      </c>
      <c r="V394">
        <v>-3.0409277451501748E-2</v>
      </c>
      <c r="W394">
        <v>8.1767061930269266E-2</v>
      </c>
      <c r="X394">
        <v>1.6631628320508962E-3</v>
      </c>
      <c r="Y394">
        <v>7.8975232912632351E-2</v>
      </c>
      <c r="Z394">
        <v>-1.1546389929536148E-2</v>
      </c>
    </row>
    <row r="395" spans="1:26" x14ac:dyDescent="0.2">
      <c r="A395">
        <f t="shared" si="7"/>
        <v>394</v>
      </c>
      <c r="B395">
        <v>-6.7553289392205021E-2</v>
      </c>
      <c r="C395">
        <v>2.0869634139065795E-2</v>
      </c>
      <c r="D395">
        <v>-2.3805247538995225E-2</v>
      </c>
      <c r="E395">
        <v>4.300245932990332E-2</v>
      </c>
      <c r="F395">
        <v>5.3224736040918152E-2</v>
      </c>
      <c r="G395">
        <v>6.2321773606554852E-2</v>
      </c>
      <c r="H395">
        <v>-1.4675182149541053E-2</v>
      </c>
      <c r="I395">
        <v>5.4995066486813855E-2</v>
      </c>
      <c r="J395">
        <v>-5.1764362897972503E-2</v>
      </c>
      <c r="K395">
        <v>-5.8616828275430501E-2</v>
      </c>
      <c r="L395">
        <v>2.1226633755609552E-2</v>
      </c>
      <c r="M395">
        <v>-1.9427835566656303E-3</v>
      </c>
      <c r="N395">
        <v>5.7536273247938349E-3</v>
      </c>
      <c r="O395">
        <v>2.1739039966913114E-2</v>
      </c>
      <c r="P395">
        <v>9.0428253167468692E-3</v>
      </c>
      <c r="Q395">
        <v>0.11254674318153211</v>
      </c>
      <c r="R395">
        <v>-8.8755494251042302E-2</v>
      </c>
      <c r="S395">
        <v>3.2028584159384581E-2</v>
      </c>
      <c r="T395">
        <v>5.6841523810122939E-2</v>
      </c>
      <c r="U395">
        <v>-0.18194512403077046</v>
      </c>
      <c r="V395">
        <v>-2.8310148241147148E-2</v>
      </c>
      <c r="W395">
        <v>4.57997215692885E-3</v>
      </c>
      <c r="X395">
        <v>-4.3613269847763841E-2</v>
      </c>
      <c r="Y395">
        <v>3.3966411971821056E-2</v>
      </c>
      <c r="Z395">
        <v>5.9586016891194728E-2</v>
      </c>
    </row>
    <row r="396" spans="1:26" x14ac:dyDescent="0.2">
      <c r="A396">
        <f t="shared" si="7"/>
        <v>395</v>
      </c>
      <c r="B396">
        <v>-1.2809379673828183E-2</v>
      </c>
      <c r="C396">
        <v>-1.4385432050882281E-2</v>
      </c>
      <c r="D396">
        <v>-3.5777270786893071E-2</v>
      </c>
      <c r="E396">
        <v>3.2100007634479601E-2</v>
      </c>
      <c r="F396">
        <v>1.8631324175993496E-3</v>
      </c>
      <c r="G396">
        <v>-3.2175504703689517E-2</v>
      </c>
      <c r="H396">
        <v>-2.7532891488430931E-2</v>
      </c>
      <c r="I396">
        <v>-2.280220761637558E-2</v>
      </c>
      <c r="J396">
        <v>6.4064894381380924E-2</v>
      </c>
      <c r="K396">
        <v>-5.0503807688652036E-2</v>
      </c>
      <c r="L396">
        <v>7.2911666317163171E-2</v>
      </c>
      <c r="M396">
        <v>-9.0562020254996656E-2</v>
      </c>
      <c r="N396">
        <v>-9.0074166394516868E-3</v>
      </c>
      <c r="O396">
        <v>0.12492580648328751</v>
      </c>
      <c r="P396">
        <v>6.5130697172476562E-2</v>
      </c>
      <c r="Q396">
        <v>2.3569419543522801E-2</v>
      </c>
      <c r="R396">
        <v>-5.5412991785524814E-2</v>
      </c>
      <c r="S396">
        <v>1.9525644940465933E-2</v>
      </c>
      <c r="T396">
        <v>9.919617043909713E-3</v>
      </c>
      <c r="U396">
        <v>-1.5463580557933792E-2</v>
      </c>
      <c r="V396">
        <v>-9.1727491545812015E-2</v>
      </c>
      <c r="W396">
        <v>-5.3948259410553166E-2</v>
      </c>
      <c r="X396">
        <v>-2.82227219556461E-2</v>
      </c>
      <c r="Y396">
        <v>3.6203998403909005E-2</v>
      </c>
      <c r="Z396">
        <v>6.5431066244434025E-2</v>
      </c>
    </row>
    <row r="397" spans="1:26" x14ac:dyDescent="0.2">
      <c r="A397">
        <f t="shared" si="7"/>
        <v>396</v>
      </c>
      <c r="B397">
        <v>-3.6610550568534822E-2</v>
      </c>
      <c r="C397">
        <v>-1.349522792174059E-2</v>
      </c>
      <c r="D397">
        <v>-3.6482691320026506E-3</v>
      </c>
      <c r="E397">
        <v>4.8501302221507551E-2</v>
      </c>
      <c r="F397">
        <v>3.4664997998316675E-2</v>
      </c>
      <c r="G397">
        <v>7.4258363795875068E-2</v>
      </c>
      <c r="H397">
        <v>6.9748377647293868E-3</v>
      </c>
      <c r="I397">
        <v>5.5412627420825047E-2</v>
      </c>
      <c r="J397">
        <v>7.4073635266609563E-3</v>
      </c>
      <c r="K397">
        <v>0.10044729322995527</v>
      </c>
      <c r="L397">
        <v>-4.5865026008305554E-2</v>
      </c>
      <c r="M397">
        <v>6.3649846066168345E-2</v>
      </c>
      <c r="N397">
        <v>-6.7025395756599715E-2</v>
      </c>
      <c r="O397">
        <v>-3.290771921804965E-2</v>
      </c>
      <c r="P397">
        <v>6.943131817783689E-2</v>
      </c>
      <c r="Q397">
        <v>2.6795412383503435E-2</v>
      </c>
      <c r="R397">
        <v>4.7311936304780963E-2</v>
      </c>
      <c r="S397">
        <v>2.3572544219203802E-2</v>
      </c>
      <c r="T397">
        <v>-1.2779968812895568E-2</v>
      </c>
      <c r="U397">
        <v>5.3761920261065251E-3</v>
      </c>
      <c r="V397">
        <v>-2.273307845524138E-2</v>
      </c>
      <c r="W397">
        <v>6.1540946225585508E-2</v>
      </c>
      <c r="X397">
        <v>6.1088824684035758E-2</v>
      </c>
      <c r="Y397">
        <v>1.2139577293711769E-2</v>
      </c>
      <c r="Z397">
        <v>-2.2984446180150091E-2</v>
      </c>
    </row>
    <row r="398" spans="1:26" x14ac:dyDescent="0.2">
      <c r="A398">
        <f t="shared" si="7"/>
        <v>397</v>
      </c>
      <c r="B398">
        <v>9.5859672119455661E-3</v>
      </c>
      <c r="C398">
        <v>-3.9244717883842546E-2</v>
      </c>
      <c r="D398">
        <v>7.0087848600053473E-2</v>
      </c>
      <c r="E398">
        <v>-3.49363570520747E-2</v>
      </c>
      <c r="F398">
        <v>4.1425077621693125E-2</v>
      </c>
      <c r="G398">
        <v>3.9767734007437522E-2</v>
      </c>
      <c r="H398">
        <v>5.986449166674266E-2</v>
      </c>
      <c r="I398">
        <v>8.8776817197170968E-3</v>
      </c>
      <c r="J398">
        <v>-1.3773105033810885E-2</v>
      </c>
      <c r="K398">
        <v>-3.7606276627607585E-2</v>
      </c>
      <c r="L398">
        <v>5.4636835173478282E-2</v>
      </c>
      <c r="M398">
        <v>-2.7303444542206224E-2</v>
      </c>
      <c r="N398">
        <v>-8.9795046017175986E-3</v>
      </c>
      <c r="O398">
        <v>6.1124224358723292E-2</v>
      </c>
      <c r="P398">
        <v>5.865249555879036E-2</v>
      </c>
      <c r="Q398">
        <v>-8.2827511253674033E-2</v>
      </c>
      <c r="R398">
        <v>-3.0591740280243206E-2</v>
      </c>
      <c r="S398">
        <v>-8.8681717984769634E-2</v>
      </c>
      <c r="T398">
        <v>7.3701441223702244E-2</v>
      </c>
      <c r="U398">
        <v>-4.8018701183401499E-2</v>
      </c>
      <c r="V398">
        <v>-4.3654816912094732E-2</v>
      </c>
      <c r="W398">
        <v>-3.4581160054359197E-2</v>
      </c>
      <c r="X398">
        <v>-3.0382840344320466E-2</v>
      </c>
      <c r="Y398">
        <v>-5.1693753171686303E-3</v>
      </c>
      <c r="Z398">
        <v>-4.5386075042239009E-2</v>
      </c>
    </row>
    <row r="399" spans="1:26" x14ac:dyDescent="0.2">
      <c r="A399">
        <f t="shared" si="7"/>
        <v>398</v>
      </c>
      <c r="B399">
        <v>1.0076702020044882E-2</v>
      </c>
      <c r="C399">
        <v>-6.0100700545385417E-2</v>
      </c>
      <c r="D399">
        <v>1.0469575335894755E-2</v>
      </c>
      <c r="E399">
        <v>-4.8184957797553205E-2</v>
      </c>
      <c r="F399">
        <v>-0.10176878291350366</v>
      </c>
      <c r="G399">
        <v>7.7476000827827029E-3</v>
      </c>
      <c r="H399">
        <v>-2.3462235524754949E-2</v>
      </c>
      <c r="I399">
        <v>1.6952231028032078E-2</v>
      </c>
      <c r="J399">
        <v>6.4160727585265004E-2</v>
      </c>
      <c r="K399">
        <v>-1.23616412355637E-2</v>
      </c>
      <c r="L399">
        <v>0.11427858422945754</v>
      </c>
      <c r="M399">
        <v>-2.6855863853787729E-2</v>
      </c>
      <c r="N399">
        <v>4.7992160638203898E-2</v>
      </c>
      <c r="O399">
        <v>-2.0668909453387528E-2</v>
      </c>
      <c r="P399">
        <v>8.3698146468216508E-2</v>
      </c>
      <c r="Q399">
        <v>-6.9005719117400846E-2</v>
      </c>
      <c r="R399">
        <v>1.1119939778378768E-2</v>
      </c>
      <c r="S399">
        <v>2.1203359406335946E-3</v>
      </c>
      <c r="T399">
        <v>3.5569745940652493E-2</v>
      </c>
      <c r="U399">
        <v>0.10318061512332753</v>
      </c>
      <c r="V399">
        <v>0.10405899121879936</v>
      </c>
      <c r="W399">
        <v>-8.3237232734314527E-3</v>
      </c>
      <c r="X399">
        <v>-6.7584074566523017E-2</v>
      </c>
      <c r="Y399">
        <v>-8.2926703126229434E-2</v>
      </c>
      <c r="Z399">
        <v>-7.1783785996520175E-2</v>
      </c>
    </row>
    <row r="400" spans="1:26" x14ac:dyDescent="0.2">
      <c r="A400">
        <f t="shared" si="7"/>
        <v>399</v>
      </c>
      <c r="B400">
        <v>-7.9736405332071339E-2</v>
      </c>
      <c r="C400">
        <v>7.5920569527439016E-2</v>
      </c>
      <c r="D400">
        <v>-7.5703615427567081E-2</v>
      </c>
      <c r="E400">
        <v>2.8276778084225331E-2</v>
      </c>
      <c r="F400">
        <v>-1.9782007520611752E-2</v>
      </c>
      <c r="G400">
        <v>-5.2024087182143672E-2</v>
      </c>
      <c r="H400">
        <v>3.3979741666418477E-2</v>
      </c>
      <c r="I400">
        <v>-6.5919443364214611E-2</v>
      </c>
      <c r="J400">
        <v>6.3536581924231006E-2</v>
      </c>
      <c r="K400">
        <v>-2.4682408382426357E-2</v>
      </c>
      <c r="L400">
        <v>1.3669212227619887E-2</v>
      </c>
      <c r="M400">
        <v>3.2256460545693311E-2</v>
      </c>
      <c r="N400">
        <v>7.6645066881354709E-2</v>
      </c>
      <c r="O400">
        <v>-7.8730148296690811E-3</v>
      </c>
      <c r="P400">
        <v>3.7451691227808601E-2</v>
      </c>
      <c r="Q400">
        <v>4.9052282128305598E-2</v>
      </c>
      <c r="R400">
        <v>6.158805779880934E-2</v>
      </c>
      <c r="S400">
        <v>-1.2907579845403403E-3</v>
      </c>
      <c r="T400">
        <v>-4.4526018618958919E-2</v>
      </c>
      <c r="U400">
        <v>-6.9983972164306324E-2</v>
      </c>
      <c r="V400">
        <v>8.1482093529648622E-2</v>
      </c>
      <c r="W400">
        <v>5.6058177816702224E-3</v>
      </c>
      <c r="X400">
        <v>3.2164550441488818E-2</v>
      </c>
      <c r="Y400">
        <v>-4.9402199721657186E-3</v>
      </c>
      <c r="Z400">
        <v>9.0327521189449866E-2</v>
      </c>
    </row>
    <row r="401" spans="1:26" x14ac:dyDescent="0.2">
      <c r="A401">
        <f t="shared" si="7"/>
        <v>400</v>
      </c>
      <c r="B401">
        <v>-3.7202546027649684E-2</v>
      </c>
      <c r="C401">
        <v>-2.5441615912233494E-2</v>
      </c>
      <c r="D401">
        <v>-6.9585965938273056E-2</v>
      </c>
      <c r="E401">
        <v>-2.5835588031148906E-2</v>
      </c>
      <c r="F401">
        <v>-0.10206150083872555</v>
      </c>
      <c r="G401">
        <v>2.4089625255958536E-2</v>
      </c>
      <c r="H401">
        <v>-3.3767381007774079E-2</v>
      </c>
      <c r="I401">
        <v>2.8558988883112448E-2</v>
      </c>
      <c r="J401">
        <v>4.878737644429066E-2</v>
      </c>
      <c r="K401">
        <v>2.264411809638469E-2</v>
      </c>
      <c r="L401">
        <v>-0.11261563349141711</v>
      </c>
      <c r="M401">
        <v>2.9187415877399956E-2</v>
      </c>
      <c r="N401">
        <v>2.7823084399943382E-2</v>
      </c>
      <c r="O401">
        <v>3.2082300608620537E-2</v>
      </c>
      <c r="P401">
        <v>-3.5224105779087544E-3</v>
      </c>
      <c r="Q401">
        <v>-4.6960942663266586E-2</v>
      </c>
      <c r="R401">
        <v>-4.2393744986482858E-2</v>
      </c>
      <c r="S401">
        <v>5.2155491339744134E-2</v>
      </c>
      <c r="T401">
        <v>6.375413451824663E-2</v>
      </c>
      <c r="U401">
        <v>0.10524899718118058</v>
      </c>
      <c r="V401">
        <v>-1.2515036740579384E-2</v>
      </c>
      <c r="W401">
        <v>-1.0526224610090493E-2</v>
      </c>
      <c r="X401">
        <v>-1.1014821282410664E-2</v>
      </c>
      <c r="Y401">
        <v>-8.5889427926029785E-2</v>
      </c>
      <c r="Z401">
        <v>1.7738978562054527E-2</v>
      </c>
    </row>
    <row r="402" spans="1:26" x14ac:dyDescent="0.2">
      <c r="A402">
        <f t="shared" si="7"/>
        <v>401</v>
      </c>
      <c r="B402">
        <v>-9.485410786777373E-4</v>
      </c>
      <c r="C402">
        <v>3.9592383062897404E-2</v>
      </c>
      <c r="D402">
        <v>-7.9008971424952043E-2</v>
      </c>
      <c r="E402">
        <v>9.7472747326886558E-2</v>
      </c>
      <c r="F402">
        <v>7.6330966837097405E-2</v>
      </c>
      <c r="G402">
        <v>-5.3445293262359153E-2</v>
      </c>
      <c r="H402">
        <v>-3.7863541054618144E-2</v>
      </c>
      <c r="I402">
        <v>1.9823609045689979E-2</v>
      </c>
      <c r="J402">
        <v>-6.9207198274707518E-2</v>
      </c>
      <c r="K402">
        <v>3.1504759480945506E-2</v>
      </c>
      <c r="L402">
        <v>2.8792523574091004E-2</v>
      </c>
      <c r="M402">
        <v>1.8627954898659982E-2</v>
      </c>
      <c r="N402">
        <v>-2.3286443974290014E-2</v>
      </c>
      <c r="O402">
        <v>6.7258399717460504E-2</v>
      </c>
      <c r="P402">
        <v>1.0453099218319968E-2</v>
      </c>
      <c r="Q402">
        <v>-5.8637173653865178E-2</v>
      </c>
      <c r="R402">
        <v>-3.6320809544950455E-2</v>
      </c>
      <c r="S402">
        <v>5.6113612274181282E-2</v>
      </c>
      <c r="T402">
        <v>0.12733239782037578</v>
      </c>
      <c r="U402">
        <v>3.2750786910045585E-2</v>
      </c>
      <c r="V402">
        <v>-2.6237530984281957E-2</v>
      </c>
      <c r="W402">
        <v>3.0513065335244604E-3</v>
      </c>
      <c r="X402">
        <v>4.2304849812892613E-2</v>
      </c>
      <c r="Y402">
        <v>-4.465947983885462E-2</v>
      </c>
      <c r="Z402">
        <v>2.7652663580953179E-2</v>
      </c>
    </row>
    <row r="403" spans="1:26" x14ac:dyDescent="0.2">
      <c r="A403">
        <f t="shared" si="7"/>
        <v>402</v>
      </c>
      <c r="B403">
        <v>-8.4138930523144626E-2</v>
      </c>
      <c r="C403">
        <v>-6.6921265066275885E-3</v>
      </c>
      <c r="D403">
        <v>5.6919618042627587E-2</v>
      </c>
      <c r="E403">
        <v>1.0120391940512124E-2</v>
      </c>
      <c r="F403">
        <v>2.491653038638383E-2</v>
      </c>
      <c r="G403">
        <v>0.10253275061135252</v>
      </c>
      <c r="H403">
        <v>-7.9744847609992647E-2</v>
      </c>
      <c r="I403">
        <v>-5.1227569419780659E-3</v>
      </c>
      <c r="J403">
        <v>2.4908470635210882E-2</v>
      </c>
      <c r="K403">
        <v>-9.8451851724818337E-2</v>
      </c>
      <c r="L403">
        <v>5.6024529898759896E-2</v>
      </c>
      <c r="M403">
        <v>5.8996817514258056E-3</v>
      </c>
      <c r="N403">
        <v>8.5521941044735164E-2</v>
      </c>
      <c r="O403">
        <v>3.6130709777397168E-3</v>
      </c>
      <c r="P403">
        <v>3.4104592080021458E-2</v>
      </c>
      <c r="Q403">
        <v>6.4264411205465652E-2</v>
      </c>
      <c r="R403">
        <v>-0.1170228310764711</v>
      </c>
      <c r="S403">
        <v>6.1894333707677482E-2</v>
      </c>
      <c r="T403">
        <v>9.8012026655982493E-2</v>
      </c>
      <c r="U403">
        <v>-4.1775053499187934E-2</v>
      </c>
      <c r="V403">
        <v>4.9543537283515272E-2</v>
      </c>
      <c r="W403">
        <v>2.8713204122732056E-2</v>
      </c>
      <c r="X403">
        <v>-1.0891080400717609E-2</v>
      </c>
      <c r="Y403">
        <v>-8.7853975593414707E-2</v>
      </c>
      <c r="Z403">
        <v>-3.8082526216032982E-2</v>
      </c>
    </row>
    <row r="404" spans="1:26" x14ac:dyDescent="0.2">
      <c r="A404">
        <f t="shared" si="7"/>
        <v>403</v>
      </c>
      <c r="B404">
        <v>-1.7007242186608236E-3</v>
      </c>
      <c r="C404">
        <v>4.381087533154223E-2</v>
      </c>
      <c r="D404">
        <v>5.3176155881821868E-2</v>
      </c>
      <c r="E404">
        <v>5.4387314431825651E-2</v>
      </c>
      <c r="F404">
        <v>-6.8388090688791661E-2</v>
      </c>
      <c r="G404">
        <v>5.3493853230347964E-2</v>
      </c>
      <c r="H404">
        <v>9.2521331157884842E-2</v>
      </c>
      <c r="I404">
        <v>9.1357909058139269E-3</v>
      </c>
      <c r="J404">
        <v>6.0254184124295312E-2</v>
      </c>
      <c r="K404">
        <v>-3.8444497536937253E-2</v>
      </c>
      <c r="L404">
        <v>2.0997348342066156E-2</v>
      </c>
      <c r="M404">
        <v>-3.6460540547727516E-2</v>
      </c>
      <c r="N404">
        <v>2.2302639261555811E-2</v>
      </c>
      <c r="O404">
        <v>2.8353707176306822E-2</v>
      </c>
      <c r="P404">
        <v>-8.8191458957090803E-3</v>
      </c>
      <c r="Q404">
        <v>7.87701994749632E-3</v>
      </c>
      <c r="R404">
        <v>-5.9385402961817851E-2</v>
      </c>
      <c r="S404">
        <v>-2.6126116185411722E-2</v>
      </c>
      <c r="T404">
        <v>-2.5656299114070923E-2</v>
      </c>
      <c r="U404">
        <v>-6.6151179042440549E-3</v>
      </c>
      <c r="V404">
        <v>-4.7475185496062736E-2</v>
      </c>
      <c r="W404">
        <v>-5.5813415993725329E-2</v>
      </c>
      <c r="X404">
        <v>-1.4952961794581927E-2</v>
      </c>
      <c r="Y404">
        <v>-3.0628252041556909E-2</v>
      </c>
      <c r="Z404">
        <v>3.0620336586756704E-2</v>
      </c>
    </row>
    <row r="405" spans="1:26" x14ac:dyDescent="0.2">
      <c r="A405">
        <f t="shared" si="7"/>
        <v>404</v>
      </c>
      <c r="B405">
        <v>1.9868715149829925E-2</v>
      </c>
      <c r="C405">
        <v>7.9848776570056845E-2</v>
      </c>
      <c r="D405">
        <v>-2.0340515754502936E-2</v>
      </c>
      <c r="E405">
        <v>1.474598597794116E-2</v>
      </c>
      <c r="F405">
        <v>-2.3749717184345626E-2</v>
      </c>
      <c r="G405">
        <v>2.5381766218026732E-2</v>
      </c>
      <c r="H405">
        <v>4.7607801505093243E-2</v>
      </c>
      <c r="I405">
        <v>9.1247089503461477E-3</v>
      </c>
      <c r="J405">
        <v>9.8803737921539826E-3</v>
      </c>
      <c r="K405">
        <v>-6.7735941658153935E-3</v>
      </c>
      <c r="L405">
        <v>2.8866262651608365E-2</v>
      </c>
      <c r="M405">
        <v>-3.3530597586507706E-2</v>
      </c>
      <c r="N405">
        <v>8.0986688336403309E-2</v>
      </c>
      <c r="O405">
        <v>-9.3649853493466023E-2</v>
      </c>
      <c r="P405">
        <v>-2.7508649571750868E-2</v>
      </c>
      <c r="Q405">
        <v>-6.2955954633395039E-2</v>
      </c>
      <c r="R405">
        <v>4.0001099185647078E-3</v>
      </c>
      <c r="S405">
        <v>-3.4722958055320656E-2</v>
      </c>
      <c r="T405">
        <v>7.1907639521039721E-2</v>
      </c>
      <c r="U405">
        <v>4.3250102666469344E-2</v>
      </c>
      <c r="V405">
        <v>1.3658154269253367E-2</v>
      </c>
      <c r="W405">
        <v>-2.0210619035246197E-2</v>
      </c>
      <c r="X405">
        <v>-0.11953001441377355</v>
      </c>
      <c r="Y405">
        <v>1.1689548391375407E-2</v>
      </c>
      <c r="Z405">
        <v>7.2386710397774306E-2</v>
      </c>
    </row>
    <row r="406" spans="1:26" x14ac:dyDescent="0.2">
      <c r="A406">
        <f t="shared" si="7"/>
        <v>405</v>
      </c>
      <c r="B406">
        <v>-1.6734591181602504E-2</v>
      </c>
      <c r="C406">
        <v>3.2419347062629708E-2</v>
      </c>
      <c r="D406">
        <v>7.5580746287924924E-2</v>
      </c>
      <c r="E406">
        <v>-0.12027444945494521</v>
      </c>
      <c r="F406">
        <v>-1.0501225670486664E-2</v>
      </c>
      <c r="G406">
        <v>-1.6341502249386294E-2</v>
      </c>
      <c r="H406">
        <v>5.7098359100077038E-2</v>
      </c>
      <c r="I406">
        <v>-2.1993870528807136E-2</v>
      </c>
      <c r="J406">
        <v>8.9648386986679427E-4</v>
      </c>
      <c r="K406">
        <v>5.4770537775955627E-2</v>
      </c>
      <c r="L406">
        <v>-4.4172976173318904E-2</v>
      </c>
      <c r="M406">
        <v>-6.5634057285564859E-2</v>
      </c>
      <c r="N406">
        <v>-1.153996169102346E-2</v>
      </c>
      <c r="O406">
        <v>1.4220178422143031E-2</v>
      </c>
      <c r="P406">
        <v>-3.5591183378349073E-2</v>
      </c>
      <c r="Q406">
        <v>-4.1087663724360589E-2</v>
      </c>
      <c r="R406">
        <v>2.343384555263138E-2</v>
      </c>
      <c r="S406">
        <v>-7.6124351250761151E-3</v>
      </c>
      <c r="T406">
        <v>-3.6442282949618557E-2</v>
      </c>
      <c r="U406">
        <v>1.6916130540740523E-2</v>
      </c>
      <c r="V406">
        <v>-1.5077221651859448E-2</v>
      </c>
      <c r="W406">
        <v>-2.4885565599412555E-3</v>
      </c>
      <c r="X406">
        <v>2.8363942539788158E-2</v>
      </c>
      <c r="Y406">
        <v>-1.518759841247158E-2</v>
      </c>
      <c r="Z406">
        <v>-2.2794653342411448E-3</v>
      </c>
    </row>
    <row r="407" spans="1:26" x14ac:dyDescent="0.2">
      <c r="A407">
        <f t="shared" si="7"/>
        <v>406</v>
      </c>
      <c r="B407">
        <v>6.4231675233369284E-2</v>
      </c>
      <c r="C407">
        <v>-1.2993633477524859E-2</v>
      </c>
      <c r="D407">
        <v>-4.5415586978618486E-2</v>
      </c>
      <c r="E407">
        <v>2.4134182028165117E-2</v>
      </c>
      <c r="F407">
        <v>-1.1136199765981743E-2</v>
      </c>
      <c r="G407">
        <v>-5.1398365927480441E-2</v>
      </c>
      <c r="H407">
        <v>-1.6014064026508866E-2</v>
      </c>
      <c r="I407">
        <v>-0.17512395554519369</v>
      </c>
      <c r="J407">
        <v>-6.5275159379107758E-2</v>
      </c>
      <c r="K407">
        <v>-0.1305243024206359</v>
      </c>
      <c r="L407">
        <v>1.7893939430836763E-2</v>
      </c>
      <c r="M407">
        <v>-1.4218007682354592E-2</v>
      </c>
      <c r="N407">
        <v>8.2414344245746146E-2</v>
      </c>
      <c r="O407">
        <v>-5.211081098810301E-2</v>
      </c>
      <c r="P407">
        <v>1.7020541969743841E-2</v>
      </c>
      <c r="Q407">
        <v>3.9789378850330036E-2</v>
      </c>
      <c r="R407">
        <v>-4.0576665088322132E-2</v>
      </c>
      <c r="S407">
        <v>-1.6039261781118291E-2</v>
      </c>
      <c r="T407">
        <v>3.5475120339132911E-3</v>
      </c>
      <c r="U407">
        <v>6.3162123054373964E-2</v>
      </c>
      <c r="V407">
        <v>-1.5095427666700788E-2</v>
      </c>
      <c r="W407">
        <v>-5.0598471823742962E-2</v>
      </c>
      <c r="X407">
        <v>-2.2986542359137899E-2</v>
      </c>
      <c r="Y407">
        <v>8.484751769028967E-2</v>
      </c>
      <c r="Z407">
        <v>-9.8185102646520084E-2</v>
      </c>
    </row>
    <row r="408" spans="1:26" x14ac:dyDescent="0.2">
      <c r="A408">
        <f t="shared" si="7"/>
        <v>407</v>
      </c>
      <c r="B408">
        <v>-1.0685290967667637E-2</v>
      </c>
      <c r="C408">
        <v>1.9134121035228064E-2</v>
      </c>
      <c r="D408">
        <v>6.8079921642436897E-2</v>
      </c>
      <c r="E408">
        <v>-2.8975380410151901E-2</v>
      </c>
      <c r="F408">
        <v>8.9844227152148497E-3</v>
      </c>
      <c r="G408">
        <v>1.572235505891072E-2</v>
      </c>
      <c r="H408">
        <v>-3.1801954548036658E-2</v>
      </c>
      <c r="I408">
        <v>3.9297434430096867E-2</v>
      </c>
      <c r="J408">
        <v>-7.2905085455165566E-2</v>
      </c>
      <c r="K408">
        <v>-3.5944895283603916E-2</v>
      </c>
      <c r="L408">
        <v>9.5653867939037282E-2</v>
      </c>
      <c r="M408">
        <v>2.1279200039106338E-2</v>
      </c>
      <c r="N408">
        <v>-7.9260845277570515E-3</v>
      </c>
      <c r="O408">
        <v>1.3579129601067731E-2</v>
      </c>
      <c r="P408">
        <v>0.10847035876569371</v>
      </c>
      <c r="Q408">
        <v>1.5686065697686526E-2</v>
      </c>
      <c r="R408">
        <v>4.7257150846884005E-2</v>
      </c>
      <c r="S408">
        <v>1.3275745435233466E-2</v>
      </c>
      <c r="T408">
        <v>4.7785281969353936E-2</v>
      </c>
      <c r="U408">
        <v>-2.6584113914587468E-2</v>
      </c>
      <c r="V408">
        <v>-3.737229499043241E-2</v>
      </c>
      <c r="W408">
        <v>1.0229656403763592E-2</v>
      </c>
      <c r="X408">
        <v>5.1334029404063827E-2</v>
      </c>
      <c r="Y408">
        <v>1.5217599351101127E-2</v>
      </c>
      <c r="Z408">
        <v>1.8249453232889321E-2</v>
      </c>
    </row>
    <row r="409" spans="1:26" x14ac:dyDescent="0.2">
      <c r="A409">
        <f t="shared" si="7"/>
        <v>408</v>
      </c>
      <c r="B409">
        <v>3.1297387682787496E-2</v>
      </c>
      <c r="C409">
        <v>3.1346944994714479E-2</v>
      </c>
      <c r="D409">
        <v>-4.7549204532608587E-2</v>
      </c>
      <c r="E409">
        <v>-7.4915921776968555E-2</v>
      </c>
      <c r="F409">
        <v>-6.7291488799664984E-2</v>
      </c>
      <c r="G409">
        <v>-1.4379703148472903E-2</v>
      </c>
      <c r="H409">
        <v>-3.0911615825855287E-2</v>
      </c>
      <c r="I409">
        <v>-1.3759863721231802E-2</v>
      </c>
      <c r="J409">
        <v>-1.1665863292950976E-2</v>
      </c>
      <c r="K409">
        <v>3.4412531671465053E-2</v>
      </c>
      <c r="L409">
        <v>-4.1163664435820597E-2</v>
      </c>
      <c r="M409">
        <v>2.4973874176331443E-2</v>
      </c>
      <c r="N409">
        <v>8.07086224500254E-2</v>
      </c>
      <c r="O409">
        <v>8.6311019182425994E-2</v>
      </c>
      <c r="P409">
        <v>-1.0291664474734841E-2</v>
      </c>
      <c r="Q409">
        <v>5.6116304258040303E-2</v>
      </c>
      <c r="R409">
        <v>-0.14404903507561129</v>
      </c>
      <c r="S409">
        <v>-0.14863451617986234</v>
      </c>
      <c r="T409">
        <v>4.0414040188912533E-3</v>
      </c>
      <c r="U409">
        <v>-2.6176159088535961E-2</v>
      </c>
      <c r="V409">
        <v>9.3736532861656535E-2</v>
      </c>
      <c r="W409">
        <v>-5.7973738330841622E-2</v>
      </c>
      <c r="X409">
        <v>5.1386970897122873E-3</v>
      </c>
      <c r="Y409">
        <v>-9.353554997486678E-2</v>
      </c>
      <c r="Z409">
        <v>-1.0419412991985936E-2</v>
      </c>
    </row>
    <row r="410" spans="1:26" x14ac:dyDescent="0.2">
      <c r="A410">
        <f t="shared" si="7"/>
        <v>409</v>
      </c>
      <c r="B410">
        <v>-1.3772777976376058E-2</v>
      </c>
      <c r="C410">
        <v>-2.2285053601406382E-3</v>
      </c>
      <c r="D410">
        <v>3.7304889822951319E-2</v>
      </c>
      <c r="E410">
        <v>2.729795409365832E-4</v>
      </c>
      <c r="F410">
        <v>1.0039445594590926E-2</v>
      </c>
      <c r="G410">
        <v>-5.6527126859148742E-2</v>
      </c>
      <c r="H410">
        <v>6.0290809911431625E-2</v>
      </c>
      <c r="I410">
        <v>-2.168605171702017E-2</v>
      </c>
      <c r="J410">
        <v>-5.4396446261461128E-3</v>
      </c>
      <c r="K410">
        <v>-2.6876953624743901E-2</v>
      </c>
      <c r="L410">
        <v>-7.4289331753856588E-2</v>
      </c>
      <c r="M410">
        <v>3.4525646381586624E-2</v>
      </c>
      <c r="N410">
        <v>4.162024952906998E-2</v>
      </c>
      <c r="O410">
        <v>1.0769207676735843E-3</v>
      </c>
      <c r="P410">
        <v>-7.7011725670317888E-2</v>
      </c>
      <c r="Q410">
        <v>-2.0050001122957305E-2</v>
      </c>
      <c r="R410">
        <v>-1.3014992780646146E-2</v>
      </c>
      <c r="S410">
        <v>3.7269402787709183E-2</v>
      </c>
      <c r="T410">
        <v>-1.7754925224375592E-2</v>
      </c>
      <c r="U410">
        <v>-2.4132794620038141E-3</v>
      </c>
      <c r="V410">
        <v>2.0913725040852621E-2</v>
      </c>
      <c r="W410">
        <v>-1.2289562237472211E-2</v>
      </c>
      <c r="X410">
        <v>4.535506683174291E-2</v>
      </c>
      <c r="Y410">
        <v>0.11896294682043058</v>
      </c>
      <c r="Z410">
        <v>2.3202986031468104E-2</v>
      </c>
    </row>
    <row r="411" spans="1:26" x14ac:dyDescent="0.2">
      <c r="A411">
        <f t="shared" si="7"/>
        <v>410</v>
      </c>
      <c r="B411">
        <v>9.8565928803176939E-2</v>
      </c>
      <c r="C411">
        <v>1.380636306003374E-2</v>
      </c>
      <c r="D411">
        <v>4.3950831754047015E-2</v>
      </c>
      <c r="E411">
        <v>-0.14626812833036712</v>
      </c>
      <c r="F411">
        <v>-4.0892613572425997E-2</v>
      </c>
      <c r="G411">
        <v>8.9293394938322057E-3</v>
      </c>
      <c r="H411">
        <v>1.2673171444978181E-2</v>
      </c>
      <c r="I411">
        <v>3.8569306833540824E-2</v>
      </c>
      <c r="J411">
        <v>5.2079141314867253E-2</v>
      </c>
      <c r="K411">
        <v>4.3353665744644804E-2</v>
      </c>
      <c r="L411">
        <v>2.2521584719028761E-2</v>
      </c>
      <c r="M411">
        <v>-6.189735186188932E-2</v>
      </c>
      <c r="N411">
        <v>4.1108628338683888E-2</v>
      </c>
      <c r="O411">
        <v>-0.1030748570196508</v>
      </c>
      <c r="P411">
        <v>-1.8821052745391913E-2</v>
      </c>
      <c r="Q411">
        <v>-4.4216499250036699E-2</v>
      </c>
      <c r="R411">
        <v>-8.5505559955884006E-2</v>
      </c>
      <c r="S411">
        <v>-0.10411931818865316</v>
      </c>
      <c r="T411">
        <v>-3.2507526411211844E-2</v>
      </c>
      <c r="U411">
        <v>1.6585969248159783E-2</v>
      </c>
      <c r="V411">
        <v>3.9626807303304042E-2</v>
      </c>
      <c r="W411">
        <v>-9.7033181603533424E-3</v>
      </c>
      <c r="X411">
        <v>-1.282382333562628E-2</v>
      </c>
      <c r="Y411">
        <v>-2.7459619496012676E-2</v>
      </c>
      <c r="Z411">
        <v>-2.6640154767632259E-2</v>
      </c>
    </row>
    <row r="412" spans="1:26" x14ac:dyDescent="0.2">
      <c r="A412">
        <f t="shared" si="7"/>
        <v>411</v>
      </c>
      <c r="B412">
        <v>9.9223203274040855E-2</v>
      </c>
      <c r="C412">
        <v>-2.5800300648765588E-2</v>
      </c>
      <c r="D412">
        <v>-1.1934911640971362E-2</v>
      </c>
      <c r="E412">
        <v>7.6565916499918684E-3</v>
      </c>
      <c r="F412">
        <v>-1.9793888491526589E-2</v>
      </c>
      <c r="G412">
        <v>-8.2921291776239955E-2</v>
      </c>
      <c r="H412">
        <v>-4.310497719228696E-2</v>
      </c>
      <c r="I412">
        <v>-6.2845884335657035E-2</v>
      </c>
      <c r="J412">
        <v>-2.2465600801750592E-2</v>
      </c>
      <c r="K412">
        <v>-1.3827359702224852E-2</v>
      </c>
      <c r="L412">
        <v>-6.9342148835827622E-2</v>
      </c>
      <c r="M412">
        <v>5.9862629121898554E-2</v>
      </c>
      <c r="N412">
        <v>-1.1653694585609846E-2</v>
      </c>
      <c r="O412">
        <v>-2.7140250166661085E-2</v>
      </c>
      <c r="P412">
        <v>5.7992631813042709E-3</v>
      </c>
      <c r="Q412">
        <v>-1.7765354678317458E-2</v>
      </c>
      <c r="R412">
        <v>1.543152411149705E-2</v>
      </c>
      <c r="S412">
        <v>6.2030307004237346E-2</v>
      </c>
      <c r="T412">
        <v>-5.4990328929485258E-2</v>
      </c>
      <c r="U412">
        <v>5.4681058599790368E-2</v>
      </c>
      <c r="V412">
        <v>3.4658578362863075E-2</v>
      </c>
      <c r="W412">
        <v>4.9295752024628289E-3</v>
      </c>
      <c r="X412">
        <v>4.7005182794309507E-2</v>
      </c>
      <c r="Y412">
        <v>7.6901078400498049E-2</v>
      </c>
      <c r="Z412">
        <v>-3.8773186327412759E-3</v>
      </c>
    </row>
    <row r="413" spans="1:26" x14ac:dyDescent="0.2">
      <c r="A413">
        <f t="shared" si="7"/>
        <v>412</v>
      </c>
      <c r="B413">
        <v>-5.6263598049538562E-3</v>
      </c>
      <c r="C413">
        <v>-3.5178145576183098E-3</v>
      </c>
      <c r="D413">
        <v>3.7580370133880742E-2</v>
      </c>
      <c r="E413">
        <v>-7.3262068112659964E-2</v>
      </c>
      <c r="F413">
        <v>1.7698273570182207E-2</v>
      </c>
      <c r="G413">
        <v>-6.5909272385208398E-2</v>
      </c>
      <c r="H413">
        <v>7.7360967953020984E-2</v>
      </c>
      <c r="I413">
        <v>3.0761869872970388E-2</v>
      </c>
      <c r="J413">
        <v>-6.8316748539493113E-2</v>
      </c>
      <c r="K413">
        <v>-1.2273249653922296E-2</v>
      </c>
      <c r="L413">
        <v>-3.8659345183262812E-2</v>
      </c>
      <c r="M413">
        <v>4.3045571778173426E-2</v>
      </c>
      <c r="N413">
        <v>5.0823528397520457E-3</v>
      </c>
      <c r="O413">
        <v>1.4595807022023082E-2</v>
      </c>
      <c r="P413">
        <v>5.0380132653625363E-2</v>
      </c>
      <c r="Q413">
        <v>4.5042382051685766E-2</v>
      </c>
      <c r="R413">
        <v>3.899688472025175E-2</v>
      </c>
      <c r="S413">
        <v>-1.2274622015806064E-2</v>
      </c>
      <c r="T413">
        <v>-3.0515874592131512E-2</v>
      </c>
      <c r="U413">
        <v>8.2997888047006182E-2</v>
      </c>
      <c r="V413">
        <v>-7.919671130810936E-2</v>
      </c>
      <c r="W413">
        <v>-3.9187152630273184E-2</v>
      </c>
      <c r="X413">
        <v>-2.0566866218877166E-2</v>
      </c>
      <c r="Y413">
        <v>3.2371954758537284E-3</v>
      </c>
      <c r="Z413">
        <v>2.5291269638183306E-2</v>
      </c>
    </row>
    <row r="414" spans="1:26" x14ac:dyDescent="0.2">
      <c r="A414">
        <f t="shared" si="7"/>
        <v>413</v>
      </c>
      <c r="B414">
        <v>-6.1786558297677666E-3</v>
      </c>
      <c r="C414">
        <v>-3.271845881203881E-2</v>
      </c>
      <c r="D414">
        <v>7.7421947709937794E-2</v>
      </c>
      <c r="E414">
        <v>3.3417028261294092E-2</v>
      </c>
      <c r="F414">
        <v>2.2789841003586182E-2</v>
      </c>
      <c r="G414">
        <v>2.1636442211702231E-2</v>
      </c>
      <c r="H414">
        <v>-1.3875254331338219E-2</v>
      </c>
      <c r="I414">
        <v>4.8067846706627802E-2</v>
      </c>
      <c r="J414">
        <v>3.2171875522243126E-2</v>
      </c>
      <c r="K414">
        <v>2.246853520573009E-2</v>
      </c>
      <c r="L414">
        <v>3.7511468658573299E-2</v>
      </c>
      <c r="M414">
        <v>2.4124682477969211E-2</v>
      </c>
      <c r="N414">
        <v>9.1978276380360307E-3</v>
      </c>
      <c r="O414">
        <v>-1.8386972452842074E-2</v>
      </c>
      <c r="P414">
        <v>8.2690926303188514E-3</v>
      </c>
      <c r="Q414">
        <v>4.9022191697914226E-2</v>
      </c>
      <c r="R414">
        <v>-7.6496606105662404E-2</v>
      </c>
      <c r="S414">
        <v>-6.6487965817332753E-2</v>
      </c>
      <c r="T414">
        <v>1.6887162641760138E-3</v>
      </c>
      <c r="U414">
        <v>2.5423171999747196E-2</v>
      </c>
      <c r="V414">
        <v>5.1585814309645865E-2</v>
      </c>
      <c r="W414">
        <v>1.0207739563631212E-2</v>
      </c>
      <c r="X414">
        <v>2.0041267804417135E-2</v>
      </c>
      <c r="Y414">
        <v>5.2624676200328506E-2</v>
      </c>
      <c r="Z414">
        <v>-5.6805225528823139E-2</v>
      </c>
    </row>
    <row r="415" spans="1:26" x14ac:dyDescent="0.2">
      <c r="A415">
        <f t="shared" si="7"/>
        <v>414</v>
      </c>
      <c r="B415">
        <v>6.225972795855321E-2</v>
      </c>
      <c r="C415">
        <v>-8.4485681179959263E-2</v>
      </c>
      <c r="D415">
        <v>3.3044324127284461E-2</v>
      </c>
      <c r="E415">
        <v>6.4756563306220174E-3</v>
      </c>
      <c r="F415">
        <v>-0.13450425474239411</v>
      </c>
      <c r="G415">
        <v>2.5458710829608374E-2</v>
      </c>
      <c r="H415">
        <v>6.9125192768852064E-3</v>
      </c>
      <c r="I415">
        <v>5.5697255064530281E-3</v>
      </c>
      <c r="J415">
        <v>4.7208361284411603E-2</v>
      </c>
      <c r="K415">
        <v>8.8205325853695421E-2</v>
      </c>
      <c r="L415">
        <v>-3.6281392441251538E-2</v>
      </c>
      <c r="M415">
        <v>9.0981422450168159E-2</v>
      </c>
      <c r="N415">
        <v>-1.6243665121644095E-2</v>
      </c>
      <c r="O415">
        <v>3.7542325350736414E-2</v>
      </c>
      <c r="P415">
        <v>0.10172479668650389</v>
      </c>
      <c r="Q415">
        <v>2.2428219898762522E-2</v>
      </c>
      <c r="R415">
        <v>-5.686598748801034E-2</v>
      </c>
      <c r="S415">
        <v>4.7179739952147748E-2</v>
      </c>
      <c r="T415">
        <v>2.9650335288980489E-2</v>
      </c>
      <c r="U415">
        <v>9.9499349764082534E-2</v>
      </c>
      <c r="V415">
        <v>1.1471183068838575E-2</v>
      </c>
      <c r="W415">
        <v>4.2908544983045221E-2</v>
      </c>
      <c r="X415">
        <v>-5.065588339344158E-3</v>
      </c>
      <c r="Y415">
        <v>-7.1614029607388802E-2</v>
      </c>
      <c r="Z415">
        <v>-2.9811716482584683E-2</v>
      </c>
    </row>
    <row r="416" spans="1:26" x14ac:dyDescent="0.2">
      <c r="A416">
        <f t="shared" si="7"/>
        <v>415</v>
      </c>
      <c r="B416">
        <v>3.0861381538456533E-2</v>
      </c>
      <c r="C416">
        <v>-6.4437792072615449E-2</v>
      </c>
      <c r="D416">
        <v>-2.9172566348656725E-2</v>
      </c>
      <c r="E416">
        <v>3.0655010046836281E-2</v>
      </c>
      <c r="F416">
        <v>-1.2539028370159053E-2</v>
      </c>
      <c r="G416">
        <v>-5.5509080801133953E-2</v>
      </c>
      <c r="H416">
        <v>5.4264748356944593E-2</v>
      </c>
      <c r="I416">
        <v>2.451412051272029E-2</v>
      </c>
      <c r="J416">
        <v>5.1841929292803221E-2</v>
      </c>
      <c r="K416">
        <v>1.3284154861493765E-3</v>
      </c>
      <c r="L416">
        <v>-9.2913508198210291E-3</v>
      </c>
      <c r="M416">
        <v>-9.0840566308372006E-2</v>
      </c>
      <c r="N416">
        <v>2.3787409829198754E-2</v>
      </c>
      <c r="O416">
        <v>6.745837688028794E-2</v>
      </c>
      <c r="P416">
        <v>-3.3138363060159742E-2</v>
      </c>
      <c r="Q416">
        <v>2.5974102727323818E-2</v>
      </c>
      <c r="R416">
        <v>5.1582868769373673E-2</v>
      </c>
      <c r="S416">
        <v>-1.2466036766779925E-3</v>
      </c>
      <c r="T416">
        <v>-7.4800880262308189E-2</v>
      </c>
      <c r="U416">
        <v>-4.7854690427326148E-3</v>
      </c>
      <c r="V416">
        <v>5.827075690837797E-2</v>
      </c>
      <c r="W416">
        <v>7.638011050689697E-2</v>
      </c>
      <c r="X416">
        <v>3.0056842208378027E-2</v>
      </c>
      <c r="Y416">
        <v>-5.5832663658398195E-2</v>
      </c>
      <c r="Z416">
        <v>2.2874071420400634E-2</v>
      </c>
    </row>
    <row r="417" spans="1:26" x14ac:dyDescent="0.2">
      <c r="A417">
        <f t="shared" si="7"/>
        <v>416</v>
      </c>
      <c r="B417">
        <v>0.12662321414283237</v>
      </c>
      <c r="C417">
        <v>2.915340382353749E-2</v>
      </c>
      <c r="D417">
        <v>-9.0169262834186859E-3</v>
      </c>
      <c r="E417">
        <v>-2.1687574985454279E-3</v>
      </c>
      <c r="F417">
        <v>-2.6735851988601924E-2</v>
      </c>
      <c r="G417">
        <v>0.13158422190794758</v>
      </c>
      <c r="H417">
        <v>3.8153301085568879E-2</v>
      </c>
      <c r="I417">
        <v>-4.0026634402213421E-2</v>
      </c>
      <c r="J417">
        <v>-2.7731416872427039E-2</v>
      </c>
      <c r="K417">
        <v>-3.6407070868842317E-2</v>
      </c>
      <c r="L417">
        <v>-4.2073588745884342E-2</v>
      </c>
      <c r="M417">
        <v>-1.162947205880672E-2</v>
      </c>
      <c r="N417">
        <v>-4.9842535808715158E-2</v>
      </c>
      <c r="O417">
        <v>1.0490677638872185E-2</v>
      </c>
      <c r="P417">
        <v>1.5686369004532467E-3</v>
      </c>
      <c r="Q417">
        <v>-4.0011332182049324E-2</v>
      </c>
      <c r="R417">
        <v>-2.1615922878403526E-2</v>
      </c>
      <c r="S417">
        <v>2.1943069244299028E-2</v>
      </c>
      <c r="T417">
        <v>2.4708101874986874E-2</v>
      </c>
      <c r="U417">
        <v>0.12119298370998945</v>
      </c>
      <c r="V417">
        <v>-8.284839075112567E-2</v>
      </c>
      <c r="W417">
        <v>-2.4141413154368612E-2</v>
      </c>
      <c r="X417">
        <v>-5.0404664755967915E-3</v>
      </c>
      <c r="Y417">
        <v>-9.3110137482667707E-2</v>
      </c>
      <c r="Z417">
        <v>2.6299142063212388E-2</v>
      </c>
    </row>
    <row r="418" spans="1:26" x14ac:dyDescent="0.2">
      <c r="A418">
        <f t="shared" si="7"/>
        <v>417</v>
      </c>
      <c r="B418">
        <v>3.0959562954588741E-2</v>
      </c>
      <c r="C418">
        <v>1.9701774398785989E-2</v>
      </c>
      <c r="D418">
        <v>-3.9937922002753742E-2</v>
      </c>
      <c r="E418">
        <v>9.9360219385192516E-2</v>
      </c>
      <c r="F418">
        <v>-3.9084737015339294E-2</v>
      </c>
      <c r="G418">
        <v>1.0174846699569487E-2</v>
      </c>
      <c r="H418">
        <v>-3.1477709995400296E-3</v>
      </c>
      <c r="I418">
        <v>-5.2667863414066381E-3</v>
      </c>
      <c r="J418">
        <v>-1.9540836941828787E-2</v>
      </c>
      <c r="K418">
        <v>5.8440957826289171E-3</v>
      </c>
      <c r="L418">
        <v>-2.0769674695411453E-2</v>
      </c>
      <c r="M418">
        <v>1.7228522470211335E-2</v>
      </c>
      <c r="N418">
        <v>-8.2375801572745922E-3</v>
      </c>
      <c r="O418">
        <v>3.7679904827975862E-2</v>
      </c>
      <c r="P418">
        <v>6.7258596418111015E-3</v>
      </c>
      <c r="Q418">
        <v>4.9315879056112365E-3</v>
      </c>
      <c r="R418">
        <v>-1.6212802074468659E-2</v>
      </c>
      <c r="S418">
        <v>8.3230972104015796E-4</v>
      </c>
      <c r="T418">
        <v>6.3070233060401312E-2</v>
      </c>
      <c r="U418">
        <v>-7.4834346447536448E-2</v>
      </c>
      <c r="V418">
        <v>-2.3923901734365632E-2</v>
      </c>
      <c r="W418">
        <v>2.9594363877158743E-2</v>
      </c>
      <c r="X418">
        <v>-5.8546367659087988E-2</v>
      </c>
      <c r="Y418">
        <v>-1.8972441357755141E-2</v>
      </c>
      <c r="Z418">
        <v>1.3863470310826308E-2</v>
      </c>
    </row>
    <row r="419" spans="1:26" x14ac:dyDescent="0.2">
      <c r="A419">
        <f t="shared" si="7"/>
        <v>418</v>
      </c>
      <c r="B419">
        <v>-0.12881040103480479</v>
      </c>
      <c r="C419">
        <v>-2.6542451038235944E-2</v>
      </c>
      <c r="D419">
        <v>9.2639771902880447E-2</v>
      </c>
      <c r="E419">
        <v>1.4883581658216733E-2</v>
      </c>
      <c r="F419">
        <v>8.0020963164102363E-4</v>
      </c>
      <c r="G419">
        <v>3.5227313419214638E-2</v>
      </c>
      <c r="H419">
        <v>-3.1830770781971537E-2</v>
      </c>
      <c r="I419">
        <v>1.7978143231607425E-3</v>
      </c>
      <c r="J419">
        <v>8.6723464749413989E-2</v>
      </c>
      <c r="K419">
        <v>1.6436853783351062E-2</v>
      </c>
      <c r="L419">
        <v>-4.2833099392310003E-2</v>
      </c>
      <c r="M419">
        <v>1.6787844360878899E-2</v>
      </c>
      <c r="N419">
        <v>-9.1159097053168936E-2</v>
      </c>
      <c r="O419">
        <v>-7.3181399751480816E-2</v>
      </c>
      <c r="P419">
        <v>-3.579816037706033E-2</v>
      </c>
      <c r="Q419">
        <v>-5.0886570590356263E-2</v>
      </c>
      <c r="R419">
        <v>2.5849237217980714E-2</v>
      </c>
      <c r="S419">
        <v>-9.8628747879118836E-2</v>
      </c>
      <c r="T419">
        <v>4.3721587121954078E-2</v>
      </c>
      <c r="U419">
        <v>-1.0408818901181321E-2</v>
      </c>
      <c r="V419">
        <v>0.10232018309359046</v>
      </c>
      <c r="W419">
        <v>-7.6761950401310244E-2</v>
      </c>
      <c r="X419">
        <v>5.2219705672763188E-4</v>
      </c>
      <c r="Y419">
        <v>8.6379987894524678E-3</v>
      </c>
      <c r="Z419">
        <v>3.9563091168074126E-3</v>
      </c>
    </row>
    <row r="420" spans="1:26" x14ac:dyDescent="0.2">
      <c r="A420">
        <f t="shared" si="7"/>
        <v>419</v>
      </c>
      <c r="B420">
        <v>1.3649292264351007E-2</v>
      </c>
      <c r="C420">
        <v>5.3209226076631262E-2</v>
      </c>
      <c r="D420">
        <v>5.5036982450980265E-2</v>
      </c>
      <c r="E420">
        <v>5.7726246612453201E-2</v>
      </c>
      <c r="F420">
        <v>-7.4928757037816762E-2</v>
      </c>
      <c r="G420">
        <v>1.1877117782148082E-2</v>
      </c>
      <c r="H420">
        <v>6.9206724982152801E-2</v>
      </c>
      <c r="I420">
        <v>-1.4310465638718586E-2</v>
      </c>
      <c r="J420">
        <v>-2.4078817717162232E-3</v>
      </c>
      <c r="K420">
        <v>1.7696089384191516E-3</v>
      </c>
      <c r="L420">
        <v>-6.1759079110291638E-2</v>
      </c>
      <c r="M420">
        <v>-7.026473182787453E-2</v>
      </c>
      <c r="N420">
        <v>5.9685672877527303E-2</v>
      </c>
      <c r="O420">
        <v>2.3677900917698714E-2</v>
      </c>
      <c r="P420">
        <v>-8.5334574075338395E-3</v>
      </c>
      <c r="Q420">
        <v>-2.3994808960653334E-2</v>
      </c>
      <c r="R420">
        <v>-3.6123118055819367E-3</v>
      </c>
      <c r="S420">
        <v>4.3287018978656836E-3</v>
      </c>
      <c r="T420">
        <v>-1.427011460417423E-2</v>
      </c>
      <c r="U420">
        <v>-1.4020335742762289E-2</v>
      </c>
      <c r="V420">
        <v>4.8975896134368563E-2</v>
      </c>
      <c r="W420">
        <v>4.0186072062157435E-2</v>
      </c>
      <c r="X420">
        <v>6.9836492565725855E-2</v>
      </c>
      <c r="Y420">
        <v>-7.7098005630146349E-2</v>
      </c>
      <c r="Z420">
        <v>-1.3280312364374771E-2</v>
      </c>
    </row>
    <row r="421" spans="1:26" x14ac:dyDescent="0.2">
      <c r="A421">
        <f t="shared" si="7"/>
        <v>420</v>
      </c>
      <c r="B421">
        <v>5.9082899484821025E-2</v>
      </c>
      <c r="C421">
        <v>2.9114895521923832E-2</v>
      </c>
      <c r="D421">
        <v>-4.6202835068892231E-4</v>
      </c>
      <c r="E421">
        <v>-7.5415329036484624E-2</v>
      </c>
      <c r="F421">
        <v>-4.1773251696815665E-2</v>
      </c>
      <c r="G421">
        <v>7.7352953766405289E-2</v>
      </c>
      <c r="H421">
        <v>-3.1577266470260199E-2</v>
      </c>
      <c r="I421">
        <v>-8.4362227592571903E-3</v>
      </c>
      <c r="J421">
        <v>0.12329325098381626</v>
      </c>
      <c r="K421">
        <v>-3.3460382425607137E-2</v>
      </c>
      <c r="L421">
        <v>-3.2397028156365935E-2</v>
      </c>
      <c r="M421">
        <v>-4.7215724421236019E-3</v>
      </c>
      <c r="N421">
        <v>5.7104949884774617E-2</v>
      </c>
      <c r="O421">
        <v>-3.0945983981593903E-2</v>
      </c>
      <c r="P421">
        <v>-3.2681486221958926E-2</v>
      </c>
      <c r="Q421">
        <v>-6.8875669814888837E-2</v>
      </c>
      <c r="R421">
        <v>-6.4285809873824318E-2</v>
      </c>
      <c r="S421">
        <v>-2.2990763072810593E-4</v>
      </c>
      <c r="T421">
        <v>-1.6987066842294441E-2</v>
      </c>
      <c r="U421">
        <v>2.2147753908430129E-2</v>
      </c>
      <c r="V421">
        <v>-7.3129366655878686E-3</v>
      </c>
      <c r="W421">
        <v>-7.3539583651612908E-3</v>
      </c>
      <c r="X421">
        <v>5.6761338906939469E-2</v>
      </c>
      <c r="Y421">
        <v>3.6405062396567878E-2</v>
      </c>
      <c r="Z421">
        <v>2.8480232012408125E-3</v>
      </c>
    </row>
    <row r="422" spans="1:26" x14ac:dyDescent="0.2">
      <c r="A422">
        <f t="shared" si="7"/>
        <v>421</v>
      </c>
      <c r="B422">
        <v>4.8274593077980432E-3</v>
      </c>
      <c r="C422">
        <v>-5.2414391433888825E-2</v>
      </c>
      <c r="D422">
        <v>3.228305891623276E-2</v>
      </c>
      <c r="E422">
        <v>9.3670867573469214E-3</v>
      </c>
      <c r="F422">
        <v>4.3645701290607304E-2</v>
      </c>
      <c r="G422">
        <v>-0.11615557308714763</v>
      </c>
      <c r="H422">
        <v>-7.1957507763214065E-2</v>
      </c>
      <c r="I422">
        <v>7.1216822068583555E-2</v>
      </c>
      <c r="J422">
        <v>4.2922332710542715E-2</v>
      </c>
      <c r="K422">
        <v>-3.2440913240209257E-2</v>
      </c>
      <c r="L422">
        <v>6.9298435747454151E-4</v>
      </c>
      <c r="M422">
        <v>-6.3642257777009228E-2</v>
      </c>
      <c r="N422">
        <v>-7.4199693089390881E-2</v>
      </c>
      <c r="O422">
        <v>3.8147148581734409E-2</v>
      </c>
      <c r="P422">
        <v>2.5214316267626238E-2</v>
      </c>
      <c r="Q422">
        <v>-5.3078514491230293E-3</v>
      </c>
      <c r="R422">
        <v>9.8139889380518319E-2</v>
      </c>
      <c r="S422">
        <v>3.0524386319684099E-2</v>
      </c>
      <c r="T422">
        <v>6.7597646423284682E-2</v>
      </c>
      <c r="U422">
        <v>-6.4995059378766665E-2</v>
      </c>
      <c r="V422">
        <v>2.2955261222499943E-2</v>
      </c>
      <c r="W422">
        <v>5.5838298709823202E-2</v>
      </c>
      <c r="X422">
        <v>-1.9655267608933579E-3</v>
      </c>
      <c r="Y422">
        <v>7.5375994180216649E-3</v>
      </c>
      <c r="Z422">
        <v>-4.8119330251516958E-3</v>
      </c>
    </row>
    <row r="423" spans="1:26" x14ac:dyDescent="0.2">
      <c r="A423">
        <f t="shared" si="7"/>
        <v>422</v>
      </c>
      <c r="B423">
        <v>-7.1600567653469213E-2</v>
      </c>
      <c r="C423">
        <v>-2.443526539039759E-2</v>
      </c>
      <c r="D423">
        <v>0.10932802668497092</v>
      </c>
      <c r="E423">
        <v>-9.0347502123752661E-3</v>
      </c>
      <c r="F423">
        <v>7.6312457255114461E-3</v>
      </c>
      <c r="G423">
        <v>9.3376658941377755E-2</v>
      </c>
      <c r="H423">
        <v>-1.205643815794852E-2</v>
      </c>
      <c r="I423">
        <v>-2.7508462751999533E-2</v>
      </c>
      <c r="J423">
        <v>-2.3859857612804226E-2</v>
      </c>
      <c r="K423">
        <v>6.5432384550658654E-2</v>
      </c>
      <c r="L423">
        <v>6.9717576394332639E-2</v>
      </c>
      <c r="M423">
        <v>0.12600520084185937</v>
      </c>
      <c r="N423">
        <v>9.9038186967380648E-2</v>
      </c>
      <c r="O423">
        <v>1.5288385362123406E-2</v>
      </c>
      <c r="P423">
        <v>6.4774195141658775E-2</v>
      </c>
      <c r="Q423">
        <v>-3.3132796378474542E-2</v>
      </c>
      <c r="R423">
        <v>-3.5858641032921364E-2</v>
      </c>
      <c r="S423">
        <v>0.13839634754169006</v>
      </c>
      <c r="T423">
        <v>1.9787578618525817E-2</v>
      </c>
      <c r="U423">
        <v>1.0792444281379673E-2</v>
      </c>
      <c r="V423">
        <v>-2.6717075424807561E-2</v>
      </c>
      <c r="W423">
        <v>4.7973822442360179E-3</v>
      </c>
      <c r="X423">
        <v>-4.2180370737742216E-2</v>
      </c>
      <c r="Y423">
        <v>6.8861940180261982E-2</v>
      </c>
      <c r="Z423">
        <v>8.8190936823500723E-3</v>
      </c>
    </row>
    <row r="424" spans="1:26" x14ac:dyDescent="0.2">
      <c r="A424">
        <f t="shared" si="7"/>
        <v>423</v>
      </c>
      <c r="B424">
        <v>-3.5370083193849287E-2</v>
      </c>
      <c r="C424">
        <v>-3.4993902590851667E-2</v>
      </c>
      <c r="D424">
        <v>-8.0092687792491513E-2</v>
      </c>
      <c r="E424">
        <v>-2.3222222419559058E-2</v>
      </c>
      <c r="F424">
        <v>4.0733608989259075E-3</v>
      </c>
      <c r="G424">
        <v>5.1734255996650137E-2</v>
      </c>
      <c r="H424">
        <v>6.8968198886867962E-2</v>
      </c>
      <c r="I424">
        <v>-2.7604747651468017E-2</v>
      </c>
      <c r="J424">
        <v>2.6131242820452722E-2</v>
      </c>
      <c r="K424">
        <v>-2.6006898497694764E-2</v>
      </c>
      <c r="L424">
        <v>1.6027695274054211E-2</v>
      </c>
      <c r="M424">
        <v>-4.5384168471223708E-2</v>
      </c>
      <c r="N424">
        <v>2.07884961084902E-2</v>
      </c>
      <c r="O424">
        <v>5.001828621481412E-2</v>
      </c>
      <c r="P424">
        <v>5.6209563937529246E-2</v>
      </c>
      <c r="Q424">
        <v>-9.5372612959229719E-3</v>
      </c>
      <c r="R424">
        <v>1.4913888382931366E-2</v>
      </c>
      <c r="S424">
        <v>7.4956285768237041E-2</v>
      </c>
      <c r="T424">
        <v>-1.6048252643868593E-2</v>
      </c>
      <c r="U424">
        <v>0.10764471227441993</v>
      </c>
      <c r="V424">
        <v>1.5827381085710895E-2</v>
      </c>
      <c r="W424">
        <v>-2.9581500047920612E-2</v>
      </c>
      <c r="X424">
        <v>-2.7773713935750843E-2</v>
      </c>
      <c r="Y424">
        <v>-6.6675424749572984E-2</v>
      </c>
      <c r="Z424">
        <v>-6.2357567000142673E-2</v>
      </c>
    </row>
    <row r="425" spans="1:26" x14ac:dyDescent="0.2">
      <c r="A425">
        <f t="shared" si="7"/>
        <v>424</v>
      </c>
      <c r="B425">
        <v>7.5797033950115222E-2</v>
      </c>
      <c r="C425">
        <v>-8.8329342664413141E-3</v>
      </c>
      <c r="D425">
        <v>7.7327759958918746E-2</v>
      </c>
      <c r="E425">
        <v>-5.0106141656793925E-2</v>
      </c>
      <c r="F425">
        <v>3.6734260465472922E-2</v>
      </c>
      <c r="G425">
        <v>-2.9861463247676415E-2</v>
      </c>
      <c r="H425">
        <v>4.5714841239968891E-2</v>
      </c>
      <c r="I425">
        <v>6.3228382338034184E-2</v>
      </c>
      <c r="J425">
        <v>1.6527879088010098E-2</v>
      </c>
      <c r="K425">
        <v>7.1311619153185249E-2</v>
      </c>
      <c r="L425">
        <v>-4.3475892660572786E-2</v>
      </c>
      <c r="M425">
        <v>3.9355862811154326E-3</v>
      </c>
      <c r="N425">
        <v>2.2597164564717429E-2</v>
      </c>
      <c r="O425">
        <v>1.1809129704955465E-2</v>
      </c>
      <c r="P425">
        <v>5.394186494327384E-2</v>
      </c>
      <c r="Q425">
        <v>6.5462773792507256E-2</v>
      </c>
      <c r="R425">
        <v>-3.6544825814335713E-2</v>
      </c>
      <c r="S425">
        <v>-2.1433309772555736E-2</v>
      </c>
      <c r="T425">
        <v>7.1160123435399875E-2</v>
      </c>
      <c r="U425">
        <v>-2.2229906754128365E-2</v>
      </c>
      <c r="V425">
        <v>0.14232881506609621</v>
      </c>
      <c r="W425">
        <v>5.8315085982614284E-2</v>
      </c>
      <c r="X425">
        <v>-2.2949083887778172E-2</v>
      </c>
      <c r="Y425">
        <v>-5.5512876018393602E-2</v>
      </c>
      <c r="Z425">
        <v>-2.3774641290271067E-2</v>
      </c>
    </row>
    <row r="426" spans="1:26" x14ac:dyDescent="0.2">
      <c r="A426">
        <f t="shared" si="7"/>
        <v>425</v>
      </c>
      <c r="B426">
        <v>-8.226836510063501E-2</v>
      </c>
      <c r="C426">
        <v>8.0610296502313411E-2</v>
      </c>
      <c r="D426">
        <v>1.756915788322921E-2</v>
      </c>
      <c r="E426">
        <v>7.7631015620478281E-3</v>
      </c>
      <c r="F426">
        <v>-1.2964270714988495E-2</v>
      </c>
      <c r="G426">
        <v>-6.1555816346676832E-2</v>
      </c>
      <c r="H426">
        <v>1.284945197573459E-2</v>
      </c>
      <c r="I426">
        <v>2.9809549367919387E-2</v>
      </c>
      <c r="J426">
        <v>-2.4113945433887167E-2</v>
      </c>
      <c r="K426">
        <v>-5.390590754758582E-2</v>
      </c>
      <c r="L426">
        <v>-6.5204740232982741E-2</v>
      </c>
      <c r="M426">
        <v>2.8786121979201051E-2</v>
      </c>
      <c r="N426">
        <v>-6.7019135778942807E-2</v>
      </c>
      <c r="O426">
        <v>5.1491209424612605E-2</v>
      </c>
      <c r="P426">
        <v>-5.1769546861301113E-2</v>
      </c>
      <c r="Q426">
        <v>7.2245887192457739E-2</v>
      </c>
      <c r="R426">
        <v>8.343945109795356E-2</v>
      </c>
      <c r="S426">
        <v>3.5833670893049251E-2</v>
      </c>
      <c r="T426">
        <v>-0.17758799486556889</v>
      </c>
      <c r="U426">
        <v>-0.10425832633023344</v>
      </c>
      <c r="V426">
        <v>4.4419609766665431E-2</v>
      </c>
      <c r="W426">
        <v>-4.635640983281895E-3</v>
      </c>
      <c r="X426">
        <v>-5.8499005615798199E-4</v>
      </c>
      <c r="Y426">
        <v>-4.4531969748822273E-2</v>
      </c>
      <c r="Z426">
        <v>3.6355254723397078E-3</v>
      </c>
    </row>
    <row r="427" spans="1:26" x14ac:dyDescent="0.2">
      <c r="A427">
        <f t="shared" si="7"/>
        <v>426</v>
      </c>
      <c r="B427">
        <v>-6.1768945189398759E-2</v>
      </c>
      <c r="C427">
        <v>4.5358715309307643E-2</v>
      </c>
      <c r="D427">
        <v>1.8314703810033649E-2</v>
      </c>
      <c r="E427">
        <v>4.8968233538328548E-2</v>
      </c>
      <c r="F427">
        <v>-6.674735202306907E-2</v>
      </c>
      <c r="G427">
        <v>-4.0697541549287494E-2</v>
      </c>
      <c r="H427">
        <v>4.933923632972877E-3</v>
      </c>
      <c r="I427">
        <v>-2.7122070783096683E-2</v>
      </c>
      <c r="J427">
        <v>-8.113266063129429E-2</v>
      </c>
      <c r="K427">
        <v>3.4486242254906365E-3</v>
      </c>
      <c r="L427">
        <v>-2.3420719407103704E-2</v>
      </c>
      <c r="M427">
        <v>9.1388049340795488E-2</v>
      </c>
      <c r="N427">
        <v>0.10410078551357133</v>
      </c>
      <c r="O427">
        <v>8.7077137609162511E-2</v>
      </c>
      <c r="P427">
        <v>-1.0567811087617233E-2</v>
      </c>
      <c r="Q427">
        <v>4.5284790012268823E-2</v>
      </c>
      <c r="R427">
        <v>-3.6473430813684933E-2</v>
      </c>
      <c r="S427">
        <v>7.5356187719955309E-3</v>
      </c>
      <c r="T427">
        <v>-5.2934929406670994E-2</v>
      </c>
      <c r="U427">
        <v>-1.5407632541648947E-2</v>
      </c>
      <c r="V427">
        <v>4.6728539170077202E-2</v>
      </c>
      <c r="W427">
        <v>-7.961825006892638E-2</v>
      </c>
      <c r="X427">
        <v>1.8395857142683041E-2</v>
      </c>
      <c r="Y427">
        <v>7.1405424497804293E-2</v>
      </c>
      <c r="Z427">
        <v>-3.3019681516189246E-2</v>
      </c>
    </row>
    <row r="428" spans="1:26" x14ac:dyDescent="0.2">
      <c r="A428">
        <f t="shared" si="7"/>
        <v>427</v>
      </c>
      <c r="B428">
        <v>-0.11592098953846855</v>
      </c>
      <c r="C428">
        <v>-3.6759734833280835E-2</v>
      </c>
      <c r="D428">
        <v>-5.9203480099867516E-3</v>
      </c>
      <c r="E428">
        <v>-3.1671648201807285E-3</v>
      </c>
      <c r="F428">
        <v>-2.6091671409853738E-2</v>
      </c>
      <c r="G428">
        <v>-1.3991954054952353E-2</v>
      </c>
      <c r="H428">
        <v>-2.2602289841537594E-2</v>
      </c>
      <c r="I428">
        <v>-7.2133969350786253E-2</v>
      </c>
      <c r="J428">
        <v>-2.5897640374346529E-2</v>
      </c>
      <c r="K428">
        <v>-3.5599429474858744E-2</v>
      </c>
      <c r="L428">
        <v>7.5528630037014183E-2</v>
      </c>
      <c r="M428">
        <v>4.2014981706171267E-2</v>
      </c>
      <c r="N428">
        <v>-8.6255340850394671E-2</v>
      </c>
      <c r="O428">
        <v>6.9266737815124463E-2</v>
      </c>
      <c r="P428">
        <v>-7.5165757747944831E-3</v>
      </c>
      <c r="Q428">
        <v>4.527982086519158E-3</v>
      </c>
      <c r="R428">
        <v>5.1216721800726506E-2</v>
      </c>
      <c r="S428">
        <v>2.8690362175400733E-2</v>
      </c>
      <c r="T428">
        <v>-3.0272913862410992E-2</v>
      </c>
      <c r="U428">
        <v>4.8041417608455956E-4</v>
      </c>
      <c r="V428">
        <v>4.7408947118438113E-2</v>
      </c>
      <c r="W428">
        <v>0.10737992499513174</v>
      </c>
      <c r="X428">
        <v>-8.6327257195663559E-2</v>
      </c>
      <c r="Y428">
        <v>-1.5390339576690603E-2</v>
      </c>
      <c r="Z428">
        <v>-4.277736680115345E-3</v>
      </c>
    </row>
    <row r="429" spans="1:26" x14ac:dyDescent="0.2">
      <c r="A429">
        <f t="shared" si="7"/>
        <v>428</v>
      </c>
      <c r="B429">
        <v>-4.2191103319159998E-2</v>
      </c>
      <c r="C429">
        <v>3.18988769568681E-4</v>
      </c>
      <c r="D429">
        <v>7.7238053391759015E-2</v>
      </c>
      <c r="E429">
        <v>5.2620715572092101E-2</v>
      </c>
      <c r="F429">
        <v>-7.0777663388361625E-2</v>
      </c>
      <c r="G429">
        <v>-0.10369343737381204</v>
      </c>
      <c r="H429">
        <v>-1.1295172815854104E-2</v>
      </c>
      <c r="I429">
        <v>-2.7113005274291838E-2</v>
      </c>
      <c r="J429">
        <v>1.9177917823702786E-2</v>
      </c>
      <c r="K429">
        <v>-4.4602412399410776E-3</v>
      </c>
      <c r="L429">
        <v>4.4441925337432894E-2</v>
      </c>
      <c r="M429">
        <v>-3.708484692836952E-3</v>
      </c>
      <c r="N429">
        <v>2.2641795820832315E-2</v>
      </c>
      <c r="O429">
        <v>-6.8210089401360696E-2</v>
      </c>
      <c r="P429">
        <v>-1.2962904458859694E-2</v>
      </c>
      <c r="Q429">
        <v>-2.3177306597258935E-2</v>
      </c>
      <c r="R429">
        <v>-2.0054404327550781E-3</v>
      </c>
      <c r="S429">
        <v>-9.5267939071666835E-2</v>
      </c>
      <c r="T429">
        <v>-0.11330541640019709</v>
      </c>
      <c r="U429">
        <v>3.8157108026747787E-2</v>
      </c>
      <c r="V429">
        <v>-5.0769761866186175E-2</v>
      </c>
      <c r="W429">
        <v>8.9396029212253383E-2</v>
      </c>
      <c r="X429">
        <v>1.6020302109492384E-2</v>
      </c>
      <c r="Y429">
        <v>4.6300954062625674E-2</v>
      </c>
      <c r="Z429">
        <v>-4.5562616678539183E-2</v>
      </c>
    </row>
    <row r="430" spans="1:26" x14ac:dyDescent="0.2">
      <c r="A430">
        <f t="shared" si="7"/>
        <v>429</v>
      </c>
      <c r="B430">
        <v>-7.7556394942354473E-2</v>
      </c>
      <c r="C430">
        <v>-3.7133535438749095E-2</v>
      </c>
      <c r="D430">
        <v>5.6879929820358839E-2</v>
      </c>
      <c r="E430">
        <v>3.715987699447721E-2</v>
      </c>
      <c r="F430">
        <v>-1.1207228262701189E-2</v>
      </c>
      <c r="G430">
        <v>0.11773867341739279</v>
      </c>
      <c r="H430">
        <v>-1.7104531915259076E-2</v>
      </c>
      <c r="I430">
        <v>0.1241730058777562</v>
      </c>
      <c r="J430">
        <v>-9.4042555602153952E-3</v>
      </c>
      <c r="K430">
        <v>3.891753235915011E-2</v>
      </c>
      <c r="L430">
        <v>-2.5883467289313847E-2</v>
      </c>
      <c r="M430">
        <v>9.4357077514635077E-4</v>
      </c>
      <c r="N430">
        <v>6.9814924202835749E-2</v>
      </c>
      <c r="O430">
        <v>6.4028531696101194E-3</v>
      </c>
      <c r="P430">
        <v>3.3430656425040874E-2</v>
      </c>
      <c r="Q430">
        <v>1.4345682090836262E-2</v>
      </c>
      <c r="R430">
        <v>1.8120737742213441E-2</v>
      </c>
      <c r="S430">
        <v>5.0343670435407557E-2</v>
      </c>
      <c r="T430">
        <v>-3.2291509597628903E-3</v>
      </c>
      <c r="U430">
        <v>4.3155655402756801E-2</v>
      </c>
      <c r="V430">
        <v>1.2283421626253489E-2</v>
      </c>
      <c r="W430">
        <v>-1.7369631551906503E-2</v>
      </c>
      <c r="X430">
        <v>-9.5248745921293863E-3</v>
      </c>
      <c r="Y430">
        <v>4.0300690457817805E-2</v>
      </c>
      <c r="Z430">
        <v>-6.627946758510108E-3</v>
      </c>
    </row>
    <row r="431" spans="1:26" x14ac:dyDescent="0.2">
      <c r="A431">
        <f t="shared" si="7"/>
        <v>430</v>
      </c>
      <c r="B431">
        <v>-6.1825503265346589E-2</v>
      </c>
      <c r="C431">
        <v>-1.4115156672716544E-2</v>
      </c>
      <c r="D431">
        <v>5.3243712614411048E-2</v>
      </c>
      <c r="E431">
        <v>6.0202163757637074E-2</v>
      </c>
      <c r="F431">
        <v>3.1272385090828005E-2</v>
      </c>
      <c r="G431">
        <v>4.4253681137133877E-2</v>
      </c>
      <c r="H431">
        <v>-2.5040692704528154E-2</v>
      </c>
      <c r="I431">
        <v>-0.10428592518833571</v>
      </c>
      <c r="J431">
        <v>4.4173985739330457E-2</v>
      </c>
      <c r="K431">
        <v>1.4806295759516365E-2</v>
      </c>
      <c r="L431">
        <v>3.1134815088860873E-3</v>
      </c>
      <c r="M431">
        <v>9.6956423538255801E-2</v>
      </c>
      <c r="N431">
        <v>7.1606594072701049E-2</v>
      </c>
      <c r="O431">
        <v>-3.5147772574613004E-2</v>
      </c>
      <c r="P431">
        <v>8.0625677922231617E-2</v>
      </c>
      <c r="Q431">
        <v>6.1670735270628906E-2</v>
      </c>
      <c r="R431">
        <v>-4.1024985589832946E-2</v>
      </c>
      <c r="S431">
        <v>4.3387760626655371E-2</v>
      </c>
      <c r="T431">
        <v>3.816644409866124E-2</v>
      </c>
      <c r="U431">
        <v>-2.3178824751767507E-2</v>
      </c>
      <c r="V431">
        <v>5.2629429077327788E-2</v>
      </c>
      <c r="W431">
        <v>-2.7331164910212743E-3</v>
      </c>
      <c r="X431">
        <v>-4.4862595695596419E-2</v>
      </c>
      <c r="Y431">
        <v>5.0893315161778061E-3</v>
      </c>
      <c r="Z431">
        <v>-2.854719992609929E-2</v>
      </c>
    </row>
    <row r="432" spans="1:26" x14ac:dyDescent="0.2">
      <c r="A432">
        <f t="shared" si="7"/>
        <v>431</v>
      </c>
      <c r="B432">
        <v>-8.4547327484664741E-3</v>
      </c>
      <c r="C432">
        <v>-2.7362137664187144E-2</v>
      </c>
      <c r="D432">
        <v>-6.1237128874358698E-2</v>
      </c>
      <c r="E432">
        <v>6.9077889700719569E-2</v>
      </c>
      <c r="F432">
        <v>-7.5956370033962051E-2</v>
      </c>
      <c r="G432">
        <v>-2.1140034286505432E-2</v>
      </c>
      <c r="H432">
        <v>1.0110351697675626E-2</v>
      </c>
      <c r="I432">
        <v>1.7710197881256173E-2</v>
      </c>
      <c r="J432">
        <v>7.0682335312755487E-2</v>
      </c>
      <c r="K432">
        <v>7.7014094555956827E-2</v>
      </c>
      <c r="L432">
        <v>-2.0692360336417848E-2</v>
      </c>
      <c r="M432">
        <v>8.4473631235512464E-2</v>
      </c>
      <c r="N432">
        <v>-4.1863210188489763E-2</v>
      </c>
      <c r="O432">
        <v>-1.5508923661247074E-2</v>
      </c>
      <c r="P432">
        <v>6.7050970629474224E-2</v>
      </c>
      <c r="Q432">
        <v>2.2107780920686006E-3</v>
      </c>
      <c r="R432">
        <v>-2.4517230926760204E-2</v>
      </c>
      <c r="S432">
        <v>4.5968784688168722E-2</v>
      </c>
      <c r="T432">
        <v>6.2195652279158888E-2</v>
      </c>
      <c r="U432">
        <v>4.1056640388791553E-3</v>
      </c>
      <c r="V432">
        <v>-3.924569277336834E-2</v>
      </c>
      <c r="W432">
        <v>-2.7022603518112798E-2</v>
      </c>
      <c r="X432">
        <v>-9.6024435476675898E-2</v>
      </c>
      <c r="Y432">
        <v>-3.8814192731280221E-2</v>
      </c>
      <c r="Z432">
        <v>5.8507722800233475E-2</v>
      </c>
    </row>
    <row r="433" spans="1:26" x14ac:dyDescent="0.2">
      <c r="A433">
        <f t="shared" si="7"/>
        <v>432</v>
      </c>
      <c r="B433">
        <v>-1.2424164602528116E-2</v>
      </c>
      <c r="C433">
        <v>-2.8724608241560864E-2</v>
      </c>
      <c r="D433">
        <v>4.8800891128791456E-2</v>
      </c>
      <c r="E433">
        <v>3.7360359135405107E-2</v>
      </c>
      <c r="F433">
        <v>-4.4534180744866418E-2</v>
      </c>
      <c r="G433">
        <v>-8.0252015624730749E-2</v>
      </c>
      <c r="H433">
        <v>2.2072669590506192E-2</v>
      </c>
      <c r="I433">
        <v>-3.978266995062521E-2</v>
      </c>
      <c r="J433">
        <v>3.5447057164946921E-2</v>
      </c>
      <c r="K433">
        <v>-3.2621481902003729E-2</v>
      </c>
      <c r="L433">
        <v>-6.6681088186940435E-2</v>
      </c>
      <c r="M433">
        <v>-1.0454306201659845E-2</v>
      </c>
      <c r="N433">
        <v>1.805631713763696E-4</v>
      </c>
      <c r="O433">
        <v>1.7413152294482547E-2</v>
      </c>
      <c r="P433">
        <v>-2.8804812657394121E-2</v>
      </c>
      <c r="Q433">
        <v>6.6912902473921732E-2</v>
      </c>
      <c r="R433">
        <v>1.2200087946526005E-2</v>
      </c>
      <c r="S433">
        <v>9.8350915812382797E-2</v>
      </c>
      <c r="T433">
        <v>0.15832080548073205</v>
      </c>
      <c r="U433">
        <v>-4.5539799595144967E-2</v>
      </c>
      <c r="V433">
        <v>-3.048802762660888E-2</v>
      </c>
      <c r="W433">
        <v>-1.9140818215325452E-2</v>
      </c>
      <c r="X433">
        <v>-7.6564277823881519E-2</v>
      </c>
      <c r="Y433">
        <v>-7.43225631701636E-2</v>
      </c>
      <c r="Z433">
        <v>-6.383823629121152E-2</v>
      </c>
    </row>
    <row r="434" spans="1:26" x14ac:dyDescent="0.2">
      <c r="A434">
        <f t="shared" si="7"/>
        <v>433</v>
      </c>
      <c r="B434">
        <v>-2.2579360745038798E-2</v>
      </c>
      <c r="C434">
        <v>-4.3263712391458091E-2</v>
      </c>
      <c r="D434">
        <v>3.3433074002326112E-2</v>
      </c>
      <c r="E434">
        <v>-2.0121616480722696E-2</v>
      </c>
      <c r="F434">
        <v>7.1029370036076275E-2</v>
      </c>
      <c r="G434">
        <v>-4.3809832471753921E-2</v>
      </c>
      <c r="H434">
        <v>4.37940486585328E-2</v>
      </c>
      <c r="I434">
        <v>-8.3161038211072257E-3</v>
      </c>
      <c r="J434">
        <v>3.1388275078474463E-2</v>
      </c>
      <c r="K434">
        <v>-1.4648027000224496E-3</v>
      </c>
      <c r="L434">
        <v>2.3687964976847956E-3</v>
      </c>
      <c r="M434">
        <v>-1.298943483643226E-2</v>
      </c>
      <c r="N434">
        <v>-3.290386187205585E-3</v>
      </c>
      <c r="O434">
        <v>-1.0605833346108899E-2</v>
      </c>
      <c r="P434">
        <v>5.126575309378742E-2</v>
      </c>
      <c r="Q434">
        <v>-2.540439441060794E-2</v>
      </c>
      <c r="R434">
        <v>2.1444282736479189E-2</v>
      </c>
      <c r="S434">
        <v>2.0114606689908637E-2</v>
      </c>
      <c r="T434">
        <v>1.8822560191118179E-2</v>
      </c>
      <c r="U434">
        <v>-2.090464750088146E-2</v>
      </c>
      <c r="V434">
        <v>-3.077569769246421E-3</v>
      </c>
      <c r="W434">
        <v>-4.3456647206576375E-2</v>
      </c>
      <c r="X434">
        <v>-1.1947605567846697E-2</v>
      </c>
      <c r="Y434">
        <v>-7.4800650589012613E-2</v>
      </c>
      <c r="Z434">
        <v>1.874903167093258E-2</v>
      </c>
    </row>
    <row r="435" spans="1:26" x14ac:dyDescent="0.2">
      <c r="A435">
        <f t="shared" si="7"/>
        <v>434</v>
      </c>
      <c r="B435">
        <v>-2.0656481122649981E-2</v>
      </c>
      <c r="C435">
        <v>-2.729601791155768E-3</v>
      </c>
      <c r="D435">
        <v>-2.0684900772952961E-2</v>
      </c>
      <c r="E435">
        <v>-1.2776664976423407E-2</v>
      </c>
      <c r="F435">
        <v>2.0456011210384328E-2</v>
      </c>
      <c r="G435">
        <v>-8.0776802707602041E-2</v>
      </c>
      <c r="H435">
        <v>2.8108203052650643E-2</v>
      </c>
      <c r="I435">
        <v>1.1527837499952075E-2</v>
      </c>
      <c r="J435">
        <v>-6.8059249174011391E-2</v>
      </c>
      <c r="K435">
        <v>6.4183688009735965E-2</v>
      </c>
      <c r="L435">
        <v>-3.842984361907944E-3</v>
      </c>
      <c r="M435">
        <v>-7.258570656053448E-2</v>
      </c>
      <c r="N435">
        <v>-7.0511755642324286E-2</v>
      </c>
      <c r="O435">
        <v>-8.7127240349539878E-2</v>
      </c>
      <c r="P435">
        <v>9.5514669857129947E-2</v>
      </c>
      <c r="Q435">
        <v>-6.6558052223698899E-2</v>
      </c>
      <c r="R435">
        <v>-2.0695738258218112E-2</v>
      </c>
      <c r="S435">
        <v>3.4290016590653186E-2</v>
      </c>
      <c r="T435">
        <v>3.7454612327158042E-2</v>
      </c>
      <c r="U435">
        <v>-2.6250077484437976E-2</v>
      </c>
      <c r="V435">
        <v>-1.8398956669856727E-4</v>
      </c>
      <c r="W435">
        <v>3.0594095020042376E-2</v>
      </c>
      <c r="X435">
        <v>-1.8228137350122537E-2</v>
      </c>
      <c r="Y435">
        <v>-0.11377734806338501</v>
      </c>
      <c r="Z435">
        <v>-1.1917015112437068E-2</v>
      </c>
    </row>
    <row r="436" spans="1:26" x14ac:dyDescent="0.2">
      <c r="A436">
        <f t="shared" si="7"/>
        <v>435</v>
      </c>
      <c r="B436">
        <v>-0.13774477179163114</v>
      </c>
      <c r="C436">
        <v>3.4090213673021598E-2</v>
      </c>
      <c r="D436">
        <v>-3.1711229132537488E-2</v>
      </c>
      <c r="E436">
        <v>1.3742411818658281E-2</v>
      </c>
      <c r="F436">
        <v>5.6472859284038574E-3</v>
      </c>
      <c r="G436">
        <v>8.529914280449899E-2</v>
      </c>
      <c r="H436">
        <v>-4.6551168226324907E-2</v>
      </c>
      <c r="I436">
        <v>-4.6476704824983076E-2</v>
      </c>
      <c r="J436">
        <v>-2.6395682237369644E-3</v>
      </c>
      <c r="K436">
        <v>-1.1345452835738125E-2</v>
      </c>
      <c r="L436">
        <v>1.0952584336267867E-2</v>
      </c>
      <c r="M436">
        <v>3.7777136033350117E-2</v>
      </c>
      <c r="N436">
        <v>3.381899080835192E-2</v>
      </c>
      <c r="O436">
        <v>-7.0916334897688504E-2</v>
      </c>
      <c r="P436">
        <v>-2.5765150244832499E-2</v>
      </c>
      <c r="Q436">
        <v>5.1608977582818683E-2</v>
      </c>
      <c r="R436">
        <v>8.4791222855620144E-2</v>
      </c>
      <c r="S436">
        <v>-2.2322518780872585E-3</v>
      </c>
      <c r="T436">
        <v>-0.11816380024345684</v>
      </c>
      <c r="U436">
        <v>4.4310509255111798E-2</v>
      </c>
      <c r="V436">
        <v>-2.1224733716993412E-2</v>
      </c>
      <c r="W436">
        <v>-6.770016623402654E-2</v>
      </c>
      <c r="X436">
        <v>9.4964922027673274E-2</v>
      </c>
      <c r="Y436">
        <v>1.6263621835048555E-3</v>
      </c>
      <c r="Z436">
        <v>-2.6840961495842166E-2</v>
      </c>
    </row>
    <row r="437" spans="1:26" x14ac:dyDescent="0.2">
      <c r="A437">
        <f t="shared" si="7"/>
        <v>436</v>
      </c>
      <c r="B437">
        <v>-3.0746509604941633E-2</v>
      </c>
      <c r="C437">
        <v>-9.5544898844236916E-3</v>
      </c>
      <c r="D437">
        <v>-4.3746377227471697E-2</v>
      </c>
      <c r="E437">
        <v>-2.809120106503803E-2</v>
      </c>
      <c r="F437">
        <v>5.4591119015290554E-2</v>
      </c>
      <c r="G437">
        <v>0.12093675350533302</v>
      </c>
      <c r="H437">
        <v>3.8714531170290722E-2</v>
      </c>
      <c r="I437">
        <v>5.6856424530980387E-2</v>
      </c>
      <c r="J437">
        <v>-3.9574103050243205E-2</v>
      </c>
      <c r="K437">
        <v>2.3030029763578229E-2</v>
      </c>
      <c r="L437">
        <v>-3.3751864803738825E-2</v>
      </c>
      <c r="M437">
        <v>-7.635751369106325E-2</v>
      </c>
      <c r="N437">
        <v>1.2301037272296037E-2</v>
      </c>
      <c r="O437">
        <v>5.2788345643144663E-2</v>
      </c>
      <c r="P437">
        <v>-3.0246133914188008E-2</v>
      </c>
      <c r="Q437">
        <v>-4.5367657568152475E-2</v>
      </c>
      <c r="R437">
        <v>1.4812089497941694E-2</v>
      </c>
      <c r="S437">
        <v>-2.2597524483611253E-2</v>
      </c>
      <c r="T437">
        <v>6.4131444141640754E-3</v>
      </c>
      <c r="U437">
        <v>-4.6371347272508252E-2</v>
      </c>
      <c r="V437">
        <v>1.4265950401147164E-2</v>
      </c>
      <c r="W437">
        <v>9.7909676759938294E-2</v>
      </c>
      <c r="X437">
        <v>8.2388506073855533E-2</v>
      </c>
      <c r="Y437">
        <v>2.7535860598102601E-2</v>
      </c>
      <c r="Z437">
        <v>-2.8886028299734898E-2</v>
      </c>
    </row>
    <row r="438" spans="1:26" x14ac:dyDescent="0.2">
      <c r="A438">
        <f t="shared" si="7"/>
        <v>437</v>
      </c>
      <c r="B438">
        <v>-1.573087706640516E-2</v>
      </c>
      <c r="C438">
        <v>1.2403011071553347E-2</v>
      </c>
      <c r="D438">
        <v>-2.3091107754692412E-2</v>
      </c>
      <c r="E438">
        <v>-3.8819160497063021E-2</v>
      </c>
      <c r="F438">
        <v>-3.7678996582933902E-2</v>
      </c>
      <c r="G438">
        <v>3.7506587687459292E-2</v>
      </c>
      <c r="H438">
        <v>3.1890746958272462E-3</v>
      </c>
      <c r="I438">
        <v>8.5856675379148789E-2</v>
      </c>
      <c r="J438">
        <v>-8.4146475281289629E-2</v>
      </c>
      <c r="K438">
        <v>4.1574421176694923E-2</v>
      </c>
      <c r="L438">
        <v>-2.2748743305653414E-2</v>
      </c>
      <c r="M438">
        <v>-3.0754242002639851E-2</v>
      </c>
      <c r="N438">
        <v>-8.0523677805364666E-2</v>
      </c>
      <c r="O438">
        <v>-3.0964430105410074E-2</v>
      </c>
      <c r="P438">
        <v>5.2139396029472429E-2</v>
      </c>
      <c r="Q438">
        <v>5.0261927402369469E-2</v>
      </c>
      <c r="R438">
        <v>5.9407365997765665E-2</v>
      </c>
      <c r="S438">
        <v>5.966428143351566E-2</v>
      </c>
      <c r="T438">
        <v>1.9420849908611579E-2</v>
      </c>
      <c r="U438">
        <v>-3.3574729512852494E-2</v>
      </c>
      <c r="V438">
        <v>2.066204787729542E-2</v>
      </c>
      <c r="W438">
        <v>0.13285882190297807</v>
      </c>
      <c r="X438">
        <v>6.102315473968644E-2</v>
      </c>
      <c r="Y438">
        <v>7.1685718191258491E-2</v>
      </c>
      <c r="Z438">
        <v>-0.13649310401153519</v>
      </c>
    </row>
    <row r="439" spans="1:26" x14ac:dyDescent="0.2">
      <c r="A439">
        <f t="shared" si="7"/>
        <v>438</v>
      </c>
      <c r="B439">
        <v>-3.4038732705322219E-2</v>
      </c>
      <c r="C439">
        <v>7.6369234599572247E-2</v>
      </c>
      <c r="D439">
        <v>6.0689570235247431E-2</v>
      </c>
      <c r="E439">
        <v>-3.3147368794225578E-2</v>
      </c>
      <c r="F439">
        <v>1.5323403985169407E-2</v>
      </c>
      <c r="G439">
        <v>-6.3885324985871808E-2</v>
      </c>
      <c r="H439">
        <v>5.3322321810925888E-2</v>
      </c>
      <c r="I439">
        <v>3.6674856095525031E-2</v>
      </c>
      <c r="J439">
        <v>4.7288487604294688E-2</v>
      </c>
      <c r="K439">
        <v>2.0326094316828275E-2</v>
      </c>
      <c r="L439">
        <v>-1.3444535660626315E-2</v>
      </c>
      <c r="M439">
        <v>-3.2058219261908834E-2</v>
      </c>
      <c r="N439">
        <v>4.1947472877112951E-2</v>
      </c>
      <c r="O439">
        <v>4.7893818954385645E-2</v>
      </c>
      <c r="P439">
        <v>-5.8875255903504183E-2</v>
      </c>
      <c r="Q439">
        <v>7.259692028560033E-2</v>
      </c>
      <c r="R439">
        <v>-0.16849741924149239</v>
      </c>
      <c r="S439">
        <v>3.2850844825181337E-2</v>
      </c>
      <c r="T439">
        <v>-2.4950063902542109E-2</v>
      </c>
      <c r="U439">
        <v>-3.3216152124294268E-2</v>
      </c>
      <c r="V439">
        <v>-2.627036260879408E-2</v>
      </c>
      <c r="W439">
        <v>-1.9622566528296206E-2</v>
      </c>
      <c r="X439">
        <v>-5.3658731021842619E-2</v>
      </c>
      <c r="Y439">
        <v>-1.8807047920070413E-2</v>
      </c>
      <c r="Z439">
        <v>-4.9024776132344058E-2</v>
      </c>
    </row>
    <row r="440" spans="1:26" x14ac:dyDescent="0.2">
      <c r="A440">
        <f t="shared" si="7"/>
        <v>439</v>
      </c>
      <c r="B440">
        <v>-6.3299227027256905E-2</v>
      </c>
      <c r="C440">
        <v>-6.8190988322068991E-2</v>
      </c>
      <c r="D440">
        <v>-0.12920299495657084</v>
      </c>
      <c r="E440">
        <v>-9.4452076479953323E-2</v>
      </c>
      <c r="F440">
        <v>-4.256306231022626E-2</v>
      </c>
      <c r="G440">
        <v>5.1611288564867831E-2</v>
      </c>
      <c r="H440">
        <v>5.8689290807510806E-2</v>
      </c>
      <c r="I440">
        <v>-5.9823503924580905E-2</v>
      </c>
      <c r="J440">
        <v>-0.10580799985654268</v>
      </c>
      <c r="K440">
        <v>-3.0187062358538987E-2</v>
      </c>
      <c r="L440">
        <v>-2.8308815426890659E-2</v>
      </c>
      <c r="M440">
        <v>7.1230340978674062E-2</v>
      </c>
      <c r="N440">
        <v>3.543754860584717E-2</v>
      </c>
      <c r="O440">
        <v>6.7797238252056274E-3</v>
      </c>
      <c r="P440">
        <v>-3.369555077613471E-2</v>
      </c>
      <c r="Q440">
        <v>-1.0590547252978049E-2</v>
      </c>
      <c r="R440">
        <v>-2.021728490371015E-2</v>
      </c>
      <c r="S440">
        <v>4.7399941651625532E-2</v>
      </c>
      <c r="T440">
        <v>2.5144251254101871E-2</v>
      </c>
      <c r="U440">
        <v>8.0059691326411053E-2</v>
      </c>
      <c r="V440">
        <v>-2.1610441959433915E-2</v>
      </c>
      <c r="W440">
        <v>-0.10254015112836845</v>
      </c>
      <c r="X440">
        <v>8.4790329636300205E-2</v>
      </c>
      <c r="Y440">
        <v>-5.2324562139420154E-2</v>
      </c>
      <c r="Z440">
        <v>3.281692284594015E-2</v>
      </c>
    </row>
    <row r="441" spans="1:26" x14ac:dyDescent="0.2">
      <c r="A441">
        <f t="shared" si="7"/>
        <v>440</v>
      </c>
      <c r="B441">
        <v>8.4728168123690786E-2</v>
      </c>
      <c r="C441">
        <v>-0.16680723336201528</v>
      </c>
      <c r="D441">
        <v>-3.6551411547910723E-2</v>
      </c>
      <c r="E441">
        <v>-8.3754650958697352E-4</v>
      </c>
      <c r="F441">
        <v>-2.954739766863794E-2</v>
      </c>
      <c r="G441">
        <v>7.63467537753654E-2</v>
      </c>
      <c r="H441">
        <v>-7.7568754153156588E-2</v>
      </c>
      <c r="I441">
        <v>-8.6007373101244247E-2</v>
      </c>
      <c r="J441">
        <v>-5.3230429605542473E-3</v>
      </c>
      <c r="K441">
        <v>6.8361334807638577E-2</v>
      </c>
      <c r="L441">
        <v>-1.082907431231084E-2</v>
      </c>
      <c r="M441">
        <v>-4.8870783400391277E-2</v>
      </c>
      <c r="N441">
        <v>6.0067085406376869E-4</v>
      </c>
      <c r="O441">
        <v>4.377030549751789E-2</v>
      </c>
      <c r="P441">
        <v>9.3088902933342377E-2</v>
      </c>
      <c r="Q441">
        <v>2.210571810939381E-2</v>
      </c>
      <c r="R441">
        <v>1.350887603679983E-2</v>
      </c>
      <c r="S441">
        <v>-9.5282704332480123E-2</v>
      </c>
      <c r="T441">
        <v>-3.368613750289267E-2</v>
      </c>
      <c r="U441">
        <v>-7.2738800696982801E-3</v>
      </c>
      <c r="V441">
        <v>7.2997311616967889E-2</v>
      </c>
      <c r="W441">
        <v>-1.3962943347155693E-2</v>
      </c>
      <c r="X441">
        <v>-1.7177139567469954E-2</v>
      </c>
      <c r="Y441">
        <v>6.7227951652358717E-2</v>
      </c>
      <c r="Z441">
        <v>-0.10283666754773285</v>
      </c>
    </row>
    <row r="442" spans="1:26" x14ac:dyDescent="0.2">
      <c r="A442">
        <f t="shared" si="7"/>
        <v>441</v>
      </c>
      <c r="B442">
        <v>2.4292995357196995E-2</v>
      </c>
      <c r="C442">
        <v>1.1838151012080536E-2</v>
      </c>
      <c r="D442">
        <v>2.6618353513484733E-3</v>
      </c>
      <c r="E442">
        <v>-9.8696891041287066E-2</v>
      </c>
      <c r="F442">
        <v>-4.391637015603516E-2</v>
      </c>
      <c r="G442">
        <v>-5.4731217209244037E-2</v>
      </c>
      <c r="H442">
        <v>-3.6204045746216593E-2</v>
      </c>
      <c r="I442">
        <v>1.0189326777035445E-2</v>
      </c>
      <c r="J442">
        <v>3.3668082660928335E-2</v>
      </c>
      <c r="K442">
        <v>-4.0631076941055416E-2</v>
      </c>
      <c r="L442">
        <v>8.0772371518253186E-2</v>
      </c>
      <c r="M442">
        <v>4.5556842408309844E-2</v>
      </c>
      <c r="N442">
        <v>-9.264647880083525E-2</v>
      </c>
      <c r="O442">
        <v>6.2166545215971869E-2</v>
      </c>
      <c r="P442">
        <v>-4.2468420702118856E-2</v>
      </c>
      <c r="Q442">
        <v>-6.1632006271868302E-2</v>
      </c>
      <c r="R442">
        <v>-2.9554427328765281E-3</v>
      </c>
      <c r="S442">
        <v>3.4417465732457693E-2</v>
      </c>
      <c r="T442">
        <v>-8.7152079282151428E-3</v>
      </c>
      <c r="U442">
        <v>4.8139227884105053E-2</v>
      </c>
      <c r="V442">
        <v>6.6789244956886831E-2</v>
      </c>
      <c r="W442">
        <v>-4.8184221361186989E-2</v>
      </c>
      <c r="X442">
        <v>-2.9850419173329205E-2</v>
      </c>
      <c r="Y442">
        <v>-1.3905132520947166E-2</v>
      </c>
      <c r="Z442">
        <v>-1.2175759874347183E-2</v>
      </c>
    </row>
    <row r="443" spans="1:26" x14ac:dyDescent="0.2">
      <c r="A443">
        <f t="shared" si="7"/>
        <v>442</v>
      </c>
      <c r="B443">
        <v>-6.5466350518887228E-3</v>
      </c>
      <c r="C443">
        <v>2.9224636230074069E-2</v>
      </c>
      <c r="D443">
        <v>8.3111057431741065E-3</v>
      </c>
      <c r="E443">
        <v>4.1648198602780642E-2</v>
      </c>
      <c r="F443">
        <v>9.3447353886103924E-4</v>
      </c>
      <c r="G443">
        <v>-3.1062323649733065E-2</v>
      </c>
      <c r="H443">
        <v>8.9993781183350975E-3</v>
      </c>
      <c r="I443">
        <v>-8.0674547804158753E-2</v>
      </c>
      <c r="J443">
        <v>3.8258324386733343E-2</v>
      </c>
      <c r="K443">
        <v>-4.1587799945715438E-2</v>
      </c>
      <c r="L443">
        <v>3.0723818154542473E-2</v>
      </c>
      <c r="M443">
        <v>7.9559140866350721E-3</v>
      </c>
      <c r="N443">
        <v>3.9324413541999816E-2</v>
      </c>
      <c r="O443">
        <v>7.1407862394314639E-2</v>
      </c>
      <c r="P443">
        <v>1.753684579870899E-2</v>
      </c>
      <c r="Q443">
        <v>6.982832119555446E-2</v>
      </c>
      <c r="R443">
        <v>7.1785752724180807E-2</v>
      </c>
      <c r="S443">
        <v>-4.807556991174395E-2</v>
      </c>
      <c r="T443">
        <v>-1.6821711636195828E-2</v>
      </c>
      <c r="U443">
        <v>1.3953940590515102E-2</v>
      </c>
      <c r="V443">
        <v>7.6157242512324599E-2</v>
      </c>
      <c r="W443">
        <v>-9.804626925134341E-2</v>
      </c>
      <c r="X443">
        <v>-2.678203704600092E-2</v>
      </c>
      <c r="Y443">
        <v>-1.2425943744760502E-2</v>
      </c>
      <c r="Z443">
        <v>1.5562845720185875E-2</v>
      </c>
    </row>
    <row r="444" spans="1:26" x14ac:dyDescent="0.2">
      <c r="A444">
        <f t="shared" si="7"/>
        <v>443</v>
      </c>
      <c r="B444">
        <v>-8.6026396744387119E-3</v>
      </c>
      <c r="C444">
        <v>-4.1371641587774927E-2</v>
      </c>
      <c r="D444">
        <v>3.4468877062454939E-2</v>
      </c>
      <c r="E444">
        <v>-1.3678286910804648E-2</v>
      </c>
      <c r="F444">
        <v>2.4670085171139193E-4</v>
      </c>
      <c r="G444">
        <v>-3.3125009932348459E-2</v>
      </c>
      <c r="H444">
        <v>-1.3349967833456614E-2</v>
      </c>
      <c r="I444">
        <v>3.117660709491395E-2</v>
      </c>
      <c r="J444">
        <v>4.312708463576953E-2</v>
      </c>
      <c r="K444">
        <v>3.8781653870283948E-2</v>
      </c>
      <c r="L444">
        <v>-3.5556816946440667E-2</v>
      </c>
      <c r="M444">
        <v>7.1386715305009493E-2</v>
      </c>
      <c r="N444">
        <v>7.999723062658054E-2</v>
      </c>
      <c r="O444">
        <v>1.8750307428736391E-2</v>
      </c>
      <c r="P444">
        <v>-2.3319759382373038E-2</v>
      </c>
      <c r="Q444">
        <v>6.3744362478127425E-2</v>
      </c>
      <c r="R444">
        <v>2.3524071675980418E-2</v>
      </c>
      <c r="S444">
        <v>-8.4539218727817209E-2</v>
      </c>
      <c r="T444">
        <v>4.0521625193104753E-2</v>
      </c>
      <c r="U444">
        <v>1.0855861810576107E-3</v>
      </c>
      <c r="V444">
        <v>-7.5088391880252889E-2</v>
      </c>
      <c r="W444">
        <v>-2.6655345035175467E-2</v>
      </c>
      <c r="X444">
        <v>5.7646300136270211E-3</v>
      </c>
      <c r="Y444">
        <v>-5.4096804090980236E-2</v>
      </c>
      <c r="Z444">
        <v>4.3697427686211182E-2</v>
      </c>
    </row>
    <row r="445" spans="1:26" x14ac:dyDescent="0.2">
      <c r="A445">
        <f t="shared" si="7"/>
        <v>444</v>
      </c>
      <c r="B445">
        <v>-1.2822212973906139E-2</v>
      </c>
      <c r="C445">
        <v>1.2580795724057528E-2</v>
      </c>
      <c r="D445">
        <v>-3.3102437736926907E-2</v>
      </c>
      <c r="E445">
        <v>2.4460243307970364E-2</v>
      </c>
      <c r="F445">
        <v>-4.3684662232743712E-2</v>
      </c>
      <c r="G445">
        <v>3.4306145032670501E-2</v>
      </c>
      <c r="H445">
        <v>2.493631664028062E-2</v>
      </c>
      <c r="I445">
        <v>-0.12954248594213205</v>
      </c>
      <c r="J445">
        <v>6.0506957425315727E-2</v>
      </c>
      <c r="K445">
        <v>-9.3460368269602134E-2</v>
      </c>
      <c r="L445">
        <v>7.9456960033055704E-2</v>
      </c>
      <c r="M445">
        <v>-6.8400271742472991E-3</v>
      </c>
      <c r="N445">
        <v>-2.2057785961257341E-2</v>
      </c>
      <c r="O445">
        <v>-1.95453373599415E-2</v>
      </c>
      <c r="P445">
        <v>1.7619628689585887E-2</v>
      </c>
      <c r="Q445">
        <v>-8.0372464456325982E-2</v>
      </c>
      <c r="R445">
        <v>-4.1702293535691853E-2</v>
      </c>
      <c r="S445">
        <v>0.10329852966238816</v>
      </c>
      <c r="T445">
        <v>3.0566633942272596E-3</v>
      </c>
      <c r="U445">
        <v>-2.4324984445176791E-3</v>
      </c>
      <c r="V445">
        <v>-9.8887650490495985E-3</v>
      </c>
      <c r="W445">
        <v>-8.2351643472233449E-2</v>
      </c>
      <c r="X445">
        <v>-7.3627055119738785E-2</v>
      </c>
      <c r="Y445">
        <v>-6.444392753450566E-2</v>
      </c>
      <c r="Z445">
        <v>-3.0494230635297725E-2</v>
      </c>
    </row>
    <row r="446" spans="1:26" x14ac:dyDescent="0.2">
      <c r="A446">
        <f t="shared" si="7"/>
        <v>445</v>
      </c>
      <c r="B446">
        <v>-4.250361132750121E-2</v>
      </c>
      <c r="C446">
        <v>-7.0726256044999117E-2</v>
      </c>
      <c r="D446">
        <v>6.0351992220081443E-3</v>
      </c>
      <c r="E446">
        <v>2.3118574268902022E-2</v>
      </c>
      <c r="F446">
        <v>4.1270407395252978E-2</v>
      </c>
      <c r="G446">
        <v>-3.1591976822429216E-2</v>
      </c>
      <c r="H446">
        <v>-7.3795175758256989E-2</v>
      </c>
      <c r="I446">
        <v>-1.1947208942988473E-2</v>
      </c>
      <c r="J446">
        <v>8.0734360903150001E-3</v>
      </c>
      <c r="K446">
        <v>5.6192749741078893E-2</v>
      </c>
      <c r="L446">
        <v>-4.7274392704359521E-2</v>
      </c>
      <c r="M446">
        <v>3.8688417046086603E-2</v>
      </c>
      <c r="N446">
        <v>-2.7072213413775179E-2</v>
      </c>
      <c r="O446">
        <v>-6.9075384909443142E-3</v>
      </c>
      <c r="P446">
        <v>-6.0657485244878913E-2</v>
      </c>
      <c r="Q446">
        <v>5.7715965258696336E-2</v>
      </c>
      <c r="R446">
        <v>-2.7078966001184548E-2</v>
      </c>
      <c r="S446">
        <v>2.600427665078554E-2</v>
      </c>
      <c r="T446">
        <v>8.2022049620368367E-3</v>
      </c>
      <c r="U446">
        <v>5.5087990539467856E-2</v>
      </c>
      <c r="V446">
        <v>-5.6650216317467347E-2</v>
      </c>
      <c r="W446">
        <v>-5.4493099055038526E-2</v>
      </c>
      <c r="X446">
        <v>6.8468095836646051E-2</v>
      </c>
      <c r="Y446">
        <v>-4.0678069633664063E-2</v>
      </c>
      <c r="Z446">
        <v>-4.3121976920273697E-2</v>
      </c>
    </row>
    <row r="447" spans="1:26" x14ac:dyDescent="0.2">
      <c r="A447">
        <f t="shared" si="7"/>
        <v>446</v>
      </c>
      <c r="B447">
        <v>-3.8465218668044511E-2</v>
      </c>
      <c r="C447">
        <v>3.7652359741268973E-2</v>
      </c>
      <c r="D447">
        <v>1.1323926001345063E-2</v>
      </c>
      <c r="E447">
        <v>-6.9491734503293046E-2</v>
      </c>
      <c r="F447">
        <v>5.4457710003327366E-2</v>
      </c>
      <c r="G447">
        <v>9.6955300249075421E-2</v>
      </c>
      <c r="H447">
        <v>-0.11285864455344917</v>
      </c>
      <c r="I447">
        <v>-3.2580078532456314E-2</v>
      </c>
      <c r="J447">
        <v>3.2108756590990835E-2</v>
      </c>
      <c r="K447">
        <v>7.8007344593180053E-2</v>
      </c>
      <c r="L447">
        <v>5.7347855294139466E-2</v>
      </c>
      <c r="M447">
        <v>7.2227237411047571E-4</v>
      </c>
      <c r="N447">
        <v>2.3190811079752533E-2</v>
      </c>
      <c r="O447">
        <v>-1.3713001207358624E-2</v>
      </c>
      <c r="P447">
        <v>6.9558995044896835E-2</v>
      </c>
      <c r="Q447">
        <v>0.1099571222282224</v>
      </c>
      <c r="R447">
        <v>-9.0702208430908177E-2</v>
      </c>
      <c r="S447">
        <v>5.1168362434300136E-3</v>
      </c>
      <c r="T447">
        <v>9.9989009936510775E-2</v>
      </c>
      <c r="U447">
        <v>1.0297146014988007E-2</v>
      </c>
      <c r="V447">
        <v>-2.2723448063606318E-2</v>
      </c>
      <c r="W447">
        <v>-3.1956302660823249E-2</v>
      </c>
      <c r="X447">
        <v>-8.0275875111520831E-2</v>
      </c>
      <c r="Y447">
        <v>-0.1287445341911802</v>
      </c>
      <c r="Z447">
        <v>8.215109091195516E-2</v>
      </c>
    </row>
    <row r="448" spans="1:26" x14ac:dyDescent="0.2">
      <c r="A448">
        <f t="shared" si="7"/>
        <v>447</v>
      </c>
      <c r="B448">
        <v>-8.4755457420915295E-2</v>
      </c>
      <c r="C448">
        <v>-5.3125111124786788E-2</v>
      </c>
      <c r="D448">
        <v>-2.8804392658947339E-2</v>
      </c>
      <c r="E448">
        <v>6.3738091426035828E-5</v>
      </c>
      <c r="F448">
        <v>9.3766959192073382E-2</v>
      </c>
      <c r="G448">
        <v>-0.12288064799999804</v>
      </c>
      <c r="H448">
        <v>1.7898061292284384E-2</v>
      </c>
      <c r="I448">
        <v>5.5712971069910015E-2</v>
      </c>
      <c r="J448">
        <v>1.0218438502144368E-2</v>
      </c>
      <c r="K448">
        <v>-3.3815427309866468E-2</v>
      </c>
      <c r="L448">
        <v>-7.601399557706022E-2</v>
      </c>
      <c r="M448">
        <v>-8.0068275991235865E-2</v>
      </c>
      <c r="N448">
        <v>-8.4263975459310664E-3</v>
      </c>
      <c r="O448">
        <v>-1.2183216309535214E-2</v>
      </c>
      <c r="P448">
        <v>6.755596145343945E-2</v>
      </c>
      <c r="Q448">
        <v>7.2426427487140066E-2</v>
      </c>
      <c r="R448">
        <v>-8.8566031142166809E-2</v>
      </c>
      <c r="S448">
        <v>-3.2353161408251639E-2</v>
      </c>
      <c r="T448">
        <v>4.8696495822741652E-2</v>
      </c>
      <c r="U448">
        <v>3.8543011191047132E-2</v>
      </c>
      <c r="V448">
        <v>1.6645383735258958E-2</v>
      </c>
      <c r="W448">
        <v>-1.6734049298540964E-2</v>
      </c>
      <c r="X448">
        <v>8.1433440128936718E-2</v>
      </c>
      <c r="Y448">
        <v>-6.7477976377045591E-3</v>
      </c>
      <c r="Z448">
        <v>-6.9346019873080311E-2</v>
      </c>
    </row>
    <row r="449" spans="1:26" x14ac:dyDescent="0.2">
      <c r="A449">
        <f t="shared" si="7"/>
        <v>448</v>
      </c>
      <c r="B449">
        <v>-3.5044074578612296E-3</v>
      </c>
      <c r="C449">
        <v>-1.0244035606871765E-3</v>
      </c>
      <c r="D449">
        <v>1.7206832016083386E-2</v>
      </c>
      <c r="E449">
        <v>7.7454036105979521E-2</v>
      </c>
      <c r="F449">
        <v>-1.3062302923214609E-2</v>
      </c>
      <c r="G449">
        <v>-6.4381952625154754E-2</v>
      </c>
      <c r="H449">
        <v>-6.3308485414147256E-2</v>
      </c>
      <c r="I449">
        <v>-3.9342190017396361E-2</v>
      </c>
      <c r="J449">
        <v>-7.1225527888681292E-2</v>
      </c>
      <c r="K449">
        <v>5.1539424050987118E-2</v>
      </c>
      <c r="L449">
        <v>3.3723264333206495E-3</v>
      </c>
      <c r="M449">
        <v>3.6344636411492832E-2</v>
      </c>
      <c r="N449">
        <v>-1.9155885893759061E-2</v>
      </c>
      <c r="O449">
        <v>-8.8650432856987402E-3</v>
      </c>
      <c r="P449">
        <v>2.3307362705358721E-2</v>
      </c>
      <c r="Q449">
        <v>5.1166882664262475E-2</v>
      </c>
      <c r="R449">
        <v>-2.0781559139478089E-3</v>
      </c>
      <c r="S449">
        <v>-8.2593665396620258E-3</v>
      </c>
      <c r="T449">
        <v>0.11388598598019074</v>
      </c>
      <c r="U449">
        <v>5.3631701531871259E-2</v>
      </c>
      <c r="V449">
        <v>-4.6324591372977036E-2</v>
      </c>
      <c r="W449">
        <v>-4.6494155825853416E-2</v>
      </c>
      <c r="X449">
        <v>-5.1826540036894055E-2</v>
      </c>
      <c r="Y449">
        <v>1.2484144578388597E-3</v>
      </c>
      <c r="Z449">
        <v>-2.2903617811703855E-2</v>
      </c>
    </row>
    <row r="450" spans="1:26" x14ac:dyDescent="0.2">
      <c r="A450">
        <f t="shared" si="7"/>
        <v>449</v>
      </c>
      <c r="B450">
        <v>-6.6284176962629685E-2</v>
      </c>
      <c r="C450">
        <v>-3.0797327020420723E-2</v>
      </c>
      <c r="D450">
        <v>-5.0960602780185091E-2</v>
      </c>
      <c r="E450">
        <v>-0.12367608375469669</v>
      </c>
      <c r="F450">
        <v>3.3801636231027166E-2</v>
      </c>
      <c r="G450">
        <v>-7.7025284521000506E-2</v>
      </c>
      <c r="H450">
        <v>-2.5000446289929191E-2</v>
      </c>
      <c r="I450">
        <v>2.2006152646609819E-2</v>
      </c>
      <c r="J450">
        <v>4.7059338844573466E-2</v>
      </c>
      <c r="K450">
        <v>-1.765190148050555E-2</v>
      </c>
      <c r="L450">
        <v>1.618698569072077E-2</v>
      </c>
      <c r="M450">
        <v>-2.790366933490719E-3</v>
      </c>
      <c r="N450">
        <v>1.7479894350143693E-3</v>
      </c>
      <c r="O450">
        <v>-7.0972306390162387E-2</v>
      </c>
      <c r="P450">
        <v>5.9888175594340877E-2</v>
      </c>
      <c r="Q450">
        <v>4.7695517700995289E-2</v>
      </c>
      <c r="R450">
        <v>-1.9472880595101279E-2</v>
      </c>
      <c r="S450">
        <v>-0.11210172831121516</v>
      </c>
      <c r="T450">
        <v>-1.8517297213428027E-2</v>
      </c>
      <c r="U450">
        <v>1.9501960369954423E-2</v>
      </c>
      <c r="V450">
        <v>-6.6226394092174193E-2</v>
      </c>
      <c r="W450">
        <v>2.369883666913656E-3</v>
      </c>
      <c r="X450">
        <v>3.126053263881632E-2</v>
      </c>
      <c r="Y450">
        <v>5.8248155311128862E-2</v>
      </c>
      <c r="Z450">
        <v>4.4843967222721326E-2</v>
      </c>
    </row>
    <row r="451" spans="1:26" x14ac:dyDescent="0.2">
      <c r="A451">
        <f t="shared" si="7"/>
        <v>450</v>
      </c>
      <c r="B451">
        <v>-4.8035641989924799E-2</v>
      </c>
      <c r="C451">
        <v>-1.6249707156229823E-2</v>
      </c>
      <c r="D451">
        <v>-4.8244871071614098E-2</v>
      </c>
      <c r="E451">
        <v>-2.8147433024329413E-2</v>
      </c>
      <c r="F451">
        <v>-3.6141377440896842E-2</v>
      </c>
      <c r="G451">
        <v>5.0125933451502583E-2</v>
      </c>
      <c r="H451">
        <v>-2.7267235730969577E-2</v>
      </c>
      <c r="I451">
        <v>5.2266270329020849E-2</v>
      </c>
      <c r="J451">
        <v>-2.0055517183601344E-2</v>
      </c>
      <c r="K451">
        <v>-5.8284622834691522E-3</v>
      </c>
      <c r="L451">
        <v>2.462102238194511E-2</v>
      </c>
      <c r="M451">
        <v>-1.4386678227454562E-2</v>
      </c>
      <c r="N451">
        <v>-4.1081555286542962E-2</v>
      </c>
      <c r="O451">
        <v>7.2017426445143261E-3</v>
      </c>
      <c r="P451">
        <v>-2.6196621102262743E-2</v>
      </c>
      <c r="Q451">
        <v>1.6727844250961178E-2</v>
      </c>
      <c r="R451">
        <v>5.7680813240194806E-2</v>
      </c>
      <c r="S451">
        <v>-1.3075545624572612E-2</v>
      </c>
      <c r="T451">
        <v>-2.552507175257351E-2</v>
      </c>
      <c r="U451">
        <v>-4.3854951291149372E-3</v>
      </c>
      <c r="V451">
        <v>3.027355897812525E-2</v>
      </c>
      <c r="W451">
        <v>2.2929238472622591E-2</v>
      </c>
      <c r="X451">
        <v>-2.1188216038593184E-2</v>
      </c>
      <c r="Y451">
        <v>4.2744415288697969E-2</v>
      </c>
      <c r="Z451">
        <v>9.2702657540903784E-3</v>
      </c>
    </row>
    <row r="452" spans="1:26" x14ac:dyDescent="0.2">
      <c r="A452">
        <f t="shared" ref="A452:A515" si="8">A451+1</f>
        <v>451</v>
      </c>
      <c r="B452">
        <v>4.4245144966949632E-2</v>
      </c>
      <c r="C452">
        <v>-7.4115132471551659E-2</v>
      </c>
      <c r="D452">
        <v>5.9187300971321549E-2</v>
      </c>
      <c r="E452">
        <v>1.3905471238496239E-2</v>
      </c>
      <c r="F452">
        <v>0.10588333764976024</v>
      </c>
      <c r="G452">
        <v>6.5261078988800014E-2</v>
      </c>
      <c r="H452">
        <v>1.2397534235058273E-2</v>
      </c>
      <c r="I452">
        <v>4.2980699720793297E-2</v>
      </c>
      <c r="J452">
        <v>3.2432685586286738E-3</v>
      </c>
      <c r="K452">
        <v>4.5341866426518523E-2</v>
      </c>
      <c r="L452">
        <v>-3.2414467717131877E-2</v>
      </c>
      <c r="M452">
        <v>3.6511665985318915E-2</v>
      </c>
      <c r="N452">
        <v>8.8700780594626244E-2</v>
      </c>
      <c r="O452">
        <v>1.7461518919048569E-2</v>
      </c>
      <c r="P452">
        <v>-0.11812839340314904</v>
      </c>
      <c r="Q452">
        <v>-3.8565181486037138E-2</v>
      </c>
      <c r="R452">
        <v>9.8480145680002518E-2</v>
      </c>
      <c r="S452">
        <v>-6.4333006385912744E-2</v>
      </c>
      <c r="T452">
        <v>2.3959032938362997E-2</v>
      </c>
      <c r="U452">
        <v>-1.1641320338619454E-2</v>
      </c>
      <c r="V452">
        <v>-1.9474273016823432E-2</v>
      </c>
      <c r="W452">
        <v>-1.3382613606940822E-2</v>
      </c>
      <c r="X452">
        <v>-3.4156499937723996E-2</v>
      </c>
      <c r="Y452">
        <v>-5.0103061715345946E-2</v>
      </c>
      <c r="Z452">
        <v>2.7219193224966444E-2</v>
      </c>
    </row>
    <row r="453" spans="1:26" x14ac:dyDescent="0.2">
      <c r="A453">
        <f t="shared" si="8"/>
        <v>452</v>
      </c>
      <c r="B453">
        <v>1.2606385691841559E-2</v>
      </c>
      <c r="C453">
        <v>-3.7886621758996458E-2</v>
      </c>
      <c r="D453">
        <v>-2.8895821850703093E-3</v>
      </c>
      <c r="E453">
        <v>2.0559299217150193E-2</v>
      </c>
      <c r="F453">
        <v>-7.5615277106137205E-2</v>
      </c>
      <c r="G453">
        <v>-2.3039612380167721E-2</v>
      </c>
      <c r="H453">
        <v>-5.0475810140170746E-4</v>
      </c>
      <c r="I453">
        <v>9.8490727549063267E-2</v>
      </c>
      <c r="J453">
        <v>-6.0001920059322826E-4</v>
      </c>
      <c r="K453">
        <v>7.7230402533755182E-2</v>
      </c>
      <c r="L453">
        <v>9.1311086451755424E-2</v>
      </c>
      <c r="M453">
        <v>2.7876308498704188E-2</v>
      </c>
      <c r="N453">
        <v>-3.732259401615267E-2</v>
      </c>
      <c r="O453">
        <v>-5.6675585962212408E-2</v>
      </c>
      <c r="P453">
        <v>-6.7265397167366285E-3</v>
      </c>
      <c r="Q453">
        <v>6.3967750694754702E-2</v>
      </c>
      <c r="R453">
        <v>-5.3052430879250129E-2</v>
      </c>
      <c r="S453">
        <v>-9.4280361587393644E-3</v>
      </c>
      <c r="T453">
        <v>1.8860172232900027E-2</v>
      </c>
      <c r="U453">
        <v>1.8779803977046625E-2</v>
      </c>
      <c r="V453">
        <v>1.9024678984441549E-2</v>
      </c>
      <c r="W453">
        <v>4.8765961022491845E-2</v>
      </c>
      <c r="X453">
        <v>6.2432959817915554E-3</v>
      </c>
      <c r="Y453">
        <v>8.2869454156246788E-2</v>
      </c>
      <c r="Z453">
        <v>-3.027895516612587E-2</v>
      </c>
    </row>
    <row r="454" spans="1:26" x14ac:dyDescent="0.2">
      <c r="A454">
        <f t="shared" si="8"/>
        <v>453</v>
      </c>
      <c r="B454">
        <v>4.4089884011887841E-2</v>
      </c>
      <c r="C454">
        <v>-6.7747501618009173E-2</v>
      </c>
      <c r="D454">
        <v>-2.0820081106009022E-2</v>
      </c>
      <c r="E454">
        <v>-2.7141654851154606E-2</v>
      </c>
      <c r="F454">
        <v>4.3217181940901968E-2</v>
      </c>
      <c r="G454">
        <v>2.2413669510409445E-2</v>
      </c>
      <c r="H454">
        <v>-2.5443749786598854E-2</v>
      </c>
      <c r="I454">
        <v>-4.462698916745008E-2</v>
      </c>
      <c r="J454">
        <v>-2.8898744036634865E-3</v>
      </c>
      <c r="K454">
        <v>-5.767019047324249E-2</v>
      </c>
      <c r="L454">
        <v>-7.9414596258978835E-3</v>
      </c>
      <c r="M454">
        <v>-9.3556966257892279E-3</v>
      </c>
      <c r="N454">
        <v>-1.3481407803984914E-2</v>
      </c>
      <c r="O454">
        <v>-0.10863605308175245</v>
      </c>
      <c r="P454">
        <v>-9.4609685560664694E-2</v>
      </c>
      <c r="Q454">
        <v>-3.0986942500487145E-2</v>
      </c>
      <c r="R454">
        <v>-3.6074894372864603E-2</v>
      </c>
      <c r="S454">
        <v>-2.5002336104152839E-2</v>
      </c>
      <c r="T454">
        <v>2.2427929838591803E-2</v>
      </c>
      <c r="U454">
        <v>1.4592881991573232E-2</v>
      </c>
      <c r="V454">
        <v>0.12108875316752588</v>
      </c>
      <c r="W454">
        <v>3.3139608175961295E-2</v>
      </c>
      <c r="X454">
        <v>9.9979041339560287E-2</v>
      </c>
      <c r="Y454">
        <v>-7.42629413512607E-2</v>
      </c>
      <c r="Z454">
        <v>-6.0835438168804754E-2</v>
      </c>
    </row>
    <row r="455" spans="1:26" x14ac:dyDescent="0.2">
      <c r="A455">
        <f t="shared" si="8"/>
        <v>454</v>
      </c>
      <c r="B455">
        <v>8.1964479653315478E-2</v>
      </c>
      <c r="C455">
        <v>-3.0545500238764938E-2</v>
      </c>
      <c r="D455">
        <v>8.8066727505966801E-3</v>
      </c>
      <c r="E455">
        <v>-4.4896066790429283E-2</v>
      </c>
      <c r="F455">
        <v>5.2930558456361722E-2</v>
      </c>
      <c r="G455">
        <v>5.1345215496181838E-3</v>
      </c>
      <c r="H455">
        <v>4.7021229903111493E-2</v>
      </c>
      <c r="I455">
        <v>-0.12918565703138726</v>
      </c>
      <c r="J455">
        <v>-4.0007751590425848E-2</v>
      </c>
      <c r="K455">
        <v>6.4809525083126276E-2</v>
      </c>
      <c r="L455">
        <v>-6.3950511433144147E-2</v>
      </c>
      <c r="M455">
        <v>1.9580556996299875E-2</v>
      </c>
      <c r="N455">
        <v>3.2566828770311543E-2</v>
      </c>
      <c r="O455">
        <v>-0.11556867961347546</v>
      </c>
      <c r="P455">
        <v>4.6422400401472365E-2</v>
      </c>
      <c r="Q455">
        <v>7.8065277689684007E-2</v>
      </c>
      <c r="R455">
        <v>-1.2870610739063211E-2</v>
      </c>
      <c r="S455">
        <v>2.8944620642082679E-2</v>
      </c>
      <c r="T455">
        <v>1.0344265546312337E-2</v>
      </c>
      <c r="U455">
        <v>0.10534220521304678</v>
      </c>
      <c r="V455">
        <v>0.11028739353591963</v>
      </c>
      <c r="W455">
        <v>2.5369888707850546E-2</v>
      </c>
      <c r="X455">
        <v>-4.0857810201179977E-2</v>
      </c>
      <c r="Y455">
        <v>-4.5380211234039035E-2</v>
      </c>
      <c r="Z455">
        <v>9.4290215061636484E-2</v>
      </c>
    </row>
    <row r="456" spans="1:26" x14ac:dyDescent="0.2">
      <c r="A456">
        <f t="shared" si="8"/>
        <v>455</v>
      </c>
      <c r="B456">
        <v>7.1857522650094884E-3</v>
      </c>
      <c r="C456">
        <v>6.7206377430360981E-2</v>
      </c>
      <c r="D456">
        <v>-4.0409227803435473E-3</v>
      </c>
      <c r="E456">
        <v>2.8285287777664977E-2</v>
      </c>
      <c r="F456">
        <v>6.0011460537228667E-2</v>
      </c>
      <c r="G456">
        <v>3.6816044932220064E-2</v>
      </c>
      <c r="H456">
        <v>-1.6827554950420414E-2</v>
      </c>
      <c r="I456">
        <v>9.7096881110742952E-2</v>
      </c>
      <c r="J456">
        <v>7.658711906855778E-2</v>
      </c>
      <c r="K456">
        <v>7.9653009055112231E-3</v>
      </c>
      <c r="L456">
        <v>-4.528079993912278E-3</v>
      </c>
      <c r="M456">
        <v>1.6559709080133506E-2</v>
      </c>
      <c r="N456">
        <v>7.5283930763024073E-2</v>
      </c>
      <c r="O456">
        <v>-3.6045413647778475E-2</v>
      </c>
      <c r="P456">
        <v>-5.2607352748405938E-2</v>
      </c>
      <c r="Q456">
        <v>-4.6514447977894474E-2</v>
      </c>
      <c r="R456">
        <v>7.6776509721041136E-2</v>
      </c>
      <c r="S456">
        <v>4.8997322507399084E-2</v>
      </c>
      <c r="T456">
        <v>3.9347768127621544E-2</v>
      </c>
      <c r="U456">
        <v>-6.0804307493169209E-2</v>
      </c>
      <c r="V456">
        <v>7.0328195914467234E-2</v>
      </c>
      <c r="W456">
        <v>-2.6403659537267515E-2</v>
      </c>
      <c r="X456">
        <v>4.9926875140316566E-2</v>
      </c>
      <c r="Y456">
        <v>3.7663083700461494E-2</v>
      </c>
      <c r="Z456">
        <v>1.6771856611739869E-2</v>
      </c>
    </row>
    <row r="457" spans="1:26" x14ac:dyDescent="0.2">
      <c r="A457">
        <f t="shared" si="8"/>
        <v>456</v>
      </c>
      <c r="B457">
        <v>-2.251375554378628E-2</v>
      </c>
      <c r="C457">
        <v>7.2406790929352496E-2</v>
      </c>
      <c r="D457">
        <v>-4.5594247294000773E-2</v>
      </c>
      <c r="E457">
        <v>-2.1556351660634743E-2</v>
      </c>
      <c r="F457">
        <v>5.5297156302540083E-2</v>
      </c>
      <c r="G457">
        <v>-2.7916843584237329E-2</v>
      </c>
      <c r="H457">
        <v>-0.10959660970580683</v>
      </c>
      <c r="I457">
        <v>-3.8557354707000301E-2</v>
      </c>
      <c r="J457">
        <v>4.2662345059830457E-2</v>
      </c>
      <c r="K457">
        <v>9.6876222946026033E-2</v>
      </c>
      <c r="L457">
        <v>-1.1982471796233067E-2</v>
      </c>
      <c r="M457">
        <v>1.2395276697149984E-2</v>
      </c>
      <c r="N457">
        <v>-8.5224257430857056E-2</v>
      </c>
      <c r="O457">
        <v>6.1984210247144709E-3</v>
      </c>
      <c r="P457">
        <v>2.1188197323639059E-2</v>
      </c>
      <c r="Q457">
        <v>-1.5161689340219881E-2</v>
      </c>
      <c r="R457">
        <v>-5.5860097902298129E-2</v>
      </c>
      <c r="S457">
        <v>5.5467756506834748E-2</v>
      </c>
      <c r="T457">
        <v>-8.6995807999905375E-2</v>
      </c>
      <c r="U457">
        <v>4.4391155866051267E-2</v>
      </c>
      <c r="V457">
        <v>-6.1487100078410468E-2</v>
      </c>
      <c r="W457">
        <v>-1.9133545575275791E-2</v>
      </c>
      <c r="X457">
        <v>3.3918160093357151E-2</v>
      </c>
      <c r="Y457">
        <v>1.3770252628314241E-2</v>
      </c>
      <c r="Z457">
        <v>5.1662437445919619E-2</v>
      </c>
    </row>
    <row r="458" spans="1:26" x14ac:dyDescent="0.2">
      <c r="A458">
        <f t="shared" si="8"/>
        <v>457</v>
      </c>
      <c r="B458">
        <v>2.4063563162217728E-2</v>
      </c>
      <c r="C458">
        <v>-3.7335820404312838E-3</v>
      </c>
      <c r="D458">
        <v>-6.8104423185571389E-3</v>
      </c>
      <c r="E458">
        <v>5.650755249580806E-3</v>
      </c>
      <c r="F458">
        <v>-3.3913074912999622E-2</v>
      </c>
      <c r="G458">
        <v>-7.4831068952452527E-3</v>
      </c>
      <c r="H458">
        <v>2.4821447068224868E-4</v>
      </c>
      <c r="I458">
        <v>-5.7956564713191168E-2</v>
      </c>
      <c r="J458">
        <v>2.568805794709763E-2</v>
      </c>
      <c r="K458">
        <v>4.9896271082049803E-2</v>
      </c>
      <c r="L458">
        <v>-8.367256010011424E-3</v>
      </c>
      <c r="M458">
        <v>4.0399697375863117E-2</v>
      </c>
      <c r="N458">
        <v>2.7983828571644463E-2</v>
      </c>
      <c r="O458">
        <v>-3.0050781997712742E-3</v>
      </c>
      <c r="P458">
        <v>-4.2851294435195357E-3</v>
      </c>
      <c r="Q458">
        <v>3.2616453665947807E-3</v>
      </c>
      <c r="R458">
        <v>-8.5489430999407534E-2</v>
      </c>
      <c r="S458">
        <v>-2.543150393509909E-2</v>
      </c>
      <c r="T458">
        <v>-1.447718053059891E-2</v>
      </c>
      <c r="U458">
        <v>-1.0521715509855884E-2</v>
      </c>
      <c r="V458">
        <v>5.8801506388409835E-2</v>
      </c>
      <c r="W458">
        <v>4.0222709394605545E-2</v>
      </c>
      <c r="X458">
        <v>4.688945642172377E-2</v>
      </c>
      <c r="Y458">
        <v>-8.962808027015029E-2</v>
      </c>
      <c r="Z458">
        <v>-8.0954396148036428E-2</v>
      </c>
    </row>
    <row r="459" spans="1:26" x14ac:dyDescent="0.2">
      <c r="A459">
        <f t="shared" si="8"/>
        <v>458</v>
      </c>
      <c r="B459">
        <v>-2.3828356118603948E-2</v>
      </c>
      <c r="C459">
        <v>2.5211027509999463E-2</v>
      </c>
      <c r="D459">
        <v>2.7396656385783313E-2</v>
      </c>
      <c r="E459">
        <v>-8.9328141763318891E-3</v>
      </c>
      <c r="F459">
        <v>2.9329588708704984E-2</v>
      </c>
      <c r="G459">
        <v>-9.9916167549714149E-2</v>
      </c>
      <c r="H459">
        <v>4.2744514963651082E-3</v>
      </c>
      <c r="I459">
        <v>9.2106805544552681E-2</v>
      </c>
      <c r="J459">
        <v>-4.4964611414271799E-2</v>
      </c>
      <c r="K459">
        <v>-4.7730293267020298E-3</v>
      </c>
      <c r="L459">
        <v>5.1404845178388198E-2</v>
      </c>
      <c r="M459">
        <v>-1.6867493000892502E-2</v>
      </c>
      <c r="N459">
        <v>1.4642496982595073E-2</v>
      </c>
      <c r="O459">
        <v>0.11248641035904829</v>
      </c>
      <c r="P459">
        <v>2.9552741365304162E-2</v>
      </c>
      <c r="Q459">
        <v>-2.7143211706229513E-2</v>
      </c>
      <c r="R459">
        <v>-3.1359239587853006E-2</v>
      </c>
      <c r="S459">
        <v>3.540862460246066E-4</v>
      </c>
      <c r="T459">
        <v>5.1264975208508999E-2</v>
      </c>
      <c r="U459">
        <v>-9.4183056319362152E-3</v>
      </c>
      <c r="V459">
        <v>-9.8937778230804747E-3</v>
      </c>
      <c r="W459">
        <v>-3.954488139967173E-2</v>
      </c>
      <c r="X459">
        <v>2.7437700429822385E-2</v>
      </c>
      <c r="Y459">
        <v>8.7287127528011006E-3</v>
      </c>
      <c r="Z459">
        <v>-4.0081705966606228E-2</v>
      </c>
    </row>
    <row r="460" spans="1:26" x14ac:dyDescent="0.2">
      <c r="A460">
        <f t="shared" si="8"/>
        <v>459</v>
      </c>
      <c r="B460">
        <v>-1.4769239530634886E-3</v>
      </c>
      <c r="C460">
        <v>-2.5154769155142857E-2</v>
      </c>
      <c r="D460">
        <v>-2.1787423345696933E-2</v>
      </c>
      <c r="E460">
        <v>5.494489857163256E-2</v>
      </c>
      <c r="F460">
        <v>1.5437546235636757E-2</v>
      </c>
      <c r="G460">
        <v>6.9702977365871319E-2</v>
      </c>
      <c r="H460">
        <v>3.0989420449500694E-2</v>
      </c>
      <c r="I460">
        <v>-6.4220923289048354E-2</v>
      </c>
      <c r="J460">
        <v>6.2499451050793707E-2</v>
      </c>
      <c r="K460">
        <v>1.4267463756127712E-2</v>
      </c>
      <c r="L460">
        <v>1.2552626769017243E-2</v>
      </c>
      <c r="M460">
        <v>-8.6675435653060809E-2</v>
      </c>
      <c r="N460">
        <v>5.67470806801657E-2</v>
      </c>
      <c r="O460">
        <v>-2.7306530961669601E-2</v>
      </c>
      <c r="P460">
        <v>-3.7282245716226105E-2</v>
      </c>
      <c r="Q460">
        <v>-2.1055595810494068E-2</v>
      </c>
      <c r="R460">
        <v>-2.6448269950636302E-2</v>
      </c>
      <c r="S460">
        <v>-0.19244964921540375</v>
      </c>
      <c r="T460">
        <v>9.5217102435704287E-3</v>
      </c>
      <c r="U460">
        <v>5.4068610202794735E-2</v>
      </c>
      <c r="V460">
        <v>3.8512739671699887E-3</v>
      </c>
      <c r="W460">
        <v>1.3881373194330048E-2</v>
      </c>
      <c r="X460">
        <v>-8.189300634483547E-2</v>
      </c>
      <c r="Y460">
        <v>-6.3019808770368863E-2</v>
      </c>
      <c r="Z460">
        <v>-4.2140385972771532E-2</v>
      </c>
    </row>
    <row r="461" spans="1:26" x14ac:dyDescent="0.2">
      <c r="A461">
        <f t="shared" si="8"/>
        <v>460</v>
      </c>
      <c r="B461">
        <v>2.5779982559273534E-2</v>
      </c>
      <c r="C461">
        <v>4.8986680215699629E-2</v>
      </c>
      <c r="D461">
        <v>-3.2027691262133694E-2</v>
      </c>
      <c r="E461">
        <v>7.0003582269006853E-2</v>
      </c>
      <c r="F461">
        <v>2.728641388421171E-2</v>
      </c>
      <c r="G461">
        <v>-4.7695363554147302E-2</v>
      </c>
      <c r="H461">
        <v>2.4372892422488378E-2</v>
      </c>
      <c r="I461">
        <v>-5.8313267847399035E-2</v>
      </c>
      <c r="J461">
        <v>-3.9526964699887149E-3</v>
      </c>
      <c r="K461">
        <v>-1.9090198833631722E-2</v>
      </c>
      <c r="L461">
        <v>0.10314212880635319</v>
      </c>
      <c r="M461">
        <v>1.0657616995219388E-2</v>
      </c>
      <c r="N461">
        <v>-2.6345410710519282E-2</v>
      </c>
      <c r="O461">
        <v>6.1682135181733301E-2</v>
      </c>
      <c r="P461">
        <v>-2.0977470869483882E-3</v>
      </c>
      <c r="Q461">
        <v>-1.6898745029877725E-2</v>
      </c>
      <c r="R461">
        <v>-6.0191054673239174E-2</v>
      </c>
      <c r="S461">
        <v>-3.245536392497915E-2</v>
      </c>
      <c r="T461">
        <v>1.1730341096296167E-3</v>
      </c>
      <c r="U461">
        <v>2.5302560432803854E-2</v>
      </c>
      <c r="V461">
        <v>-9.5247821862225347E-3</v>
      </c>
      <c r="W461">
        <v>1.8993686682519762E-2</v>
      </c>
      <c r="X461">
        <v>-6.4721064899431135E-2</v>
      </c>
      <c r="Y461">
        <v>3.0171121314816092E-2</v>
      </c>
      <c r="Z461">
        <v>4.4268182171833487E-4</v>
      </c>
    </row>
    <row r="462" spans="1:26" x14ac:dyDescent="0.2">
      <c r="A462">
        <f t="shared" si="8"/>
        <v>461</v>
      </c>
      <c r="B462">
        <v>5.7997419550767974E-2</v>
      </c>
      <c r="C462">
        <v>-6.6763776061822933E-2</v>
      </c>
      <c r="D462">
        <v>-2.0884794958800631E-2</v>
      </c>
      <c r="E462">
        <v>-1.3992014277456286E-2</v>
      </c>
      <c r="F462">
        <v>-2.1455056577002331E-2</v>
      </c>
      <c r="G462">
        <v>-4.7841155075677155E-2</v>
      </c>
      <c r="H462">
        <v>4.2668724476698151E-2</v>
      </c>
      <c r="I462">
        <v>2.5672780664373545E-2</v>
      </c>
      <c r="J462">
        <v>-3.2529056513353069E-2</v>
      </c>
      <c r="K462">
        <v>5.8741008141254193E-2</v>
      </c>
      <c r="L462">
        <v>-4.6011145507169671E-2</v>
      </c>
      <c r="M462">
        <v>4.4331993182944909E-2</v>
      </c>
      <c r="N462">
        <v>1.0939018614738838E-3</v>
      </c>
      <c r="O462">
        <v>-0.113221818031496</v>
      </c>
      <c r="P462">
        <v>4.2625712170987706E-2</v>
      </c>
      <c r="Q462">
        <v>4.9396520360031566E-2</v>
      </c>
      <c r="R462">
        <v>-8.0557339550198351E-2</v>
      </c>
      <c r="S462">
        <v>4.8554261993802368E-2</v>
      </c>
      <c r="T462">
        <v>1.3088459792198758E-2</v>
      </c>
      <c r="U462">
        <v>-4.7016096332313927E-2</v>
      </c>
      <c r="V462">
        <v>3.0983049774025034E-2</v>
      </c>
      <c r="W462">
        <v>1.7057660558233798E-2</v>
      </c>
      <c r="X462">
        <v>1.556976739430556E-2</v>
      </c>
      <c r="Y462">
        <v>-6.710261572767291E-4</v>
      </c>
      <c r="Z462">
        <v>4.6684067415894717E-2</v>
      </c>
    </row>
    <row r="463" spans="1:26" x14ac:dyDescent="0.2">
      <c r="A463">
        <f t="shared" si="8"/>
        <v>462</v>
      </c>
      <c r="B463">
        <v>-4.4310871585359277E-2</v>
      </c>
      <c r="C463">
        <v>-2.364918845428101E-2</v>
      </c>
      <c r="D463">
        <v>-4.1672304531366063E-2</v>
      </c>
      <c r="E463">
        <v>0.12789624115263551</v>
      </c>
      <c r="F463">
        <v>4.0223442376479839E-2</v>
      </c>
      <c r="G463">
        <v>8.5453907586517983E-2</v>
      </c>
      <c r="H463">
        <v>-5.4486736501202365E-3</v>
      </c>
      <c r="I463">
        <v>0.16113625759599071</v>
      </c>
      <c r="J463">
        <v>-2.7756929949273573E-2</v>
      </c>
      <c r="K463">
        <v>-3.3762664227624715E-2</v>
      </c>
      <c r="L463">
        <v>3.5033821594730686E-3</v>
      </c>
      <c r="M463">
        <v>3.9042171207004793E-3</v>
      </c>
      <c r="N463">
        <v>-4.1732336840662687E-2</v>
      </c>
      <c r="O463">
        <v>1.3200546863525385E-2</v>
      </c>
      <c r="P463">
        <v>-7.5443767134023371E-2</v>
      </c>
      <c r="Q463">
        <v>2.1908900953604586E-2</v>
      </c>
      <c r="R463">
        <v>-5.2322365852280769E-2</v>
      </c>
      <c r="S463">
        <v>-1.7823897284070099E-2</v>
      </c>
      <c r="T463">
        <v>5.2709611382448028E-2</v>
      </c>
      <c r="U463">
        <v>1.6544356634222449E-2</v>
      </c>
      <c r="V463">
        <v>4.4647731853036103E-2</v>
      </c>
      <c r="W463">
        <v>7.6563563287085964E-3</v>
      </c>
      <c r="X463">
        <v>-7.4687324100229754E-2</v>
      </c>
      <c r="Y463">
        <v>4.9594017635621289E-3</v>
      </c>
      <c r="Z463">
        <v>-3.8074590160305428E-3</v>
      </c>
    </row>
    <row r="464" spans="1:26" x14ac:dyDescent="0.2">
      <c r="A464">
        <f t="shared" si="8"/>
        <v>463</v>
      </c>
      <c r="B464">
        <v>2.9014798356462923E-2</v>
      </c>
      <c r="C464">
        <v>-5.9127040994193802E-2</v>
      </c>
      <c r="D464">
        <v>5.9365561039525731E-3</v>
      </c>
      <c r="E464">
        <v>-1.2708598767719828E-2</v>
      </c>
      <c r="F464">
        <v>1.48739714491167E-2</v>
      </c>
      <c r="G464">
        <v>-3.4111610680554745E-2</v>
      </c>
      <c r="H464">
        <v>2.9753831073642174E-2</v>
      </c>
      <c r="I464">
        <v>-8.6913403904540117E-7</v>
      </c>
      <c r="J464">
        <v>9.7660410844811266E-2</v>
      </c>
      <c r="K464">
        <v>3.5426363582891661E-2</v>
      </c>
      <c r="L464">
        <v>3.6726166048580873E-3</v>
      </c>
      <c r="M464">
        <v>1.3987809337911826E-2</v>
      </c>
      <c r="N464">
        <v>2.4915456902651085E-2</v>
      </c>
      <c r="O464">
        <v>3.1401900544194582E-2</v>
      </c>
      <c r="P464">
        <v>-4.8611734265152966E-2</v>
      </c>
      <c r="Q464">
        <v>-1.0213140502754871E-3</v>
      </c>
      <c r="R464">
        <v>8.7897884218178665E-2</v>
      </c>
      <c r="S464">
        <v>-1.6617458825862977E-2</v>
      </c>
      <c r="T464">
        <v>1.53615742369388E-2</v>
      </c>
      <c r="U464">
        <v>-0.13409866321459027</v>
      </c>
      <c r="V464">
        <v>4.6782473358833628E-2</v>
      </c>
      <c r="W464">
        <v>2.4342331001365432E-3</v>
      </c>
      <c r="X464">
        <v>3.6518977851027319E-2</v>
      </c>
      <c r="Y464">
        <v>2.2793366979008522E-2</v>
      </c>
      <c r="Z464">
        <v>4.5492009566119908E-3</v>
      </c>
    </row>
    <row r="465" spans="1:26" x14ac:dyDescent="0.2">
      <c r="A465">
        <f t="shared" si="8"/>
        <v>464</v>
      </c>
      <c r="B465">
        <v>1.206740982056019E-2</v>
      </c>
      <c r="C465">
        <v>7.4306499169968218E-2</v>
      </c>
      <c r="D465">
        <v>-9.1410012314193476E-2</v>
      </c>
      <c r="E465">
        <v>4.4388518704006001E-2</v>
      </c>
      <c r="F465">
        <v>-1.015696734130828E-2</v>
      </c>
      <c r="G465">
        <v>1.5250715408439391E-2</v>
      </c>
      <c r="H465">
        <v>7.2199891818814366E-3</v>
      </c>
      <c r="I465">
        <v>-1.3591509880851102E-2</v>
      </c>
      <c r="J465">
        <v>5.6264874929341756E-2</v>
      </c>
      <c r="K465">
        <v>-7.7739625701708254E-2</v>
      </c>
      <c r="L465">
        <v>-2.7142105504688579E-2</v>
      </c>
      <c r="M465">
        <v>-6.5188481425311959E-2</v>
      </c>
      <c r="N465">
        <v>3.162138527406514E-2</v>
      </c>
      <c r="O465">
        <v>-0.11591167625181399</v>
      </c>
      <c r="P465">
        <v>1.8906719641839549E-2</v>
      </c>
      <c r="Q465">
        <v>4.4396991598981167E-2</v>
      </c>
      <c r="R465">
        <v>5.3401650211217407E-2</v>
      </c>
      <c r="S465">
        <v>6.3211558820296582E-2</v>
      </c>
      <c r="T465">
        <v>-7.1278721588622931E-2</v>
      </c>
      <c r="U465">
        <v>3.6240253584476627E-2</v>
      </c>
      <c r="V465">
        <v>-0.13966279416732125</v>
      </c>
      <c r="W465">
        <v>3.2577327596389746E-2</v>
      </c>
      <c r="X465">
        <v>1.6188432293341215E-2</v>
      </c>
      <c r="Y465">
        <v>3.8962766178214903E-3</v>
      </c>
      <c r="Z465">
        <v>1.0342619530589797E-5</v>
      </c>
    </row>
    <row r="466" spans="1:26" x14ac:dyDescent="0.2">
      <c r="A466">
        <f t="shared" si="8"/>
        <v>465</v>
      </c>
      <c r="B466">
        <v>-1.1577481368370997E-2</v>
      </c>
      <c r="C466">
        <v>7.3094432954989332E-3</v>
      </c>
      <c r="D466">
        <v>-3.7433982504812884E-2</v>
      </c>
      <c r="E466">
        <v>-1.5103462031511595E-2</v>
      </c>
      <c r="F466">
        <v>-3.8692513826976797E-2</v>
      </c>
      <c r="G466">
        <v>-3.6665025712345194E-2</v>
      </c>
      <c r="H466">
        <v>-4.4418042452266888E-2</v>
      </c>
      <c r="I466">
        <v>6.4734807470775937E-2</v>
      </c>
      <c r="J466">
        <v>1.1270411153322705E-2</v>
      </c>
      <c r="K466">
        <v>-2.3150476361742764E-2</v>
      </c>
      <c r="L466">
        <v>-2.7686743065289854E-3</v>
      </c>
      <c r="M466">
        <v>-3.7014359017674504E-2</v>
      </c>
      <c r="N466">
        <v>-8.1630715045686364E-2</v>
      </c>
      <c r="O466">
        <v>-2.5551441863167081E-2</v>
      </c>
      <c r="P466">
        <v>-6.155792550474621E-2</v>
      </c>
      <c r="Q466">
        <v>-1.8943583315008238E-2</v>
      </c>
      <c r="R466">
        <v>1.1372897682155159E-2</v>
      </c>
      <c r="S466">
        <v>-1.9801839263418042E-2</v>
      </c>
      <c r="T466">
        <v>-6.7980491143951379E-3</v>
      </c>
      <c r="U466">
        <v>-4.6670722438646964E-2</v>
      </c>
      <c r="V466">
        <v>1.5174187308694497E-2</v>
      </c>
      <c r="W466">
        <v>-1.6923803661009557E-2</v>
      </c>
      <c r="X466">
        <v>-5.7408428136062867E-2</v>
      </c>
      <c r="Y466">
        <v>7.8530935788302027E-3</v>
      </c>
      <c r="Z466">
        <v>-7.5593750329846082E-2</v>
      </c>
    </row>
    <row r="467" spans="1:26" x14ac:dyDescent="0.2">
      <c r="A467">
        <f t="shared" si="8"/>
        <v>466</v>
      </c>
      <c r="B467">
        <v>1.094137650271596E-2</v>
      </c>
      <c r="C467">
        <v>-7.9627532548382896E-2</v>
      </c>
      <c r="D467">
        <v>-8.341823095680231E-3</v>
      </c>
      <c r="E467">
        <v>-4.1709088543809645E-3</v>
      </c>
      <c r="F467">
        <v>-2.7929669595462342E-4</v>
      </c>
      <c r="G467">
        <v>5.6907046860717153E-2</v>
      </c>
      <c r="H467">
        <v>-6.1335273995689589E-2</v>
      </c>
      <c r="I467">
        <v>3.7059012274630473E-2</v>
      </c>
      <c r="J467">
        <v>8.5933609320452672E-2</v>
      </c>
      <c r="K467">
        <v>-5.9046167791728769E-3</v>
      </c>
      <c r="L467">
        <v>1.0683750524998405E-2</v>
      </c>
      <c r="M467">
        <v>2.2410219488887478E-2</v>
      </c>
      <c r="N467">
        <v>4.5453167338000817E-2</v>
      </c>
      <c r="O467">
        <v>2.2746787059315741E-2</v>
      </c>
      <c r="P467">
        <v>-4.0045659122699861E-2</v>
      </c>
      <c r="Q467">
        <v>-3.2332956880413051E-2</v>
      </c>
      <c r="R467">
        <v>-4.1540359403027444E-2</v>
      </c>
      <c r="S467">
        <v>9.5885377150696093E-4</v>
      </c>
      <c r="T467">
        <v>5.9523508889244934E-3</v>
      </c>
      <c r="U467">
        <v>5.5122170493146112E-2</v>
      </c>
      <c r="V467">
        <v>-2.0383239723786219E-2</v>
      </c>
      <c r="W467">
        <v>-2.3486248697235833E-2</v>
      </c>
      <c r="X467">
        <v>4.8882210748677199E-2</v>
      </c>
      <c r="Y467">
        <v>-7.0481152949504897E-2</v>
      </c>
      <c r="Z467">
        <v>-4.9775722829713639E-2</v>
      </c>
    </row>
    <row r="468" spans="1:26" x14ac:dyDescent="0.2">
      <c r="A468">
        <f t="shared" si="8"/>
        <v>467</v>
      </c>
      <c r="B468">
        <v>9.7164142176200171E-3</v>
      </c>
      <c r="C468">
        <v>-4.4097558898564336E-2</v>
      </c>
      <c r="D468">
        <v>-2.3392184430532627E-2</v>
      </c>
      <c r="E468">
        <v>-3.6255289662616807E-3</v>
      </c>
      <c r="F468">
        <v>-0.14463575867314224</v>
      </c>
      <c r="G468">
        <v>6.7657933453066949E-2</v>
      </c>
      <c r="H468">
        <v>-2.316845895017313E-3</v>
      </c>
      <c r="I468">
        <v>-5.3818012504276966E-2</v>
      </c>
      <c r="J468">
        <v>3.0072596292929816E-2</v>
      </c>
      <c r="K468">
        <v>-0.10136618855809174</v>
      </c>
      <c r="L468">
        <v>1.6974236482468805E-2</v>
      </c>
      <c r="M468">
        <v>-6.297736221471148E-2</v>
      </c>
      <c r="N468">
        <v>2.1175706697332621E-2</v>
      </c>
      <c r="O468">
        <v>-2.5438191419461225E-2</v>
      </c>
      <c r="P468">
        <v>-6.9666795802968293E-2</v>
      </c>
      <c r="Q468">
        <v>-3.419988132190923E-2</v>
      </c>
      <c r="R468">
        <v>-7.5816231258622371E-2</v>
      </c>
      <c r="S468">
        <v>2.2333932933023413E-2</v>
      </c>
      <c r="T468">
        <v>-8.1746966504420981E-2</v>
      </c>
      <c r="U468">
        <v>8.1957163608932806E-2</v>
      </c>
      <c r="V468">
        <v>5.3060417390412291E-2</v>
      </c>
      <c r="W468">
        <v>0.1131379187063426</v>
      </c>
      <c r="X468">
        <v>-6.7387720426735659E-2</v>
      </c>
      <c r="Y468">
        <v>-2.8079155084644088E-2</v>
      </c>
      <c r="Z468">
        <v>2.8460089793074E-2</v>
      </c>
    </row>
    <row r="469" spans="1:26" x14ac:dyDescent="0.2">
      <c r="A469">
        <f t="shared" si="8"/>
        <v>468</v>
      </c>
      <c r="B469">
        <v>-2.2942712242396714E-2</v>
      </c>
      <c r="C469">
        <v>-9.607892813276421E-2</v>
      </c>
      <c r="D469">
        <v>-2.800457685423989E-2</v>
      </c>
      <c r="E469">
        <v>3.459390992036588E-2</v>
      </c>
      <c r="F469">
        <v>-4.3058099146264281E-2</v>
      </c>
      <c r="G469">
        <v>5.3590015517787484E-2</v>
      </c>
      <c r="H469">
        <v>6.2890026418434469E-2</v>
      </c>
      <c r="I469">
        <v>7.8254457378117342E-2</v>
      </c>
      <c r="J469">
        <v>-4.7714269080148558E-2</v>
      </c>
      <c r="K469">
        <v>5.5607236227251423E-2</v>
      </c>
      <c r="L469">
        <v>8.9728603499721324E-2</v>
      </c>
      <c r="M469">
        <v>3.044096983616492E-2</v>
      </c>
      <c r="N469">
        <v>-6.211144835216063E-5</v>
      </c>
      <c r="O469">
        <v>-9.931759131898317E-5</v>
      </c>
      <c r="P469">
        <v>8.8552902366941088E-3</v>
      </c>
      <c r="Q469">
        <v>-1.4423961828130324E-2</v>
      </c>
      <c r="R469">
        <v>3.2395618044545292E-2</v>
      </c>
      <c r="S469">
        <v>-9.1193846503438536E-2</v>
      </c>
      <c r="T469">
        <v>-5.6525067329456863E-2</v>
      </c>
      <c r="U469">
        <v>-9.0196304498767442E-3</v>
      </c>
      <c r="V469">
        <v>-2.6458090668462664E-2</v>
      </c>
      <c r="W469">
        <v>1.5437662774698358E-3</v>
      </c>
      <c r="X469">
        <v>3.1541674879071738E-2</v>
      </c>
      <c r="Y469">
        <v>-3.0805655854149617E-2</v>
      </c>
      <c r="Z469">
        <v>2.1989912931874148E-2</v>
      </c>
    </row>
    <row r="470" spans="1:26" x14ac:dyDescent="0.2">
      <c r="A470">
        <f t="shared" si="8"/>
        <v>469</v>
      </c>
      <c r="B470">
        <v>-7.7899169682722879E-3</v>
      </c>
      <c r="C470">
        <v>9.724339495116207E-3</v>
      </c>
      <c r="D470">
        <v>3.4183618311333576E-2</v>
      </c>
      <c r="E470">
        <v>-6.3490901208502731E-2</v>
      </c>
      <c r="F470">
        <v>3.9634689490344537E-2</v>
      </c>
      <c r="G470">
        <v>6.2758560594486823E-4</v>
      </c>
      <c r="H470">
        <v>1.4704120747560142E-2</v>
      </c>
      <c r="I470">
        <v>-1.2234959841502115E-2</v>
      </c>
      <c r="J470">
        <v>3.2001303271674712E-2</v>
      </c>
      <c r="K470">
        <v>5.279424821447657E-2</v>
      </c>
      <c r="L470">
        <v>2.4416269313175424E-2</v>
      </c>
      <c r="M470">
        <v>-6.5179852553082437E-2</v>
      </c>
      <c r="N470">
        <v>-1.2068567614007727E-2</v>
      </c>
      <c r="O470">
        <v>-2.4550651169073828E-2</v>
      </c>
      <c r="P470">
        <v>2.9965117353998393E-2</v>
      </c>
      <c r="Q470">
        <v>4.5283210182662723E-2</v>
      </c>
      <c r="R470">
        <v>5.1028862300793114E-2</v>
      </c>
      <c r="S470">
        <v>-9.0891732727204286E-2</v>
      </c>
      <c r="T470">
        <v>2.8993921409995925E-2</v>
      </c>
      <c r="U470">
        <v>-5.2524446950050166E-2</v>
      </c>
      <c r="V470">
        <v>-0.1367291974114043</v>
      </c>
      <c r="W470">
        <v>-3.4770413099481129E-3</v>
      </c>
      <c r="X470">
        <v>2.2726689289281003E-2</v>
      </c>
      <c r="Y470">
        <v>1.5774189113937692E-3</v>
      </c>
      <c r="Z470">
        <v>-2.9825909571772759E-2</v>
      </c>
    </row>
    <row r="471" spans="1:26" x14ac:dyDescent="0.2">
      <c r="A471">
        <f t="shared" si="8"/>
        <v>470</v>
      </c>
      <c r="B471">
        <v>-7.5201053047191532E-2</v>
      </c>
      <c r="C471">
        <v>1.2419215987417982E-2</v>
      </c>
      <c r="D471">
        <v>-1.8443724246027561E-2</v>
      </c>
      <c r="E471">
        <v>7.5848727121804863E-2</v>
      </c>
      <c r="F471">
        <v>2.494066094470726E-3</v>
      </c>
      <c r="G471">
        <v>2.5148315826094888E-2</v>
      </c>
      <c r="H471">
        <v>-6.8693100858934833E-2</v>
      </c>
      <c r="I471">
        <v>-2.7186969821459375E-2</v>
      </c>
      <c r="J471">
        <v>-6.8229529751943921E-2</v>
      </c>
      <c r="K471">
        <v>-1.581419908478876E-2</v>
      </c>
      <c r="L471">
        <v>7.7490651247199005E-2</v>
      </c>
      <c r="M471">
        <v>-2.1928173426727163E-2</v>
      </c>
      <c r="N471">
        <v>5.8732165428674002E-2</v>
      </c>
      <c r="O471">
        <v>-1.0732189799175271E-2</v>
      </c>
      <c r="P471">
        <v>-0.10819861230173786</v>
      </c>
      <c r="Q471">
        <v>6.5150002521407058E-3</v>
      </c>
      <c r="R471">
        <v>-8.604275877930892E-2</v>
      </c>
      <c r="S471">
        <v>-4.6326113690248139E-2</v>
      </c>
      <c r="T471">
        <v>-4.7835609334337108E-2</v>
      </c>
      <c r="U471">
        <v>-2.7951554551150344E-2</v>
      </c>
      <c r="V471">
        <v>-3.5505001277640114E-2</v>
      </c>
      <c r="W471">
        <v>1.7565017758220506E-2</v>
      </c>
      <c r="X471">
        <v>-2.2639233422152897E-3</v>
      </c>
      <c r="Y471">
        <v>1.1154881829741023E-2</v>
      </c>
      <c r="Z471">
        <v>6.0634463465885351E-2</v>
      </c>
    </row>
    <row r="472" spans="1:26" x14ac:dyDescent="0.2">
      <c r="A472">
        <f t="shared" si="8"/>
        <v>471</v>
      </c>
      <c r="B472">
        <v>-1.8340625864511809E-2</v>
      </c>
      <c r="C472">
        <v>3.4003802327411799E-2</v>
      </c>
      <c r="D472">
        <v>-2.6438058375884727E-2</v>
      </c>
      <c r="E472">
        <v>-9.8073930694141109E-2</v>
      </c>
      <c r="F472">
        <v>-6.6593931539004655E-2</v>
      </c>
      <c r="G472">
        <v>-2.2506524432428288E-2</v>
      </c>
      <c r="H472">
        <v>2.3886279413378442E-2</v>
      </c>
      <c r="I472">
        <v>-2.4540875826617667E-2</v>
      </c>
      <c r="J472">
        <v>-5.2172020825866482E-3</v>
      </c>
      <c r="K472">
        <v>9.4783638606600579E-2</v>
      </c>
      <c r="L472">
        <v>-2.619737466812774E-2</v>
      </c>
      <c r="M472">
        <v>4.2200712142025337E-2</v>
      </c>
      <c r="N472">
        <v>-4.7667088214268023E-2</v>
      </c>
      <c r="O472">
        <v>8.9297299806542062E-3</v>
      </c>
      <c r="P472">
        <v>3.9031341283579914E-2</v>
      </c>
      <c r="Q472">
        <v>-9.5808493911340095E-2</v>
      </c>
      <c r="R472">
        <v>2.8591862515278021E-2</v>
      </c>
      <c r="S472">
        <v>-4.0446081601531347E-2</v>
      </c>
      <c r="T472">
        <v>4.4214358767511057E-2</v>
      </c>
      <c r="U472">
        <v>-1.2099325043124557E-2</v>
      </c>
      <c r="V472">
        <v>-6.1863450312323397E-2</v>
      </c>
      <c r="W472">
        <v>-1.7491926279599532E-2</v>
      </c>
      <c r="X472">
        <v>6.3693609090187453E-2</v>
      </c>
      <c r="Y472">
        <v>7.6163554202176263E-4</v>
      </c>
      <c r="Z472">
        <v>-8.6822524151210681E-2</v>
      </c>
    </row>
    <row r="473" spans="1:26" x14ac:dyDescent="0.2">
      <c r="A473">
        <f t="shared" si="8"/>
        <v>472</v>
      </c>
      <c r="B473">
        <v>-1.0643390002037912E-2</v>
      </c>
      <c r="C473">
        <v>2.4476960880434593E-3</v>
      </c>
      <c r="D473">
        <v>-2.9989133556759012E-2</v>
      </c>
      <c r="E473">
        <v>2.0171511017671388E-2</v>
      </c>
      <c r="F473">
        <v>1.8611913339564097E-3</v>
      </c>
      <c r="G473">
        <v>-3.071539424111536E-2</v>
      </c>
      <c r="H473">
        <v>-2.4015735605036639E-2</v>
      </c>
      <c r="I473">
        <v>-7.472027562798389E-2</v>
      </c>
      <c r="J473">
        <v>-1.3770924650912028E-2</v>
      </c>
      <c r="K473">
        <v>4.2272708528812777E-2</v>
      </c>
      <c r="L473">
        <v>-3.1091817544823503E-2</v>
      </c>
      <c r="M473">
        <v>2.6079815277063323E-2</v>
      </c>
      <c r="N473">
        <v>5.3889533153168918E-2</v>
      </c>
      <c r="O473">
        <v>3.4825498242725822E-2</v>
      </c>
      <c r="P473">
        <v>5.0158106733268343E-2</v>
      </c>
      <c r="Q473">
        <v>-0.13852682512877842</v>
      </c>
      <c r="R473">
        <v>5.8278789442431454E-3</v>
      </c>
      <c r="S473">
        <v>1.2247514538969629E-2</v>
      </c>
      <c r="T473">
        <v>7.4730799840252632E-2</v>
      </c>
      <c r="U473">
        <v>3.6210261420892759E-2</v>
      </c>
      <c r="V473">
        <v>-2.3883636401454175E-2</v>
      </c>
      <c r="W473">
        <v>7.64599698791774E-2</v>
      </c>
      <c r="X473">
        <v>1.0988047120275289E-2</v>
      </c>
      <c r="Y473">
        <v>4.2831212108609802E-2</v>
      </c>
      <c r="Z473">
        <v>-1.1383624458187202E-2</v>
      </c>
    </row>
    <row r="474" spans="1:26" x14ac:dyDescent="0.2">
      <c r="A474">
        <f t="shared" si="8"/>
        <v>473</v>
      </c>
      <c r="B474">
        <v>-5.896691334447892E-2</v>
      </c>
      <c r="C474">
        <v>-4.0339132017140344E-2</v>
      </c>
      <c r="D474">
        <v>-0.10642420360622591</v>
      </c>
      <c r="E474">
        <v>0.12750807449891793</v>
      </c>
      <c r="F474">
        <v>-2.5041045823177212E-2</v>
      </c>
      <c r="G474">
        <v>3.3390815320472535E-2</v>
      </c>
      <c r="H474">
        <v>6.1630602293261637E-2</v>
      </c>
      <c r="I474">
        <v>-1.1871895576963467E-2</v>
      </c>
      <c r="J474">
        <v>6.3906204654573709E-2</v>
      </c>
      <c r="K474">
        <v>-4.8482320193767622E-2</v>
      </c>
      <c r="L474">
        <v>6.0845185248701392E-3</v>
      </c>
      <c r="M474">
        <v>-6.1888624698876828E-2</v>
      </c>
      <c r="N474">
        <v>-1.1085532840604548E-2</v>
      </c>
      <c r="O474">
        <v>6.6165858953190854E-2</v>
      </c>
      <c r="P474">
        <v>2.7286221084350536E-2</v>
      </c>
      <c r="Q474">
        <v>3.116712626678508E-2</v>
      </c>
      <c r="R474">
        <v>3.6431164418359023E-2</v>
      </c>
      <c r="S474">
        <v>-9.2302216360215794E-2</v>
      </c>
      <c r="T474">
        <v>-1.1074381862930251E-2</v>
      </c>
      <c r="U474">
        <v>-2.7549307193524612E-2</v>
      </c>
      <c r="V474">
        <v>-8.31754237507355E-2</v>
      </c>
      <c r="W474">
        <v>2.3824013369968611E-3</v>
      </c>
      <c r="X474">
        <v>2.8785309331143181E-2</v>
      </c>
      <c r="Y474">
        <v>-2.2305355210488577E-2</v>
      </c>
      <c r="Z474">
        <v>6.2855976193029059E-2</v>
      </c>
    </row>
    <row r="475" spans="1:26" x14ac:dyDescent="0.2">
      <c r="A475">
        <f t="shared" si="8"/>
        <v>474</v>
      </c>
      <c r="B475">
        <v>-1.3082531435027713E-2</v>
      </c>
      <c r="C475">
        <v>5.0165234407226179E-2</v>
      </c>
      <c r="D475">
        <v>-6.7192812237260507E-2</v>
      </c>
      <c r="E475">
        <v>6.8454645423469865E-2</v>
      </c>
      <c r="F475">
        <v>-8.8926780459715332E-2</v>
      </c>
      <c r="G475">
        <v>-5.8709204023649986E-2</v>
      </c>
      <c r="H475">
        <v>-2.0285498749443749E-2</v>
      </c>
      <c r="I475">
        <v>-5.5573239804078425E-2</v>
      </c>
      <c r="J475">
        <v>-3.8969203816212323E-3</v>
      </c>
      <c r="K475">
        <v>5.1739267929350817E-2</v>
      </c>
      <c r="L475">
        <v>6.851071729082818E-2</v>
      </c>
      <c r="M475">
        <v>4.3452090123185648E-2</v>
      </c>
      <c r="N475">
        <v>-4.6540610278322313E-2</v>
      </c>
      <c r="O475">
        <v>-2.4184775595872492E-2</v>
      </c>
      <c r="P475">
        <v>-9.2860863320998847E-3</v>
      </c>
      <c r="Q475">
        <v>-4.023145534437985E-2</v>
      </c>
      <c r="R475">
        <v>-4.0429780493832862E-2</v>
      </c>
      <c r="S475">
        <v>2.3207926955622436E-2</v>
      </c>
      <c r="T475">
        <v>-2.9936385865314177E-2</v>
      </c>
      <c r="U475">
        <v>3.0379114137988345E-2</v>
      </c>
      <c r="V475">
        <v>-1.537981817377364E-3</v>
      </c>
      <c r="W475">
        <v>-4.1277731905527797E-3</v>
      </c>
      <c r="X475">
        <v>-7.7152452101352409E-2</v>
      </c>
      <c r="Y475">
        <v>3.5585306051151663E-2</v>
      </c>
      <c r="Z475">
        <v>-1.9516078960617935E-2</v>
      </c>
    </row>
    <row r="476" spans="1:26" x14ac:dyDescent="0.2">
      <c r="A476">
        <f t="shared" si="8"/>
        <v>475</v>
      </c>
      <c r="B476">
        <v>-8.8688420903321144E-2</v>
      </c>
      <c r="C476">
        <v>-6.7171501129932257E-3</v>
      </c>
      <c r="D476">
        <v>3.9464055471687798E-2</v>
      </c>
      <c r="E476">
        <v>9.1089783854787828E-3</v>
      </c>
      <c r="F476">
        <v>2.9059763977404791E-2</v>
      </c>
      <c r="G476">
        <v>-6.2480608364289484E-3</v>
      </c>
      <c r="H476">
        <v>-2.7042581157876291E-2</v>
      </c>
      <c r="I476">
        <v>1.4311630980737688E-2</v>
      </c>
      <c r="J476">
        <v>-9.9349257834072072E-2</v>
      </c>
      <c r="K476">
        <v>6.1716468381862344E-2</v>
      </c>
      <c r="L476">
        <v>2.3497347000425332E-2</v>
      </c>
      <c r="M476">
        <v>7.9721760870949593E-2</v>
      </c>
      <c r="N476">
        <v>2.9998686755784675E-2</v>
      </c>
      <c r="O476">
        <v>-1.0167298752921699E-2</v>
      </c>
      <c r="P476">
        <v>5.2959998151139505E-2</v>
      </c>
      <c r="Q476">
        <v>-4.7653994564454127E-2</v>
      </c>
      <c r="R476">
        <v>5.6711497248728565E-3</v>
      </c>
      <c r="S476">
        <v>2.2621040005463829E-2</v>
      </c>
      <c r="T476">
        <v>6.5703314474597485E-2</v>
      </c>
      <c r="U476">
        <v>-5.2449895863537654E-2</v>
      </c>
      <c r="V476">
        <v>-8.3748453500190501E-2</v>
      </c>
      <c r="W476">
        <v>0.13812613113621497</v>
      </c>
      <c r="X476">
        <v>-0.10011760729470792</v>
      </c>
      <c r="Y476">
        <v>-3.0683020713964244E-2</v>
      </c>
      <c r="Z476">
        <v>6.5582976161695519E-2</v>
      </c>
    </row>
    <row r="477" spans="1:26" x14ac:dyDescent="0.2">
      <c r="A477">
        <f t="shared" si="8"/>
        <v>476</v>
      </c>
      <c r="B477">
        <v>-8.4529660162180279E-3</v>
      </c>
      <c r="C477">
        <v>-4.2492731798928804E-2</v>
      </c>
      <c r="D477">
        <v>-0.10399342938792491</v>
      </c>
      <c r="E477">
        <v>-2.6049294992419432E-2</v>
      </c>
      <c r="F477">
        <v>1.6504735529251319E-2</v>
      </c>
      <c r="G477">
        <v>-6.4592568149108659E-2</v>
      </c>
      <c r="H477">
        <v>3.0794118580997928E-3</v>
      </c>
      <c r="I477">
        <v>2.3386402739626885E-2</v>
      </c>
      <c r="J477">
        <v>-5.4116886406524574E-2</v>
      </c>
      <c r="K477">
        <v>1.6392058025010856E-2</v>
      </c>
      <c r="L477">
        <v>-4.9591549512867664E-2</v>
      </c>
      <c r="M477">
        <v>-3.7434269052035743E-2</v>
      </c>
      <c r="N477">
        <v>-4.5664292236587536E-2</v>
      </c>
      <c r="O477">
        <v>8.0623092742681327E-3</v>
      </c>
      <c r="P477">
        <v>-5.9785971956879416E-2</v>
      </c>
      <c r="Q477">
        <v>-8.0448418115905279E-2</v>
      </c>
      <c r="R477">
        <v>4.4347256106159527E-2</v>
      </c>
      <c r="S477">
        <v>2.7153325294617267E-2</v>
      </c>
      <c r="T477">
        <v>-3.3052959951401159E-2</v>
      </c>
      <c r="U477">
        <v>-4.1881071474624297E-2</v>
      </c>
      <c r="V477">
        <v>3.2161218008898727E-2</v>
      </c>
      <c r="W477">
        <v>-6.9333150755839193E-2</v>
      </c>
      <c r="X477">
        <v>1.5983139016950781E-2</v>
      </c>
      <c r="Y477">
        <v>8.7103277589260814E-2</v>
      </c>
      <c r="Z477">
        <v>-4.7646952307656837E-3</v>
      </c>
    </row>
    <row r="478" spans="1:26" x14ac:dyDescent="0.2">
      <c r="A478">
        <f t="shared" si="8"/>
        <v>477</v>
      </c>
      <c r="B478">
        <v>-7.2548756318705873E-2</v>
      </c>
      <c r="C478">
        <v>3.2893719975310508E-2</v>
      </c>
      <c r="D478">
        <v>3.1710825862891437E-2</v>
      </c>
      <c r="E478">
        <v>-3.374703237947254E-2</v>
      </c>
      <c r="F478">
        <v>-4.7320705400202327E-2</v>
      </c>
      <c r="G478">
        <v>-3.5305777777410404E-3</v>
      </c>
      <c r="H478">
        <v>3.4455761614384309E-2</v>
      </c>
      <c r="I478">
        <v>5.1067612211696041E-2</v>
      </c>
      <c r="J478">
        <v>2.8847743277529023E-2</v>
      </c>
      <c r="K478">
        <v>-8.7605030037050963E-3</v>
      </c>
      <c r="L478">
        <v>-4.1714291983900045E-2</v>
      </c>
      <c r="M478">
        <v>5.683133660353596E-2</v>
      </c>
      <c r="N478">
        <v>5.8133446761452039E-2</v>
      </c>
      <c r="O478">
        <v>3.5717704788166903E-2</v>
      </c>
      <c r="P478">
        <v>-4.8119564751584333E-2</v>
      </c>
      <c r="Q478">
        <v>-7.055706120558751E-2</v>
      </c>
      <c r="R478">
        <v>-5.7197574685982466E-2</v>
      </c>
      <c r="S478">
        <v>-2.7652367327385682E-2</v>
      </c>
      <c r="T478">
        <v>1.5330121437095834E-2</v>
      </c>
      <c r="U478">
        <v>-1.5034088640640148E-2</v>
      </c>
      <c r="V478">
        <v>-9.0679957422099444E-2</v>
      </c>
      <c r="W478">
        <v>-6.816705087530113E-2</v>
      </c>
      <c r="X478">
        <v>1.4927379920776692E-2</v>
      </c>
      <c r="Y478">
        <v>8.3226568882342113E-3</v>
      </c>
      <c r="Z478">
        <v>-4.1467690907562853E-2</v>
      </c>
    </row>
    <row r="479" spans="1:26" x14ac:dyDescent="0.2">
      <c r="A479">
        <f t="shared" si="8"/>
        <v>478</v>
      </c>
      <c r="B479">
        <v>-2.2054685555551793E-2</v>
      </c>
      <c r="C479">
        <v>2.0316467820545695E-2</v>
      </c>
      <c r="D479">
        <v>-5.5547588683435727E-2</v>
      </c>
      <c r="E479">
        <v>-6.3045207251482549E-2</v>
      </c>
      <c r="F479">
        <v>3.5250580242047254E-2</v>
      </c>
      <c r="G479">
        <v>5.0794216623012201E-2</v>
      </c>
      <c r="H479">
        <v>-9.4970911488264628E-2</v>
      </c>
      <c r="I479">
        <v>-8.0072502722220038E-2</v>
      </c>
      <c r="J479">
        <v>-2.043139343340155E-2</v>
      </c>
      <c r="K479">
        <v>3.9902897788706088E-3</v>
      </c>
      <c r="L479">
        <v>-5.1468493351504253E-2</v>
      </c>
      <c r="M479">
        <v>6.2739325656862049E-2</v>
      </c>
      <c r="N479">
        <v>4.2320953993648769E-2</v>
      </c>
      <c r="O479">
        <v>7.0855165000609246E-2</v>
      </c>
      <c r="P479">
        <v>-4.9624279379655266E-2</v>
      </c>
      <c r="Q479">
        <v>-1.800613226854338E-2</v>
      </c>
      <c r="R479">
        <v>3.6190791687879885E-2</v>
      </c>
      <c r="S479">
        <v>3.0492633891792829E-2</v>
      </c>
      <c r="T479">
        <v>-2.778349936143296E-2</v>
      </c>
      <c r="U479">
        <v>1.317353766422001E-2</v>
      </c>
      <c r="V479">
        <v>5.4853108946530407E-2</v>
      </c>
      <c r="W479">
        <v>-3.1636000375263582E-2</v>
      </c>
      <c r="X479">
        <v>5.9892089702577873E-2</v>
      </c>
      <c r="Y479">
        <v>-5.0207291394488811E-3</v>
      </c>
      <c r="Z479">
        <v>3.7366058851079374E-2</v>
      </c>
    </row>
    <row r="480" spans="1:26" x14ac:dyDescent="0.2">
      <c r="A480">
        <f t="shared" si="8"/>
        <v>479</v>
      </c>
      <c r="B480">
        <v>7.6942238036321289E-2</v>
      </c>
      <c r="C480">
        <v>-7.5508511384545451E-2</v>
      </c>
      <c r="D480">
        <v>-5.1713617757733615E-2</v>
      </c>
      <c r="E480">
        <v>-3.3175374071580555E-2</v>
      </c>
      <c r="F480">
        <v>-3.6906177248743123E-3</v>
      </c>
      <c r="G480">
        <v>2.4238459531814076E-2</v>
      </c>
      <c r="H480">
        <v>2.9184527279692368E-2</v>
      </c>
      <c r="I480">
        <v>-1.6963396754466471E-2</v>
      </c>
      <c r="J480">
        <v>5.1411981265244072E-2</v>
      </c>
      <c r="K480">
        <v>3.9884299838557895E-2</v>
      </c>
      <c r="L480">
        <v>6.9955797984057169E-2</v>
      </c>
      <c r="M480">
        <v>-6.2310990929719777E-2</v>
      </c>
      <c r="N480">
        <v>0.14263901934696321</v>
      </c>
      <c r="O480">
        <v>3.5846869636344036E-2</v>
      </c>
      <c r="P480">
        <v>-4.1624477175902744E-2</v>
      </c>
      <c r="Q480">
        <v>-0.10534816470257151</v>
      </c>
      <c r="R480">
        <v>7.1526821689918019E-3</v>
      </c>
      <c r="S480">
        <v>-5.3565836313375165E-2</v>
      </c>
      <c r="T480">
        <v>2.575843604306929E-2</v>
      </c>
      <c r="U480">
        <v>5.5264965909603052E-2</v>
      </c>
      <c r="V480">
        <v>7.8399974015689183E-2</v>
      </c>
      <c r="W480">
        <v>-4.5534696609358508E-2</v>
      </c>
      <c r="X480">
        <v>-2.1305034001235842E-2</v>
      </c>
      <c r="Y480">
        <v>-4.2590198827878525E-2</v>
      </c>
      <c r="Z480">
        <v>-6.2722652680366857E-3</v>
      </c>
    </row>
    <row r="481" spans="1:26" x14ac:dyDescent="0.2">
      <c r="A481">
        <f t="shared" si="8"/>
        <v>480</v>
      </c>
      <c r="B481">
        <v>-6.946680182432298E-2</v>
      </c>
      <c r="C481">
        <v>1.9696403552023369E-2</v>
      </c>
      <c r="D481">
        <v>5.8836252512222045E-3</v>
      </c>
      <c r="E481">
        <v>-3.394689509419873E-2</v>
      </c>
      <c r="F481">
        <v>2.7610003620905949E-2</v>
      </c>
      <c r="G481">
        <v>3.1235249400035855E-2</v>
      </c>
      <c r="H481">
        <v>4.4809764071339818E-2</v>
      </c>
      <c r="I481">
        <v>5.8432860833193198E-2</v>
      </c>
      <c r="J481">
        <v>6.388934912931573E-3</v>
      </c>
      <c r="K481">
        <v>9.324156160436077E-2</v>
      </c>
      <c r="L481">
        <v>-1.7767298581577544E-2</v>
      </c>
      <c r="M481">
        <v>-1.6858971864116772E-2</v>
      </c>
      <c r="N481">
        <v>8.1152739303515145E-2</v>
      </c>
      <c r="O481">
        <v>-4.8379809954690746E-2</v>
      </c>
      <c r="P481">
        <v>2.1572837835226004E-2</v>
      </c>
      <c r="Q481">
        <v>-2.8537142494981842E-2</v>
      </c>
      <c r="R481">
        <v>6.742739023367228E-2</v>
      </c>
      <c r="S481">
        <v>6.9069942693046435E-2</v>
      </c>
      <c r="T481">
        <v>-4.4118622200365665E-2</v>
      </c>
      <c r="U481">
        <v>-3.7907635359083161E-2</v>
      </c>
      <c r="V481">
        <v>3.5025140018971133E-2</v>
      </c>
      <c r="W481">
        <v>-2.1926254260521853E-2</v>
      </c>
      <c r="X481">
        <v>7.0060109968793777E-3</v>
      </c>
      <c r="Y481">
        <v>4.5737509085037938E-2</v>
      </c>
      <c r="Z481">
        <v>-1.7591872345037549E-2</v>
      </c>
    </row>
    <row r="482" spans="1:26" x14ac:dyDescent="0.2">
      <c r="A482">
        <f t="shared" si="8"/>
        <v>481</v>
      </c>
      <c r="B482">
        <v>-9.1300693078448496E-3</v>
      </c>
      <c r="C482">
        <v>-7.107855954215464E-2</v>
      </c>
      <c r="D482">
        <v>-7.7494205655777568E-2</v>
      </c>
      <c r="E482">
        <v>-1.1991660085204319E-2</v>
      </c>
      <c r="F482">
        <v>-3.4969633745393226E-2</v>
      </c>
      <c r="G482">
        <v>-2.305582571897908E-2</v>
      </c>
      <c r="H482">
        <v>-4.9204313563392624E-2</v>
      </c>
      <c r="I482">
        <v>-6.5153213331429413E-2</v>
      </c>
      <c r="J482">
        <v>1.6243922639070803E-3</v>
      </c>
      <c r="K482">
        <v>-2.9735815318006249E-2</v>
      </c>
      <c r="L482">
        <v>-2.8085848375535814E-2</v>
      </c>
      <c r="M482">
        <v>-6.9401397956452296E-2</v>
      </c>
      <c r="N482">
        <v>3.6821503729228877E-2</v>
      </c>
      <c r="O482">
        <v>2.362304053848658E-2</v>
      </c>
      <c r="P482">
        <v>-3.8212831344965378E-2</v>
      </c>
      <c r="Q482">
        <v>-3.555153062888268E-2</v>
      </c>
      <c r="R482">
        <v>7.9861300032068483E-2</v>
      </c>
      <c r="S482">
        <v>-1.4789379798558227E-2</v>
      </c>
      <c r="T482">
        <v>-7.1713797229737142E-2</v>
      </c>
      <c r="U482">
        <v>-2.582525675460532E-2</v>
      </c>
      <c r="V482">
        <v>-0.10338892013256848</v>
      </c>
      <c r="W482">
        <v>3.8608372561689162E-2</v>
      </c>
      <c r="X482">
        <v>2.5566422657257049E-3</v>
      </c>
      <c r="Y482">
        <v>-1.3029138945815626E-2</v>
      </c>
      <c r="Z482">
        <v>-1.0418514560155601E-2</v>
      </c>
    </row>
    <row r="483" spans="1:26" x14ac:dyDescent="0.2">
      <c r="A483">
        <f t="shared" si="8"/>
        <v>482</v>
      </c>
      <c r="B483">
        <v>1.9037984212981578E-2</v>
      </c>
      <c r="C483">
        <v>2.0966872520200217E-2</v>
      </c>
      <c r="D483">
        <v>2.4452480343476465E-2</v>
      </c>
      <c r="E483">
        <v>-4.2007537767594895E-2</v>
      </c>
      <c r="F483">
        <v>-4.376199726058641E-3</v>
      </c>
      <c r="G483">
        <v>8.5412840788014616E-2</v>
      </c>
      <c r="H483">
        <v>8.0002500209455981E-3</v>
      </c>
      <c r="I483">
        <v>-1.4204310092775122E-2</v>
      </c>
      <c r="J483">
        <v>5.5293112629723862E-2</v>
      </c>
      <c r="K483">
        <v>4.3784796154964271E-2</v>
      </c>
      <c r="L483">
        <v>-7.5861962120112619E-2</v>
      </c>
      <c r="M483">
        <v>-3.2097972111515868E-2</v>
      </c>
      <c r="N483">
        <v>2.6608040965174603E-2</v>
      </c>
      <c r="O483">
        <v>1.0333643369185122E-2</v>
      </c>
      <c r="P483">
        <v>-2.104699029338793E-2</v>
      </c>
      <c r="Q483">
        <v>-4.6248195964823283E-2</v>
      </c>
      <c r="R483">
        <v>7.6343355294905976E-2</v>
      </c>
      <c r="S483">
        <v>3.7427454667977353E-2</v>
      </c>
      <c r="T483">
        <v>1.3370733174086233E-3</v>
      </c>
      <c r="U483">
        <v>-8.531105531681811E-2</v>
      </c>
      <c r="V483">
        <v>-3.1206125142478305E-2</v>
      </c>
      <c r="W483">
        <v>-3.3443458284050043E-2</v>
      </c>
      <c r="X483">
        <v>7.2413078891831767E-2</v>
      </c>
      <c r="Y483">
        <v>-2.58477218333787E-2</v>
      </c>
      <c r="Z483">
        <v>-7.1854287524678193E-2</v>
      </c>
    </row>
    <row r="484" spans="1:26" x14ac:dyDescent="0.2">
      <c r="A484">
        <f t="shared" si="8"/>
        <v>483</v>
      </c>
      <c r="B484">
        <v>3.6011574927462812E-2</v>
      </c>
      <c r="C484">
        <v>-4.4889757440012897E-2</v>
      </c>
      <c r="D484">
        <v>3.319120177059847E-2</v>
      </c>
      <c r="E484">
        <v>-0.12322531929146378</v>
      </c>
      <c r="F484">
        <v>-1.5224665687471732E-2</v>
      </c>
      <c r="G484">
        <v>-2.2981882312613815E-2</v>
      </c>
      <c r="H484">
        <v>4.4743145791820448E-2</v>
      </c>
      <c r="I484">
        <v>2.9816822693060074E-2</v>
      </c>
      <c r="J484">
        <v>2.4505420541552646E-2</v>
      </c>
      <c r="K484">
        <v>-4.4145482241540537E-2</v>
      </c>
      <c r="L484">
        <v>7.3344282325488661E-2</v>
      </c>
      <c r="M484">
        <v>-3.0580520958038478E-2</v>
      </c>
      <c r="N484">
        <v>-5.2147321302659595E-2</v>
      </c>
      <c r="O484">
        <v>3.2280672866234844E-2</v>
      </c>
      <c r="P484">
        <v>-2.1482216243136461E-2</v>
      </c>
      <c r="Q484">
        <v>-1.7931507044170892E-3</v>
      </c>
      <c r="R484">
        <v>0.1077077846180725</v>
      </c>
      <c r="S484">
        <v>-1.8072140107582978E-2</v>
      </c>
      <c r="T484">
        <v>-8.6191294629859028E-2</v>
      </c>
      <c r="U484">
        <v>2.9343234051918396E-2</v>
      </c>
      <c r="V484">
        <v>-5.3529482388796783E-2</v>
      </c>
      <c r="W484">
        <v>2.1245376726512885E-4</v>
      </c>
      <c r="X484">
        <v>5.1863191764003808E-2</v>
      </c>
      <c r="Y484">
        <v>-4.8726425867589539E-2</v>
      </c>
      <c r="Z484">
        <v>5.1484355300195447E-2</v>
      </c>
    </row>
    <row r="485" spans="1:26" x14ac:dyDescent="0.2">
      <c r="A485">
        <f t="shared" si="8"/>
        <v>484</v>
      </c>
      <c r="B485">
        <v>-9.2869728006642963E-2</v>
      </c>
      <c r="C485">
        <v>5.8046194993838594E-3</v>
      </c>
      <c r="D485">
        <v>2.9061929872013174E-2</v>
      </c>
      <c r="E485">
        <v>-5.381846151855614E-2</v>
      </c>
      <c r="F485">
        <v>1.5413809478901702E-2</v>
      </c>
      <c r="G485">
        <v>-2.4798426881281914E-2</v>
      </c>
      <c r="H485">
        <v>-9.5049271424822182E-2</v>
      </c>
      <c r="I485">
        <v>-5.8573475926123053E-3</v>
      </c>
      <c r="J485">
        <v>4.4205003009470684E-3</v>
      </c>
      <c r="K485">
        <v>-7.9509225461799199E-2</v>
      </c>
      <c r="L485">
        <v>0.10564188442413215</v>
      </c>
      <c r="M485">
        <v>2.0840282705628588E-2</v>
      </c>
      <c r="N485">
        <v>8.2636959626812945E-2</v>
      </c>
      <c r="O485">
        <v>5.3280428081760763E-2</v>
      </c>
      <c r="P485">
        <v>-5.4551103292935367E-2</v>
      </c>
      <c r="Q485">
        <v>1.6672553237843953E-2</v>
      </c>
      <c r="R485">
        <v>-3.8763544264293716E-2</v>
      </c>
      <c r="S485">
        <v>1.6040447150143054E-2</v>
      </c>
      <c r="T485">
        <v>-5.4845797211823533E-2</v>
      </c>
      <c r="U485">
        <v>-8.8503589952939596E-2</v>
      </c>
      <c r="V485">
        <v>-5.0795525484710863E-2</v>
      </c>
      <c r="W485">
        <v>5.1483501465883624E-2</v>
      </c>
      <c r="X485">
        <v>-2.8174511029150227E-2</v>
      </c>
      <c r="Y485">
        <v>9.8784828798264626E-2</v>
      </c>
      <c r="Z485">
        <v>-2.7299456672791707E-2</v>
      </c>
    </row>
    <row r="486" spans="1:26" x14ac:dyDescent="0.2">
      <c r="A486">
        <f t="shared" si="8"/>
        <v>485</v>
      </c>
      <c r="B486">
        <v>-1.0446125999557894E-2</v>
      </c>
      <c r="C486">
        <v>-4.6837455613872606E-2</v>
      </c>
      <c r="D486">
        <v>3.9151842615450391E-2</v>
      </c>
      <c r="E486">
        <v>7.167429963584783E-2</v>
      </c>
      <c r="F486">
        <v>-7.117372249985128E-2</v>
      </c>
      <c r="G486">
        <v>-2.3319984060277629E-2</v>
      </c>
      <c r="H486">
        <v>9.4997765623072699E-3</v>
      </c>
      <c r="I486">
        <v>-1.0832254800416748E-2</v>
      </c>
      <c r="J486">
        <v>-4.3236729050216173E-2</v>
      </c>
      <c r="K486">
        <v>-5.3828642051720145E-2</v>
      </c>
      <c r="L486">
        <v>-5.2613167256546377E-2</v>
      </c>
      <c r="M486">
        <v>-5.9149430940072231E-2</v>
      </c>
      <c r="N486">
        <v>3.6992696728078284E-2</v>
      </c>
      <c r="O486">
        <v>-1.651327289979149E-2</v>
      </c>
      <c r="P486">
        <v>-2.1507168328759377E-2</v>
      </c>
      <c r="Q486">
        <v>3.8034755998472086E-2</v>
      </c>
      <c r="R486">
        <v>6.9708585705108878E-2</v>
      </c>
      <c r="S486">
        <v>-2.3506037107981514E-4</v>
      </c>
      <c r="T486">
        <v>2.5766869510527191E-2</v>
      </c>
      <c r="U486">
        <v>-1.5360933513111094E-2</v>
      </c>
      <c r="V486">
        <v>-6.0033514259205736E-2</v>
      </c>
      <c r="W486">
        <v>6.2576814706670855E-2</v>
      </c>
      <c r="X486">
        <v>-7.7396339891794841E-3</v>
      </c>
      <c r="Y486">
        <v>5.766180842693959E-2</v>
      </c>
      <c r="Z486">
        <v>3.9992818331425518E-2</v>
      </c>
    </row>
    <row r="487" spans="1:26" x14ac:dyDescent="0.2">
      <c r="A487">
        <f t="shared" si="8"/>
        <v>486</v>
      </c>
      <c r="B487">
        <v>-0.12160003931519967</v>
      </c>
      <c r="C487">
        <v>-0.10581375305120796</v>
      </c>
      <c r="D487">
        <v>-1.6885746821411942E-2</v>
      </c>
      <c r="E487">
        <v>-5.948628763502601E-2</v>
      </c>
      <c r="F487">
        <v>3.6063785556223089E-3</v>
      </c>
      <c r="G487">
        <v>-8.9014346308470115E-4</v>
      </c>
      <c r="H487">
        <v>-3.4806987833509377E-2</v>
      </c>
      <c r="I487">
        <v>4.0552362103401674E-3</v>
      </c>
      <c r="J487">
        <v>-1.4101087142892736E-2</v>
      </c>
      <c r="K487">
        <v>5.4448366988544168E-2</v>
      </c>
      <c r="L487">
        <v>-6.7304351406241927E-3</v>
      </c>
      <c r="M487">
        <v>7.1428512542682496E-2</v>
      </c>
      <c r="N487">
        <v>1.0823094773285628E-2</v>
      </c>
      <c r="O487">
        <v>0.12529779477287292</v>
      </c>
      <c r="P487">
        <v>-7.1519413214635646E-2</v>
      </c>
      <c r="Q487">
        <v>-1.7236988217687677E-3</v>
      </c>
      <c r="R487">
        <v>-2.7854391205921904E-2</v>
      </c>
      <c r="S487">
        <v>-3.9226743900820184E-2</v>
      </c>
      <c r="T487">
        <v>6.5399926061003463E-2</v>
      </c>
      <c r="U487">
        <v>0.11316710023873319</v>
      </c>
      <c r="V487">
        <v>-2.4028644640763062E-2</v>
      </c>
      <c r="W487">
        <v>9.312004151895438E-2</v>
      </c>
      <c r="X487">
        <v>8.2538833873543299E-2</v>
      </c>
      <c r="Y487">
        <v>1.7282070944546275E-2</v>
      </c>
      <c r="Z487">
        <v>7.9875534098515139E-2</v>
      </c>
    </row>
    <row r="488" spans="1:26" x14ac:dyDescent="0.2">
      <c r="A488">
        <f t="shared" si="8"/>
        <v>487</v>
      </c>
      <c r="B488">
        <v>-1.5051375312332497E-2</v>
      </c>
      <c r="C488">
        <v>-2.8777640259958076E-2</v>
      </c>
      <c r="D488">
        <v>4.1656403145782853E-2</v>
      </c>
      <c r="E488">
        <v>3.0946885196308109E-2</v>
      </c>
      <c r="F488">
        <v>1.4361268089545371E-2</v>
      </c>
      <c r="G488">
        <v>-2.0414887979691612E-2</v>
      </c>
      <c r="H488">
        <v>-1.9335939403590376E-2</v>
      </c>
      <c r="I488">
        <v>-7.784586743832636E-2</v>
      </c>
      <c r="J488">
        <v>-1.3576868552871589E-2</v>
      </c>
      <c r="K488">
        <v>4.0057897897717396E-2</v>
      </c>
      <c r="L488">
        <v>-4.4430370273015288E-2</v>
      </c>
      <c r="M488">
        <v>0.12113683186622859</v>
      </c>
      <c r="N488">
        <v>-9.3329400006370938E-2</v>
      </c>
      <c r="O488">
        <v>4.8555371718615618E-2</v>
      </c>
      <c r="P488">
        <v>7.5252427242646608E-2</v>
      </c>
      <c r="Q488">
        <v>1.336243000239923E-2</v>
      </c>
      <c r="R488">
        <v>-8.3822171580391885E-3</v>
      </c>
      <c r="S488">
        <v>3.715450100339239E-2</v>
      </c>
      <c r="T488">
        <v>0.1213706386755915</v>
      </c>
      <c r="U488">
        <v>-8.136711151232677E-2</v>
      </c>
      <c r="V488">
        <v>3.0437477914250863E-2</v>
      </c>
      <c r="W488">
        <v>1.5928774635002411E-2</v>
      </c>
      <c r="X488">
        <v>-2.5950853970661797E-2</v>
      </c>
      <c r="Y488">
        <v>5.3785810190947726E-2</v>
      </c>
      <c r="Z488">
        <v>3.8378130323434706E-2</v>
      </c>
    </row>
    <row r="489" spans="1:26" x14ac:dyDescent="0.2">
      <c r="A489">
        <f t="shared" si="8"/>
        <v>488</v>
      </c>
      <c r="B489">
        <v>-3.2486600554343854E-3</v>
      </c>
      <c r="C489">
        <v>2.3552265458122966E-2</v>
      </c>
      <c r="D489">
        <v>-2.9907598496925771E-3</v>
      </c>
      <c r="E489">
        <v>3.4314229719700363E-2</v>
      </c>
      <c r="F489">
        <v>0.12403137238065803</v>
      </c>
      <c r="G489">
        <v>2.9263152961795057E-2</v>
      </c>
      <c r="H489">
        <v>-7.0418562147435748E-2</v>
      </c>
      <c r="I489">
        <v>5.2007278032142362E-2</v>
      </c>
      <c r="J489">
        <v>-2.3550214408405448E-2</v>
      </c>
      <c r="K489">
        <v>2.8458753835387662E-2</v>
      </c>
      <c r="L489">
        <v>-7.0334888309355081E-2</v>
      </c>
      <c r="M489">
        <v>-1.3160435114599746E-2</v>
      </c>
      <c r="N489">
        <v>6.5043126738371301E-2</v>
      </c>
      <c r="O489">
        <v>-3.76584117344754E-2</v>
      </c>
      <c r="P489">
        <v>-4.3851818564505492E-2</v>
      </c>
      <c r="Q489">
        <v>-1.0294764384889975E-2</v>
      </c>
      <c r="R489">
        <v>-5.4701897125110553E-2</v>
      </c>
      <c r="S489">
        <v>4.6545999762113509E-2</v>
      </c>
      <c r="T489">
        <v>-4.9407826364329561E-3</v>
      </c>
      <c r="U489">
        <v>1.2095472262391847E-2</v>
      </c>
      <c r="V489">
        <v>0.13591589857800904</v>
      </c>
      <c r="W489">
        <v>-3.2508004357476514E-2</v>
      </c>
      <c r="X489">
        <v>-6.4395152405598115E-4</v>
      </c>
      <c r="Y489">
        <v>2.6434063433882514E-2</v>
      </c>
      <c r="Z489">
        <v>-1.6294305875242877E-2</v>
      </c>
    </row>
    <row r="490" spans="1:26" x14ac:dyDescent="0.2">
      <c r="A490">
        <f t="shared" si="8"/>
        <v>489</v>
      </c>
      <c r="B490">
        <v>-3.7577702221902959E-2</v>
      </c>
      <c r="C490">
        <v>-4.9223445827255283E-2</v>
      </c>
      <c r="D490">
        <v>8.2208871492407964E-2</v>
      </c>
      <c r="E490">
        <v>1.6843115867964987E-2</v>
      </c>
      <c r="F490">
        <v>-6.8902959138136599E-2</v>
      </c>
      <c r="G490">
        <v>9.1946674744944404E-2</v>
      </c>
      <c r="H490">
        <v>5.7687748869077418E-2</v>
      </c>
      <c r="I490">
        <v>4.095025085707317E-2</v>
      </c>
      <c r="J490">
        <v>8.8695169127017345E-3</v>
      </c>
      <c r="K490">
        <v>1.8485941164455153E-2</v>
      </c>
      <c r="L490">
        <v>6.7897943364929089E-2</v>
      </c>
      <c r="M490">
        <v>4.048711421078665E-2</v>
      </c>
      <c r="N490">
        <v>-1.1794366783143507E-3</v>
      </c>
      <c r="O490">
        <v>6.0699063719935609E-2</v>
      </c>
      <c r="P490">
        <v>-7.6558787477335161E-2</v>
      </c>
      <c r="Q490">
        <v>4.5596694203944195E-3</v>
      </c>
      <c r="R490">
        <v>-4.7815710368194604E-2</v>
      </c>
      <c r="S490">
        <v>8.3385007969468572E-2</v>
      </c>
      <c r="T490">
        <v>-5.1165014456619737E-2</v>
      </c>
      <c r="U490">
        <v>-3.1999298575931291E-2</v>
      </c>
      <c r="V490">
        <v>3.3661209501488168E-2</v>
      </c>
      <c r="W490">
        <v>8.4798349416982527E-2</v>
      </c>
      <c r="X490">
        <v>-8.1154794140022288E-2</v>
      </c>
      <c r="Y490">
        <v>-5.9076622736815125E-3</v>
      </c>
      <c r="Z490">
        <v>4.8213708755483302E-2</v>
      </c>
    </row>
    <row r="491" spans="1:26" x14ac:dyDescent="0.2">
      <c r="A491">
        <f t="shared" si="8"/>
        <v>490</v>
      </c>
      <c r="B491">
        <v>2.9619708423300358E-2</v>
      </c>
      <c r="C491">
        <v>5.7533111418341151E-2</v>
      </c>
      <c r="D491">
        <v>-7.6528013629581278E-3</v>
      </c>
      <c r="E491">
        <v>-0.1034053045859841</v>
      </c>
      <c r="F491">
        <v>-1.6788205883772684E-2</v>
      </c>
      <c r="G491">
        <v>-1.812899189565801E-2</v>
      </c>
      <c r="H491">
        <v>-7.5017092008278816E-2</v>
      </c>
      <c r="I491">
        <v>2.7708598577527539E-3</v>
      </c>
      <c r="J491">
        <v>2.4099230592849925E-2</v>
      </c>
      <c r="K491">
        <v>-3.500124653546904E-3</v>
      </c>
      <c r="L491">
        <v>7.5325542046892222E-2</v>
      </c>
      <c r="M491">
        <v>-0.14010762517463007</v>
      </c>
      <c r="N491">
        <v>-2.6018651916648667E-2</v>
      </c>
      <c r="O491">
        <v>-5.2436497560639082E-2</v>
      </c>
      <c r="P491">
        <v>4.3105126722003527E-2</v>
      </c>
      <c r="Q491">
        <v>-4.7046927892114426E-2</v>
      </c>
      <c r="R491">
        <v>2.2115429908681424E-2</v>
      </c>
      <c r="S491">
        <v>-2.6284466678440862E-2</v>
      </c>
      <c r="T491">
        <v>-8.3628425747966986E-2</v>
      </c>
      <c r="U491">
        <v>-4.577841358128374E-2</v>
      </c>
      <c r="V491">
        <v>-1.3141534212304479E-2</v>
      </c>
      <c r="W491">
        <v>-3.9648350018356274E-2</v>
      </c>
      <c r="X491">
        <v>-2.437572716573597E-2</v>
      </c>
      <c r="Y491">
        <v>-1.1574191238695705E-2</v>
      </c>
      <c r="Z491">
        <v>-2.1092802190752109E-2</v>
      </c>
    </row>
    <row r="492" spans="1:26" x14ac:dyDescent="0.2">
      <c r="A492">
        <f t="shared" si="8"/>
        <v>491</v>
      </c>
      <c r="B492">
        <v>-3.405620551508975E-4</v>
      </c>
      <c r="C492">
        <v>-4.8431546347112199E-3</v>
      </c>
      <c r="D492">
        <v>-3.5645213099157531E-2</v>
      </c>
      <c r="E492">
        <v>-1.6095417873834169E-2</v>
      </c>
      <c r="F492">
        <v>8.883438485419827E-2</v>
      </c>
      <c r="G492">
        <v>-3.2304311982834108E-2</v>
      </c>
      <c r="H492">
        <v>5.3070444159139703E-2</v>
      </c>
      <c r="I492">
        <v>5.2575097453318016E-2</v>
      </c>
      <c r="J492">
        <v>4.6180503900387394E-2</v>
      </c>
      <c r="K492">
        <v>9.0847138216231207E-2</v>
      </c>
      <c r="L492">
        <v>-1.410730988245955E-2</v>
      </c>
      <c r="M492">
        <v>-1.2785604985460629E-2</v>
      </c>
      <c r="N492">
        <v>8.1875716065837684E-2</v>
      </c>
      <c r="O492">
        <v>-7.0304255173624125E-2</v>
      </c>
      <c r="P492">
        <v>1.8703359951685095E-2</v>
      </c>
      <c r="Q492">
        <v>7.9836293649620973E-4</v>
      </c>
      <c r="R492">
        <v>4.0163644724925618E-2</v>
      </c>
      <c r="S492">
        <v>-4.8416473979864871E-2</v>
      </c>
      <c r="T492">
        <v>-5.1201351647907803E-2</v>
      </c>
      <c r="U492">
        <v>7.3134073118778682E-3</v>
      </c>
      <c r="V492">
        <v>4.1380540531420019E-2</v>
      </c>
      <c r="W492">
        <v>0.1246331368878711</v>
      </c>
      <c r="X492">
        <v>4.095416192775423E-2</v>
      </c>
      <c r="Y492">
        <v>-9.459442542468556E-2</v>
      </c>
      <c r="Z492">
        <v>9.7460984191382414E-3</v>
      </c>
    </row>
    <row r="493" spans="1:26" x14ac:dyDescent="0.2">
      <c r="A493">
        <f t="shared" si="8"/>
        <v>492</v>
      </c>
      <c r="B493">
        <v>2.1290049484621414E-2</v>
      </c>
      <c r="C493">
        <v>3.4455605342237287E-2</v>
      </c>
      <c r="D493">
        <v>5.7964971607967458E-2</v>
      </c>
      <c r="E493">
        <v>3.1021665309563904E-3</v>
      </c>
      <c r="F493">
        <v>7.1967378449840205E-2</v>
      </c>
      <c r="G493">
        <v>5.3672299845783818E-2</v>
      </c>
      <c r="H493">
        <v>2.4308990875906218E-2</v>
      </c>
      <c r="I493">
        <v>-4.5901454896334432E-2</v>
      </c>
      <c r="J493">
        <v>-2.6615350248450603E-2</v>
      </c>
      <c r="K493">
        <v>-1.7027719030046299E-2</v>
      </c>
      <c r="L493">
        <v>0.1311966266047106</v>
      </c>
      <c r="M493">
        <v>1.0772445194505438E-2</v>
      </c>
      <c r="N493">
        <v>-4.5262453504034565E-2</v>
      </c>
      <c r="O493">
        <v>0.10921463362777739</v>
      </c>
      <c r="P493">
        <v>1.7359713596808324E-2</v>
      </c>
      <c r="Q493">
        <v>-8.7227160429143677E-2</v>
      </c>
      <c r="R493">
        <v>-1.5744554935674008E-2</v>
      </c>
      <c r="S493">
        <v>-8.8323088262876367E-2</v>
      </c>
      <c r="T493">
        <v>1.4044594416674572E-2</v>
      </c>
      <c r="U493">
        <v>-5.7335548534622756E-2</v>
      </c>
      <c r="V493">
        <v>5.8394482825705266E-2</v>
      </c>
      <c r="W493">
        <v>6.0359997035997925E-2</v>
      </c>
      <c r="X493">
        <v>6.4077944668373812E-2</v>
      </c>
      <c r="Y493">
        <v>1.2077438818442461E-2</v>
      </c>
      <c r="Z493">
        <v>5.1745388838664759E-3</v>
      </c>
    </row>
    <row r="494" spans="1:26" x14ac:dyDescent="0.2">
      <c r="A494">
        <f t="shared" si="8"/>
        <v>493</v>
      </c>
      <c r="B494">
        <v>4.1924731216504321E-2</v>
      </c>
      <c r="C494">
        <v>3.6770053780014508E-2</v>
      </c>
      <c r="D494">
        <v>3.5915764165110664E-2</v>
      </c>
      <c r="E494">
        <v>3.715992838309163E-2</v>
      </c>
      <c r="F494">
        <v>5.466723030957886E-2</v>
      </c>
      <c r="G494">
        <v>-6.2198226148471293E-2</v>
      </c>
      <c r="H494">
        <v>6.8783957797473538E-2</v>
      </c>
      <c r="I494">
        <v>3.0636405514384627E-2</v>
      </c>
      <c r="J494">
        <v>-2.3677041045557089E-2</v>
      </c>
      <c r="K494">
        <v>4.6530998922342769E-3</v>
      </c>
      <c r="L494">
        <v>-5.0546182180580726E-2</v>
      </c>
      <c r="M494">
        <v>-6.4213956740783923E-2</v>
      </c>
      <c r="N494">
        <v>1.6171849263057533E-2</v>
      </c>
      <c r="O494">
        <v>1.2929809137994552E-2</v>
      </c>
      <c r="P494">
        <v>-4.0735320093122668E-2</v>
      </c>
      <c r="Q494">
        <v>-1.5377320092778224E-2</v>
      </c>
      <c r="R494">
        <v>-4.9153175660146778E-2</v>
      </c>
      <c r="S494">
        <v>1.2947137894498299E-2</v>
      </c>
      <c r="T494">
        <v>-3.646076598571197E-2</v>
      </c>
      <c r="U494">
        <v>4.6383379631592579E-2</v>
      </c>
      <c r="V494">
        <v>1.5748527313783414E-4</v>
      </c>
      <c r="W494">
        <v>-5.6614039085779461E-3</v>
      </c>
      <c r="X494">
        <v>-7.9671445870350688E-2</v>
      </c>
      <c r="Y494">
        <v>-4.8447905182466965E-2</v>
      </c>
      <c r="Z494">
        <v>-7.2930852275517613E-2</v>
      </c>
    </row>
    <row r="495" spans="1:26" x14ac:dyDescent="0.2">
      <c r="A495">
        <f t="shared" si="8"/>
        <v>494</v>
      </c>
      <c r="B495">
        <v>8.3509452608494752E-2</v>
      </c>
      <c r="C495">
        <v>6.1737552734975241E-2</v>
      </c>
      <c r="D495">
        <v>-1.274580001125486E-2</v>
      </c>
      <c r="E495">
        <v>-5.2268063443705971E-2</v>
      </c>
      <c r="F495">
        <v>2.6322035168805994E-2</v>
      </c>
      <c r="G495">
        <v>1.0732732770812901E-2</v>
      </c>
      <c r="H495">
        <v>1.4226546039231427E-2</v>
      </c>
      <c r="I495">
        <v>-4.1358694192734725E-2</v>
      </c>
      <c r="J495">
        <v>-5.2999785807933429E-2</v>
      </c>
      <c r="K495">
        <v>3.558347171742976E-2</v>
      </c>
      <c r="L495">
        <v>2.6859816509423231E-2</v>
      </c>
      <c r="M495">
        <v>-1.2355033562619399E-2</v>
      </c>
      <c r="N495">
        <v>-5.9462579665946251E-2</v>
      </c>
      <c r="O495">
        <v>9.4657861724831413E-2</v>
      </c>
      <c r="P495">
        <v>1.3591606835945446E-2</v>
      </c>
      <c r="Q495">
        <v>-2.5129824386380097E-2</v>
      </c>
      <c r="R495">
        <v>7.1255715937299083E-2</v>
      </c>
      <c r="S495">
        <v>3.1286956423921895E-2</v>
      </c>
      <c r="T495">
        <v>7.5023894937145483E-3</v>
      </c>
      <c r="U495">
        <v>-4.6512833343661339E-2</v>
      </c>
      <c r="V495">
        <v>3.5693871601330529E-2</v>
      </c>
      <c r="W495">
        <v>-6.9386146233748086E-2</v>
      </c>
      <c r="X495">
        <v>-2.697527610972961E-2</v>
      </c>
      <c r="Y495">
        <v>-6.5527109050419946E-2</v>
      </c>
      <c r="Z495">
        <v>2.5419919907598964E-2</v>
      </c>
    </row>
    <row r="496" spans="1:26" x14ac:dyDescent="0.2">
      <c r="A496">
        <f t="shared" si="8"/>
        <v>495</v>
      </c>
      <c r="B496">
        <v>7.6426300287281368E-2</v>
      </c>
      <c r="C496">
        <v>-4.1441489350566185E-2</v>
      </c>
      <c r="D496">
        <v>-3.6742291229966521E-2</v>
      </c>
      <c r="E496">
        <v>0.12655805232446676</v>
      </c>
      <c r="F496">
        <v>0.10184385538732385</v>
      </c>
      <c r="G496">
        <v>6.8997665985957454E-2</v>
      </c>
      <c r="H496">
        <v>8.1098436286241027E-3</v>
      </c>
      <c r="I496">
        <v>-7.9540555053220219E-2</v>
      </c>
      <c r="J496">
        <v>4.7088608412903785E-2</v>
      </c>
      <c r="K496">
        <v>0.13104431125407337</v>
      </c>
      <c r="L496">
        <v>-1.0541723976054358E-2</v>
      </c>
      <c r="M496">
        <v>2.6500655653361039E-3</v>
      </c>
      <c r="N496">
        <v>-4.2953904004501768E-2</v>
      </c>
      <c r="O496">
        <v>1.0243606168665783E-2</v>
      </c>
      <c r="P496">
        <v>-1.3568453310153541E-2</v>
      </c>
      <c r="Q496">
        <v>-2.6103246512761188E-3</v>
      </c>
      <c r="R496">
        <v>-6.6976191952812597E-2</v>
      </c>
      <c r="S496">
        <v>6.1858700945080045E-2</v>
      </c>
      <c r="T496">
        <v>-1.3782138259238685E-3</v>
      </c>
      <c r="U496">
        <v>4.7737174457277494E-2</v>
      </c>
      <c r="V496">
        <v>-4.4045462098226434E-2</v>
      </c>
      <c r="W496">
        <v>2.5399313772862652E-2</v>
      </c>
      <c r="X496">
        <v>0.10493713942122182</v>
      </c>
      <c r="Y496">
        <v>-2.2488438641947234E-2</v>
      </c>
      <c r="Z496">
        <v>-1.5127693099036913E-2</v>
      </c>
    </row>
    <row r="497" spans="1:26" x14ac:dyDescent="0.2">
      <c r="A497">
        <f t="shared" si="8"/>
        <v>496</v>
      </c>
      <c r="B497">
        <v>2.5322419678162546E-2</v>
      </c>
      <c r="C497">
        <v>3.0739021138688257E-2</v>
      </c>
      <c r="D497">
        <v>-4.8330455060252488E-3</v>
      </c>
      <c r="E497">
        <v>5.8471773548325438E-2</v>
      </c>
      <c r="F497">
        <v>5.9373247184102779E-2</v>
      </c>
      <c r="G497">
        <v>8.4373446219578332E-2</v>
      </c>
      <c r="H497">
        <v>-8.6234879532461797E-2</v>
      </c>
      <c r="I497">
        <v>-2.5991516904887795E-3</v>
      </c>
      <c r="J497">
        <v>-9.904624120406871E-3</v>
      </c>
      <c r="K497">
        <v>3.2410842720567906E-2</v>
      </c>
      <c r="L497">
        <v>-7.7622068225878582E-2</v>
      </c>
      <c r="M497">
        <v>-8.1649284198617139E-2</v>
      </c>
      <c r="N497">
        <v>-3.385780326120711E-2</v>
      </c>
      <c r="O497">
        <v>-9.1878470867659649E-3</v>
      </c>
      <c r="P497">
        <v>-1.1329441178682904E-2</v>
      </c>
      <c r="Q497">
        <v>2.0253771481104212E-2</v>
      </c>
      <c r="R497">
        <v>-7.6821278820062733E-2</v>
      </c>
      <c r="S497">
        <v>-7.0041872822323922E-2</v>
      </c>
      <c r="T497">
        <v>4.2464469992199744E-2</v>
      </c>
      <c r="U497">
        <v>0.10346941137320448</v>
      </c>
      <c r="V497">
        <v>3.4730729304442841E-2</v>
      </c>
      <c r="W497">
        <v>-2.5941006641244484E-2</v>
      </c>
      <c r="X497">
        <v>5.6896949818150563E-2</v>
      </c>
      <c r="Y497">
        <v>-4.3274488576565802E-2</v>
      </c>
      <c r="Z497">
        <v>-8.3475262591924636E-3</v>
      </c>
    </row>
    <row r="498" spans="1:26" x14ac:dyDescent="0.2">
      <c r="A498">
        <f t="shared" si="8"/>
        <v>497</v>
      </c>
      <c r="B498">
        <v>5.1786879391975411E-2</v>
      </c>
      <c r="C498">
        <v>4.7641529761744426E-2</v>
      </c>
      <c r="D498">
        <v>9.469330873876039E-2</v>
      </c>
      <c r="E498">
        <v>4.7613898970836708E-3</v>
      </c>
      <c r="F498">
        <v>-1.6150247839767231E-2</v>
      </c>
      <c r="G498">
        <v>0.11076566877220263</v>
      </c>
      <c r="H498">
        <v>-3.5721153078004844E-2</v>
      </c>
      <c r="I498">
        <v>-6.9434747181898234E-3</v>
      </c>
      <c r="J498">
        <v>4.2760033394863187E-2</v>
      </c>
      <c r="K498">
        <v>3.2224629607077943E-3</v>
      </c>
      <c r="L498">
        <v>-7.7376680312354115E-3</v>
      </c>
      <c r="M498">
        <v>-7.1891784410631154E-2</v>
      </c>
      <c r="N498">
        <v>1.6979515294256623E-2</v>
      </c>
      <c r="O498">
        <v>2.9258570553059894E-3</v>
      </c>
      <c r="P498">
        <v>-2.5173709863582406E-2</v>
      </c>
      <c r="Q498">
        <v>6.0405196298773361E-2</v>
      </c>
      <c r="R498">
        <v>-4.7561713160808403E-3</v>
      </c>
      <c r="S498">
        <v>-9.8351032140314206E-3</v>
      </c>
      <c r="T498">
        <v>6.4118522127919755E-2</v>
      </c>
      <c r="U498">
        <v>-1.4941599956907309E-3</v>
      </c>
      <c r="V498">
        <v>2.1069713678877555E-2</v>
      </c>
      <c r="W498">
        <v>-5.6443278290409828E-3</v>
      </c>
      <c r="X498">
        <v>1.2961505349707185E-2</v>
      </c>
      <c r="Y498">
        <v>6.171966066958556E-3</v>
      </c>
      <c r="Z498">
        <v>0.11890565765790463</v>
      </c>
    </row>
    <row r="499" spans="1:26" x14ac:dyDescent="0.2">
      <c r="A499">
        <f t="shared" si="8"/>
        <v>498</v>
      </c>
      <c r="B499">
        <v>-0.10694628337911999</v>
      </c>
      <c r="C499">
        <v>-7.6404444884218353E-2</v>
      </c>
      <c r="D499">
        <v>2.8998551396398935E-2</v>
      </c>
      <c r="E499">
        <v>-5.3547350037570524E-2</v>
      </c>
      <c r="F499">
        <v>-2.2392578174189874E-2</v>
      </c>
      <c r="G499">
        <v>-3.7571756696015306E-2</v>
      </c>
      <c r="H499">
        <v>-8.4012730195526276E-3</v>
      </c>
      <c r="I499">
        <v>0.10202543044826183</v>
      </c>
      <c r="J499">
        <v>-1.7580396790712789E-2</v>
      </c>
      <c r="K499">
        <v>9.2089451308316438E-3</v>
      </c>
      <c r="L499">
        <v>1.429880777384651E-2</v>
      </c>
      <c r="M499">
        <v>-7.5616787801714408E-2</v>
      </c>
      <c r="N499">
        <v>2.5266822522974026E-2</v>
      </c>
      <c r="O499">
        <v>-9.8692430804904344E-4</v>
      </c>
      <c r="P499">
        <v>2.231249320029478E-2</v>
      </c>
      <c r="Q499">
        <v>9.9091401548494482E-2</v>
      </c>
      <c r="R499">
        <v>0.11096892094079744</v>
      </c>
      <c r="S499">
        <v>2.2794695156087069E-3</v>
      </c>
      <c r="T499">
        <v>1.0696766461402631E-2</v>
      </c>
      <c r="U499">
        <v>8.7385804524522506E-2</v>
      </c>
      <c r="V499">
        <v>1.9058088036114963E-2</v>
      </c>
      <c r="W499">
        <v>-6.0321458867098152E-2</v>
      </c>
      <c r="X499">
        <v>-4.2798444249248682E-2</v>
      </c>
      <c r="Y499">
        <v>-3.0154803872295615E-2</v>
      </c>
      <c r="Z499">
        <v>-7.2495879923231824E-2</v>
      </c>
    </row>
    <row r="500" spans="1:26" x14ac:dyDescent="0.2">
      <c r="A500">
        <f t="shared" si="8"/>
        <v>499</v>
      </c>
      <c r="B500">
        <v>7.2371334087894604E-2</v>
      </c>
      <c r="C500">
        <v>3.4807353707415403E-2</v>
      </c>
      <c r="D500">
        <v>1.8735143610504584E-2</v>
      </c>
      <c r="E500">
        <v>3.3170450032421535E-2</v>
      </c>
      <c r="F500">
        <v>1.8525586100792482E-2</v>
      </c>
      <c r="G500">
        <v>-4.5226124919825403E-3</v>
      </c>
      <c r="H500">
        <v>5.4204837196957414E-2</v>
      </c>
      <c r="I500">
        <v>2.1176174209293363E-2</v>
      </c>
      <c r="J500">
        <v>3.1318774619243955E-2</v>
      </c>
      <c r="K500">
        <v>4.9971582319213122E-2</v>
      </c>
      <c r="L500">
        <v>3.2398652874108987E-2</v>
      </c>
      <c r="M500">
        <v>-1.6380922063302241E-2</v>
      </c>
      <c r="N500">
        <v>2.6353220341678021E-3</v>
      </c>
      <c r="O500">
        <v>3.8263714501198531E-2</v>
      </c>
      <c r="P500">
        <v>4.8634054973562373E-2</v>
      </c>
      <c r="Q500">
        <v>-1.510032736360264E-2</v>
      </c>
      <c r="R500">
        <v>0.14454752987829891</v>
      </c>
      <c r="S500">
        <v>-3.552703104775614E-2</v>
      </c>
      <c r="T500">
        <v>6.3977588662779569E-2</v>
      </c>
      <c r="U500">
        <v>4.8088888345596936E-2</v>
      </c>
      <c r="V500">
        <v>3.3575596635032713E-2</v>
      </c>
      <c r="W500">
        <v>6.9228324139895589E-2</v>
      </c>
      <c r="X500">
        <v>-1.5813842080231545E-2</v>
      </c>
      <c r="Y500">
        <v>8.1867406878076324E-2</v>
      </c>
      <c r="Z500">
        <v>3.731454204140968E-2</v>
      </c>
    </row>
    <row r="501" spans="1:26" x14ac:dyDescent="0.2">
      <c r="A501">
        <f t="shared" si="8"/>
        <v>500</v>
      </c>
      <c r="B501">
        <v>-1.2352173452543767E-2</v>
      </c>
      <c r="C501">
        <v>-1.4701477542050754E-2</v>
      </c>
      <c r="D501">
        <v>0.10383238045597176</v>
      </c>
      <c r="E501">
        <v>6.080013774006467E-3</v>
      </c>
      <c r="F501">
        <v>3.0182767150878424E-2</v>
      </c>
      <c r="G501">
        <v>-1.9167167585762097E-2</v>
      </c>
      <c r="H501">
        <v>7.2038632135878883E-2</v>
      </c>
      <c r="I501">
        <v>6.5445476580518427E-2</v>
      </c>
      <c r="J501">
        <v>-4.388488258081906E-2</v>
      </c>
      <c r="K501">
        <v>-2.3253476209262738E-2</v>
      </c>
      <c r="L501">
        <v>-2.210119897423064E-2</v>
      </c>
      <c r="M501">
        <v>-7.3158779498048013E-2</v>
      </c>
      <c r="N501">
        <v>-2.1563707842013991E-2</v>
      </c>
      <c r="O501">
        <v>2.3144212829247442E-2</v>
      </c>
      <c r="P501">
        <v>1.4139772108833945E-2</v>
      </c>
      <c r="Q501">
        <v>-2.7585797198849672E-2</v>
      </c>
      <c r="R501">
        <v>1.3642518303039345E-2</v>
      </c>
      <c r="S501">
        <v>-2.0488700219299837E-2</v>
      </c>
      <c r="T501">
        <v>-5.8895954162976237E-2</v>
      </c>
      <c r="U501">
        <v>4.1330163140845012E-2</v>
      </c>
      <c r="V501">
        <v>0.12061567875238155</v>
      </c>
      <c r="W501">
        <v>1.3716484976272904E-2</v>
      </c>
      <c r="X501">
        <v>4.0165330708192351E-3</v>
      </c>
      <c r="Y501">
        <v>0.11892435666330808</v>
      </c>
      <c r="Z501">
        <v>-9.0745451241800081E-3</v>
      </c>
    </row>
    <row r="502" spans="1:26" x14ac:dyDescent="0.2">
      <c r="A502">
        <f t="shared" si="8"/>
        <v>501</v>
      </c>
      <c r="B502">
        <v>-6.6507045709802023E-2</v>
      </c>
      <c r="C502">
        <v>5.7541057922284984E-2</v>
      </c>
      <c r="D502">
        <v>8.187025195480568E-3</v>
      </c>
      <c r="E502">
        <v>6.6946520341166327E-2</v>
      </c>
      <c r="F502">
        <v>-2.3165190421977077E-2</v>
      </c>
      <c r="G502">
        <v>-7.9887293239716654E-3</v>
      </c>
      <c r="H502">
        <v>3.2184998944436931E-2</v>
      </c>
      <c r="I502">
        <v>-6.7567284860889656E-2</v>
      </c>
      <c r="J502">
        <v>-4.7682145455000408E-2</v>
      </c>
      <c r="K502">
        <v>-7.954399326956782E-2</v>
      </c>
      <c r="L502">
        <v>-6.2284547684766343E-2</v>
      </c>
      <c r="M502">
        <v>5.9043154291444341E-2</v>
      </c>
      <c r="N502">
        <v>-1.0746610295374695E-2</v>
      </c>
      <c r="O502">
        <v>5.1989427606669122E-2</v>
      </c>
      <c r="P502">
        <v>-0.10264401250870421</v>
      </c>
      <c r="Q502">
        <v>7.1655734562963647E-2</v>
      </c>
      <c r="R502">
        <v>2.2139980441203976E-2</v>
      </c>
      <c r="S502">
        <v>3.9335891469004659E-2</v>
      </c>
      <c r="T502">
        <v>9.6221845225239536E-2</v>
      </c>
      <c r="U502">
        <v>3.349220764143878E-2</v>
      </c>
      <c r="V502">
        <v>1.756604628508163E-2</v>
      </c>
      <c r="W502">
        <v>-5.3878063401392423E-2</v>
      </c>
      <c r="X502">
        <v>-4.3893570230766038E-2</v>
      </c>
      <c r="Y502">
        <v>-8.1349314915279483E-2</v>
      </c>
      <c r="Z502">
        <v>-2.5835727901466651E-2</v>
      </c>
    </row>
    <row r="503" spans="1:26" x14ac:dyDescent="0.2">
      <c r="A503">
        <f t="shared" si="8"/>
        <v>502</v>
      </c>
      <c r="B503">
        <v>-2.2814241837522994E-2</v>
      </c>
      <c r="C503">
        <v>-6.319165532611476E-2</v>
      </c>
      <c r="D503">
        <v>-8.3562652087620579E-2</v>
      </c>
      <c r="E503">
        <v>7.4380556092484146E-3</v>
      </c>
      <c r="F503">
        <v>-2.4915310058302755E-2</v>
      </c>
      <c r="G503">
        <v>4.7899374495019333E-2</v>
      </c>
      <c r="H503">
        <v>1.5868879314766569E-2</v>
      </c>
      <c r="I503">
        <v>-1.6250012766485321E-2</v>
      </c>
      <c r="J503">
        <v>5.5645475562055229E-2</v>
      </c>
      <c r="K503">
        <v>-5.4765693299346482E-2</v>
      </c>
      <c r="L503">
        <v>-2.6659400559773359E-2</v>
      </c>
      <c r="M503">
        <v>4.5700937555271562E-2</v>
      </c>
      <c r="N503">
        <v>-3.1980380288072069E-2</v>
      </c>
      <c r="O503">
        <v>1.1435221462069671E-2</v>
      </c>
      <c r="P503">
        <v>-6.4138355250930451E-2</v>
      </c>
      <c r="Q503">
        <v>1.9062061225767073E-2</v>
      </c>
      <c r="R503">
        <v>8.2054598747296661E-2</v>
      </c>
      <c r="S503">
        <v>-6.4175409363947999E-2</v>
      </c>
      <c r="T503">
        <v>1.9748236365834951E-2</v>
      </c>
      <c r="U503">
        <v>-8.218615256872111E-2</v>
      </c>
      <c r="V503">
        <v>3.7128832903588101E-2</v>
      </c>
      <c r="W503">
        <v>-4.4211744013888749E-2</v>
      </c>
      <c r="X503">
        <v>2.9510091166213327E-2</v>
      </c>
      <c r="Y503">
        <v>9.0043046194950266E-2</v>
      </c>
      <c r="Z503">
        <v>5.7210123378068134E-2</v>
      </c>
    </row>
    <row r="504" spans="1:26" x14ac:dyDescent="0.2">
      <c r="A504">
        <f t="shared" si="8"/>
        <v>503</v>
      </c>
      <c r="B504">
        <v>-5.8552000148862464E-2</v>
      </c>
      <c r="C504">
        <v>-2.9540678043102429E-2</v>
      </c>
      <c r="D504">
        <v>-5.2042512807764944E-2</v>
      </c>
      <c r="E504">
        <v>6.4367024060998188E-2</v>
      </c>
      <c r="F504">
        <v>3.6293203591816585E-2</v>
      </c>
      <c r="G504">
        <v>-2.004235948277586E-2</v>
      </c>
      <c r="H504">
        <v>-4.4857324406669993E-2</v>
      </c>
      <c r="I504">
        <v>4.5966903837111175E-2</v>
      </c>
      <c r="J504">
        <v>5.546749693082538E-2</v>
      </c>
      <c r="K504">
        <v>1.7261292223776991E-2</v>
      </c>
      <c r="L504">
        <v>3.3907437572048081E-2</v>
      </c>
      <c r="M504">
        <v>3.9445942216396308E-2</v>
      </c>
      <c r="N504">
        <v>5.3997546032548666E-2</v>
      </c>
      <c r="O504">
        <v>-2.6828473077696813E-2</v>
      </c>
      <c r="P504">
        <v>5.9583963034473358E-2</v>
      </c>
      <c r="Q504">
        <v>-6.2856502481859668E-3</v>
      </c>
      <c r="R504">
        <v>5.4278061812848312E-2</v>
      </c>
      <c r="S504">
        <v>-6.1070512622977708E-3</v>
      </c>
      <c r="T504">
        <v>4.312496717602364E-2</v>
      </c>
      <c r="U504">
        <v>6.6799807284425861E-2</v>
      </c>
      <c r="V504">
        <v>4.0225410576876577E-3</v>
      </c>
      <c r="W504">
        <v>3.7453829806283798E-2</v>
      </c>
      <c r="X504">
        <v>6.7244103549900944E-2</v>
      </c>
      <c r="Y504">
        <v>-7.0888016592095149E-2</v>
      </c>
      <c r="Z504">
        <v>6.0737039932064335E-2</v>
      </c>
    </row>
    <row r="505" spans="1:26" x14ac:dyDescent="0.2">
      <c r="A505">
        <f t="shared" si="8"/>
        <v>504</v>
      </c>
      <c r="B505">
        <v>-2.9769235695336901E-2</v>
      </c>
      <c r="C505">
        <v>-5.4197319171448294E-3</v>
      </c>
      <c r="D505">
        <v>-6.4060338941374043E-2</v>
      </c>
      <c r="E505">
        <v>-4.1298582381492019E-2</v>
      </c>
      <c r="F505">
        <v>6.4895308439580371E-2</v>
      </c>
      <c r="G505">
        <v>6.0956444525198814E-2</v>
      </c>
      <c r="H505">
        <v>1.667125984278852E-2</v>
      </c>
      <c r="I505">
        <v>-3.3918682744884049E-2</v>
      </c>
      <c r="J505">
        <v>-2.16703660216046E-2</v>
      </c>
      <c r="K505">
        <v>-6.5034401852428605E-2</v>
      </c>
      <c r="L505">
        <v>-3.1184827926920348E-2</v>
      </c>
      <c r="M505">
        <v>4.2244854431235643E-2</v>
      </c>
      <c r="N505">
        <v>-0.10168633107169611</v>
      </c>
      <c r="O505">
        <v>-3.9278821476124694E-2</v>
      </c>
      <c r="P505">
        <v>-1.828203928895614E-2</v>
      </c>
      <c r="Q505">
        <v>-3.6985510769093448E-2</v>
      </c>
      <c r="R505">
        <v>0.10294543552814402</v>
      </c>
      <c r="S505">
        <v>-4.2364347759470726E-2</v>
      </c>
      <c r="T505">
        <v>2.9012651465316817E-2</v>
      </c>
      <c r="U505">
        <v>0.10647693750015812</v>
      </c>
      <c r="V505">
        <v>-2.9474210306560375E-2</v>
      </c>
      <c r="W505">
        <v>-5.7180649076763623E-2</v>
      </c>
      <c r="X505">
        <v>-3.66129333353526E-2</v>
      </c>
      <c r="Y505">
        <v>-9.934003122861125E-2</v>
      </c>
      <c r="Z505">
        <v>3.1957554016734162E-2</v>
      </c>
    </row>
    <row r="506" spans="1:26" x14ac:dyDescent="0.2">
      <c r="A506">
        <f t="shared" si="8"/>
        <v>505</v>
      </c>
      <c r="B506">
        <v>6.5928970151729813E-2</v>
      </c>
      <c r="C506">
        <v>5.6969733773584181E-3</v>
      </c>
      <c r="D506">
        <v>3.8854738114023402E-3</v>
      </c>
      <c r="E506">
        <v>-2.4210032795001904E-2</v>
      </c>
      <c r="F506">
        <v>-2.4155321452578968E-2</v>
      </c>
      <c r="G506">
        <v>-2.3056175874299114E-2</v>
      </c>
      <c r="H506">
        <v>-7.1419505758754109E-2</v>
      </c>
      <c r="I506">
        <v>3.9620098857772533E-2</v>
      </c>
      <c r="J506">
        <v>6.8265297605487427E-2</v>
      </c>
      <c r="K506">
        <v>0.12296576702259771</v>
      </c>
      <c r="L506">
        <v>5.326715478160559E-2</v>
      </c>
      <c r="M506">
        <v>-3.3908745480555661E-3</v>
      </c>
      <c r="N506">
        <v>9.7350249913139425E-2</v>
      </c>
      <c r="O506">
        <v>-1.7612373970007596E-2</v>
      </c>
      <c r="P506">
        <v>-7.3095015005884362E-2</v>
      </c>
      <c r="Q506">
        <v>-3.225209197871283E-2</v>
      </c>
      <c r="R506">
        <v>-3.4085733553022392E-2</v>
      </c>
      <c r="S506">
        <v>2.2138554648454482E-2</v>
      </c>
      <c r="T506">
        <v>-6.9669463805766871E-2</v>
      </c>
      <c r="U506">
        <v>-5.1176961400232077E-2</v>
      </c>
      <c r="V506">
        <v>-7.3825446954326585E-4</v>
      </c>
      <c r="W506">
        <v>-5.6241017110228067E-2</v>
      </c>
      <c r="X506">
        <v>-1.7462309083995022E-2</v>
      </c>
      <c r="Y506">
        <v>-5.9353959897566401E-2</v>
      </c>
      <c r="Z506">
        <v>1.5610387536328141E-2</v>
      </c>
    </row>
    <row r="507" spans="1:26" x14ac:dyDescent="0.2">
      <c r="A507">
        <f t="shared" si="8"/>
        <v>506</v>
      </c>
      <c r="B507">
        <v>-6.8308914834881676E-2</v>
      </c>
      <c r="C507">
        <v>-2.30283279680564E-2</v>
      </c>
      <c r="D507">
        <v>1.943176209798806E-2</v>
      </c>
      <c r="E507">
        <v>1.6361459122270581E-2</v>
      </c>
      <c r="F507">
        <v>5.9904938739340947E-2</v>
      </c>
      <c r="G507">
        <v>3.237261572360884E-2</v>
      </c>
      <c r="H507">
        <v>-4.096949940436711E-5</v>
      </c>
      <c r="I507">
        <v>-6.5576745744608256E-2</v>
      </c>
      <c r="J507">
        <v>-5.6295710942957627E-2</v>
      </c>
      <c r="K507">
        <v>-8.5066324227843729E-2</v>
      </c>
      <c r="L507">
        <v>5.3128109694621506E-2</v>
      </c>
      <c r="M507">
        <v>-2.6581140515715508E-2</v>
      </c>
      <c r="N507">
        <v>2.2330367419044008E-2</v>
      </c>
      <c r="O507">
        <v>2.4659281382919583E-2</v>
      </c>
      <c r="P507">
        <v>7.2988589844847587E-2</v>
      </c>
      <c r="Q507">
        <v>-2.0599550318526248E-2</v>
      </c>
      <c r="R507">
        <v>-6.2137289323356999E-3</v>
      </c>
      <c r="S507">
        <v>-3.3104068855992173E-2</v>
      </c>
      <c r="T507">
        <v>3.3236682911971633E-3</v>
      </c>
      <c r="U507">
        <v>3.1212210452591579E-2</v>
      </c>
      <c r="V507">
        <v>6.6538251730501333E-2</v>
      </c>
      <c r="W507">
        <v>0.11319023233297371</v>
      </c>
      <c r="X507">
        <v>3.8051801151927654E-2</v>
      </c>
      <c r="Y507">
        <v>3.1268289398984454E-2</v>
      </c>
      <c r="Z507">
        <v>1.0608865704767203E-2</v>
      </c>
    </row>
    <row r="508" spans="1:26" x14ac:dyDescent="0.2">
      <c r="A508">
        <f t="shared" si="8"/>
        <v>507</v>
      </c>
      <c r="B508">
        <v>-1.2544878244147874E-2</v>
      </c>
      <c r="C508">
        <v>-9.3285486328117742E-3</v>
      </c>
      <c r="D508">
        <v>-2.9566335551246804E-2</v>
      </c>
      <c r="E508">
        <v>1.7160773226444964E-2</v>
      </c>
      <c r="F508">
        <v>1.5066724335320906E-3</v>
      </c>
      <c r="G508">
        <v>3.6294148321367029E-2</v>
      </c>
      <c r="H508">
        <v>-8.0922015535793188E-2</v>
      </c>
      <c r="I508">
        <v>-6.9072809953588761E-4</v>
      </c>
      <c r="J508">
        <v>-7.2511876005338802E-2</v>
      </c>
      <c r="K508">
        <v>-4.5766281304375003E-2</v>
      </c>
      <c r="L508">
        <v>-2.5885934578343322E-3</v>
      </c>
      <c r="M508">
        <v>-1.570324372173899E-2</v>
      </c>
      <c r="N508">
        <v>5.4978353177533391E-2</v>
      </c>
      <c r="O508">
        <v>-4.3499376284447826E-2</v>
      </c>
      <c r="P508">
        <v>-8.5010404969445272E-2</v>
      </c>
      <c r="Q508">
        <v>-1.4229081489802956E-2</v>
      </c>
      <c r="R508">
        <v>-3.4605467525946477E-3</v>
      </c>
      <c r="S508">
        <v>-6.1230925633465765E-2</v>
      </c>
      <c r="T508">
        <v>2.0388266068097375E-3</v>
      </c>
      <c r="U508">
        <v>6.5154397953368248E-2</v>
      </c>
      <c r="V508">
        <v>-7.6986463379791759E-3</v>
      </c>
      <c r="W508">
        <v>6.4187437425065177E-2</v>
      </c>
      <c r="X508">
        <v>-6.3163237494939573E-2</v>
      </c>
      <c r="Y508">
        <v>4.3171356257847078E-2</v>
      </c>
      <c r="Z508">
        <v>-4.7169742305329186E-2</v>
      </c>
    </row>
    <row r="509" spans="1:26" x14ac:dyDescent="0.2">
      <c r="A509">
        <f t="shared" si="8"/>
        <v>508</v>
      </c>
      <c r="B509">
        <v>5.0076200707419687E-2</v>
      </c>
      <c r="C509">
        <v>0.10039565519372771</v>
      </c>
      <c r="D509">
        <v>1.7990258119702059E-2</v>
      </c>
      <c r="E509">
        <v>5.9330925134405896E-2</v>
      </c>
      <c r="F509">
        <v>-4.0864555150362664E-3</v>
      </c>
      <c r="G509">
        <v>6.8155997952380476E-2</v>
      </c>
      <c r="H509">
        <v>-7.6309075268340999E-3</v>
      </c>
      <c r="I509">
        <v>0.10889782869699771</v>
      </c>
      <c r="J509">
        <v>6.5477233799420449E-3</v>
      </c>
      <c r="K509">
        <v>-6.0206054542194652E-2</v>
      </c>
      <c r="L509">
        <v>-7.6863804733991611E-2</v>
      </c>
      <c r="M509">
        <v>7.9581197247328123E-2</v>
      </c>
      <c r="N509">
        <v>-3.0606331838913168E-3</v>
      </c>
      <c r="O509">
        <v>5.5441939236690108E-2</v>
      </c>
      <c r="P509">
        <v>1.7998570667385382E-2</v>
      </c>
      <c r="Q509">
        <v>-6.6427462483983485E-2</v>
      </c>
      <c r="R509">
        <v>0.10710377628457973</v>
      </c>
      <c r="S509">
        <v>-4.4742263177315451E-2</v>
      </c>
      <c r="T509">
        <v>4.7779837093798586E-2</v>
      </c>
      <c r="U509">
        <v>-1.5724527306835812E-2</v>
      </c>
      <c r="V509">
        <v>-4.0975304805713313E-2</v>
      </c>
      <c r="W509">
        <v>5.6150657998718448E-2</v>
      </c>
      <c r="X509">
        <v>-4.2729497206339236E-2</v>
      </c>
      <c r="Y509">
        <v>4.5898120965267158E-2</v>
      </c>
      <c r="Z509">
        <v>-1.6931574774210034E-2</v>
      </c>
    </row>
    <row r="510" spans="1:26" x14ac:dyDescent="0.2">
      <c r="A510">
        <f t="shared" si="8"/>
        <v>509</v>
      </c>
      <c r="B510">
        <v>-1.9157189304410474E-3</v>
      </c>
      <c r="C510">
        <v>7.5256566548618536E-2</v>
      </c>
      <c r="D510">
        <v>3.0164483962687377E-2</v>
      </c>
      <c r="E510">
        <v>-2.5249981196541572E-2</v>
      </c>
      <c r="F510">
        <v>-5.6286570942583325E-2</v>
      </c>
      <c r="G510">
        <v>-3.176420592295208E-2</v>
      </c>
      <c r="H510">
        <v>2.493045492715242E-3</v>
      </c>
      <c r="I510">
        <v>-8.8044500148973928E-2</v>
      </c>
      <c r="J510">
        <v>-6.3024637631730208E-3</v>
      </c>
      <c r="K510">
        <v>-1.4701824926158824E-2</v>
      </c>
      <c r="L510">
        <v>-2.7705393916970477E-2</v>
      </c>
      <c r="M510">
        <v>4.8891782518838594E-3</v>
      </c>
      <c r="N510">
        <v>3.3956453106759772E-2</v>
      </c>
      <c r="O510">
        <v>5.4520304297421815E-2</v>
      </c>
      <c r="P510">
        <v>-6.8768817131107191E-2</v>
      </c>
      <c r="Q510">
        <v>-1.1801091871712502E-2</v>
      </c>
      <c r="R510">
        <v>-2.3518880362043176E-2</v>
      </c>
      <c r="S510">
        <v>2.9270124374786953E-2</v>
      </c>
      <c r="T510">
        <v>7.133977060231585E-4</v>
      </c>
      <c r="U510">
        <v>1.127563830905747E-2</v>
      </c>
      <c r="V510">
        <v>4.57238157133565E-2</v>
      </c>
      <c r="W510">
        <v>-6.5082438221453431E-2</v>
      </c>
      <c r="X510">
        <v>5.2689871440597461E-2</v>
      </c>
      <c r="Y510">
        <v>-9.6947840436281511E-3</v>
      </c>
      <c r="Z510">
        <v>2.5447247910935805E-2</v>
      </c>
    </row>
    <row r="511" spans="1:26" x14ac:dyDescent="0.2">
      <c r="A511">
        <f t="shared" si="8"/>
        <v>510</v>
      </c>
      <c r="B511">
        <v>5.2939417389724443E-2</v>
      </c>
      <c r="C511">
        <v>4.9807286012897738E-2</v>
      </c>
      <c r="D511">
        <v>6.0268344275503302E-2</v>
      </c>
      <c r="E511">
        <v>0.13508783546809919</v>
      </c>
      <c r="F511">
        <v>6.1155310578514342E-3</v>
      </c>
      <c r="G511">
        <v>2.2505670017877281E-2</v>
      </c>
      <c r="H511">
        <v>5.2088899866191862E-2</v>
      </c>
      <c r="I511">
        <v>-4.2283630167888393E-2</v>
      </c>
      <c r="J511">
        <v>-2.0848264455288618E-2</v>
      </c>
      <c r="K511">
        <v>9.2009683538860951E-2</v>
      </c>
      <c r="L511">
        <v>2.2152869799005881E-2</v>
      </c>
      <c r="M511">
        <v>3.8340737884771624E-2</v>
      </c>
      <c r="N511">
        <v>1.5741607574777116E-2</v>
      </c>
      <c r="O511">
        <v>7.0436594248477116E-3</v>
      </c>
      <c r="P511">
        <v>-3.7438811615085464E-2</v>
      </c>
      <c r="Q511">
        <v>-3.1211834249411426E-2</v>
      </c>
      <c r="R511">
        <v>-5.4310278453428271E-2</v>
      </c>
      <c r="S511">
        <v>-8.3550934002316057E-2</v>
      </c>
      <c r="T511">
        <v>-1.9327694648946379E-2</v>
      </c>
      <c r="U511">
        <v>9.4142192200839553E-2</v>
      </c>
      <c r="V511">
        <v>-0.14704304350925357</v>
      </c>
      <c r="W511">
        <v>8.1152792964497913E-2</v>
      </c>
      <c r="X511">
        <v>-3.6547499569693817E-2</v>
      </c>
      <c r="Y511">
        <v>7.6979787534719082E-2</v>
      </c>
      <c r="Z511">
        <v>-7.7212391269739611E-2</v>
      </c>
    </row>
    <row r="512" spans="1:26" x14ac:dyDescent="0.2">
      <c r="A512">
        <f t="shared" si="8"/>
        <v>511</v>
      </c>
      <c r="B512">
        <v>-5.0863529300181509E-2</v>
      </c>
      <c r="C512">
        <v>8.0921789268536812E-2</v>
      </c>
      <c r="D512">
        <v>1.8309199941714569E-2</v>
      </c>
      <c r="E512">
        <v>-0.15403548187310517</v>
      </c>
      <c r="F512">
        <v>-5.6652789908264219E-3</v>
      </c>
      <c r="G512">
        <v>-2.0059479943789354E-2</v>
      </c>
      <c r="H512">
        <v>7.3265498950052547E-4</v>
      </c>
      <c r="I512">
        <v>8.9480282820911E-2</v>
      </c>
      <c r="J512">
        <v>4.3257050045781988E-2</v>
      </c>
      <c r="K512">
        <v>1.0620587070770689E-2</v>
      </c>
      <c r="L512">
        <v>2.7657306996001409E-3</v>
      </c>
      <c r="M512">
        <v>-2.0466575971148846E-2</v>
      </c>
      <c r="N512">
        <v>7.6085635871035884E-3</v>
      </c>
      <c r="O512">
        <v>-1.8664727879439839E-2</v>
      </c>
      <c r="P512">
        <v>5.0853299277287552E-2</v>
      </c>
      <c r="Q512">
        <v>-5.7557825813989341E-2</v>
      </c>
      <c r="R512">
        <v>-1.7108982008144872E-2</v>
      </c>
      <c r="S512">
        <v>-6.3325196056986569E-2</v>
      </c>
      <c r="T512">
        <v>6.0584193193360478E-3</v>
      </c>
      <c r="U512">
        <v>-4.7356720195880012E-2</v>
      </c>
      <c r="V512">
        <v>-8.3269219600186836E-2</v>
      </c>
      <c r="W512">
        <v>2.4274068976670952E-2</v>
      </c>
      <c r="X512">
        <v>5.3542349604702791E-3</v>
      </c>
      <c r="Y512">
        <v>-1.7892198000141645E-2</v>
      </c>
      <c r="Z512">
        <v>-1.849102789105159E-2</v>
      </c>
    </row>
    <row r="513" spans="1:26" x14ac:dyDescent="0.2">
      <c r="A513">
        <f t="shared" si="8"/>
        <v>512</v>
      </c>
      <c r="B513">
        <v>3.7799477498698603E-4</v>
      </c>
      <c r="C513">
        <v>-3.0445515349597075E-3</v>
      </c>
      <c r="D513">
        <v>9.8460494584193634E-2</v>
      </c>
      <c r="E513">
        <v>7.2632158599084715E-2</v>
      </c>
      <c r="F513">
        <v>5.1897025470086892E-2</v>
      </c>
      <c r="G513">
        <v>3.5770788437479537E-2</v>
      </c>
      <c r="H513">
        <v>-8.024036327519378E-3</v>
      </c>
      <c r="I513">
        <v>3.5627895156537144E-2</v>
      </c>
      <c r="J513">
        <v>9.1203501343051135E-2</v>
      </c>
      <c r="K513">
        <v>-4.8846234666548444E-2</v>
      </c>
      <c r="L513">
        <v>-9.0853845963893648E-2</v>
      </c>
      <c r="M513">
        <v>-6.0725204437152062E-2</v>
      </c>
      <c r="N513">
        <v>-2.5982899435898946E-2</v>
      </c>
      <c r="O513">
        <v>-9.6771811741278177E-2</v>
      </c>
      <c r="P513">
        <v>-5.0936066179739899E-2</v>
      </c>
      <c r="Q513">
        <v>-1.2977790725589125E-2</v>
      </c>
      <c r="R513">
        <v>3.1428932949431963E-2</v>
      </c>
      <c r="S513">
        <v>2.5954842555145012E-2</v>
      </c>
      <c r="T513">
        <v>8.5314153205765502E-3</v>
      </c>
      <c r="U513">
        <v>-1.5133535195690761E-2</v>
      </c>
      <c r="V513">
        <v>-3.0154921783705841E-2</v>
      </c>
      <c r="W513">
        <v>2.5115442237028236E-2</v>
      </c>
      <c r="X513">
        <v>-5.8005153634907387E-2</v>
      </c>
      <c r="Y513">
        <v>-7.1645547709127989E-3</v>
      </c>
      <c r="Z513">
        <v>-2.7144055359936345E-2</v>
      </c>
    </row>
    <row r="514" spans="1:26" x14ac:dyDescent="0.2">
      <c r="A514">
        <f t="shared" si="8"/>
        <v>513</v>
      </c>
      <c r="B514">
        <v>2.7158844990498476E-2</v>
      </c>
      <c r="C514">
        <v>-4.537336834729884E-2</v>
      </c>
      <c r="D514">
        <v>-2.3570085807691279E-2</v>
      </c>
      <c r="E514">
        <v>-5.9155533483778618E-2</v>
      </c>
      <c r="F514">
        <v>7.2461142637880831E-3</v>
      </c>
      <c r="G514">
        <v>-1.6872728619152965E-2</v>
      </c>
      <c r="H514">
        <v>-3.8697300262457039E-2</v>
      </c>
      <c r="I514">
        <v>-5.2218172857619975E-2</v>
      </c>
      <c r="J514">
        <v>2.2453837627622573E-2</v>
      </c>
      <c r="K514">
        <v>1.8924509422975425E-2</v>
      </c>
      <c r="L514">
        <v>5.1557687939619443E-2</v>
      </c>
      <c r="M514">
        <v>0.10282081931999557</v>
      </c>
      <c r="N514">
        <v>0.10457361191312697</v>
      </c>
      <c r="O514">
        <v>1.2102057292125807E-2</v>
      </c>
      <c r="P514">
        <v>-7.776980722146316E-3</v>
      </c>
      <c r="Q514">
        <v>-4.5406924074018862E-2</v>
      </c>
      <c r="R514">
        <v>4.4680376784404688E-2</v>
      </c>
      <c r="S514">
        <v>-1.9951013496220815E-2</v>
      </c>
      <c r="T514">
        <v>-7.3376319670938647E-2</v>
      </c>
      <c r="U514">
        <v>-5.7773523839920626E-2</v>
      </c>
      <c r="V514">
        <v>-4.0682338221032732E-2</v>
      </c>
      <c r="W514">
        <v>3.885382536127082E-2</v>
      </c>
      <c r="X514">
        <v>4.5818631982436658E-2</v>
      </c>
      <c r="Y514">
        <v>-3.105336097800181E-2</v>
      </c>
      <c r="Z514">
        <v>-6.0737672835003489E-2</v>
      </c>
    </row>
    <row r="515" spans="1:26" x14ac:dyDescent="0.2">
      <c r="A515">
        <f t="shared" si="8"/>
        <v>514</v>
      </c>
      <c r="B515">
        <v>-2.201090500510566E-2</v>
      </c>
      <c r="C515">
        <v>-3.8349887440931665E-2</v>
      </c>
      <c r="D515">
        <v>9.0402786590914955E-2</v>
      </c>
      <c r="E515">
        <v>9.983956774460874E-2</v>
      </c>
      <c r="F515">
        <v>-1.8486061977961609E-2</v>
      </c>
      <c r="G515">
        <v>-2.5960420446601677E-2</v>
      </c>
      <c r="H515">
        <v>3.1494315930441011E-2</v>
      </c>
      <c r="I515">
        <v>5.6700765221346421E-2</v>
      </c>
      <c r="J515">
        <v>3.9613088656977168E-3</v>
      </c>
      <c r="K515">
        <v>9.505061382367978E-3</v>
      </c>
      <c r="L515">
        <v>-3.4553753898468549E-2</v>
      </c>
      <c r="M515">
        <v>-6.8360279018708142E-2</v>
      </c>
      <c r="N515">
        <v>-3.5209325241245017E-2</v>
      </c>
      <c r="O515">
        <v>-4.8529636194720525E-2</v>
      </c>
      <c r="P515">
        <v>-2.0649410698328215E-2</v>
      </c>
      <c r="Q515">
        <v>-3.6706530481990629E-2</v>
      </c>
      <c r="R515">
        <v>-1.6567719779520457E-2</v>
      </c>
      <c r="S515">
        <v>-0.10673715599360932</v>
      </c>
      <c r="T515">
        <v>4.160299478521657E-2</v>
      </c>
      <c r="U515">
        <v>-4.0595866799859416E-2</v>
      </c>
      <c r="V515">
        <v>2.0701770814572275E-2</v>
      </c>
      <c r="W515">
        <v>3.0742721741479417E-2</v>
      </c>
      <c r="X515">
        <v>2.2431736836800394E-2</v>
      </c>
      <c r="Y515">
        <v>3.9486310502251466E-2</v>
      </c>
      <c r="Z515">
        <v>-7.7894619153716121E-2</v>
      </c>
    </row>
    <row r="516" spans="1:26" x14ac:dyDescent="0.2">
      <c r="A516">
        <f t="shared" ref="A516:A579" si="9">A515+1</f>
        <v>515</v>
      </c>
      <c r="B516">
        <v>-0.11445417603572038</v>
      </c>
      <c r="C516">
        <v>-2.3901810153158821E-2</v>
      </c>
      <c r="D516">
        <v>-8.9616919785430016E-2</v>
      </c>
      <c r="E516">
        <v>5.4376182154217204E-3</v>
      </c>
      <c r="F516">
        <v>5.3936814279330912E-2</v>
      </c>
      <c r="G516">
        <v>-2.2693904718476408E-2</v>
      </c>
      <c r="H516">
        <v>3.6396748887037152E-2</v>
      </c>
      <c r="I516">
        <v>8.7809417177733842E-2</v>
      </c>
      <c r="J516">
        <v>-9.8252256086730036E-2</v>
      </c>
      <c r="K516">
        <v>-9.5426913134252396E-3</v>
      </c>
      <c r="L516">
        <v>-3.2316795799276397E-2</v>
      </c>
      <c r="M516">
        <v>-9.7149029672423406E-2</v>
      </c>
      <c r="N516">
        <v>-3.8330187895087041E-2</v>
      </c>
      <c r="O516">
        <v>-6.332770247195256E-2</v>
      </c>
      <c r="P516">
        <v>-1.8717823079842572E-2</v>
      </c>
      <c r="Q516">
        <v>-1.8507169438983409E-2</v>
      </c>
      <c r="R516">
        <v>4.3541034344674089E-3</v>
      </c>
      <c r="S516">
        <v>7.659533922790198E-3</v>
      </c>
      <c r="T516">
        <v>2.7577311803176047E-2</v>
      </c>
      <c r="U516">
        <v>1.5767604442946101E-2</v>
      </c>
      <c r="V516">
        <v>-4.6061588993820568E-2</v>
      </c>
      <c r="W516">
        <v>6.9240421765800947E-2</v>
      </c>
      <c r="X516">
        <v>7.4929860109360188E-2</v>
      </c>
      <c r="Y516">
        <v>6.712990837476536E-2</v>
      </c>
      <c r="Z516">
        <v>-2.5258669848871117E-2</v>
      </c>
    </row>
    <row r="517" spans="1:26" x14ac:dyDescent="0.2">
      <c r="A517">
        <f t="shared" si="9"/>
        <v>516</v>
      </c>
      <c r="B517">
        <v>3.6643931279899178E-2</v>
      </c>
      <c r="C517">
        <v>-4.361950118672879E-2</v>
      </c>
      <c r="D517">
        <v>7.0990256388346482E-2</v>
      </c>
      <c r="E517">
        <v>9.5068045614407695E-3</v>
      </c>
      <c r="F517">
        <v>-5.3913221817073483E-2</v>
      </c>
      <c r="G517">
        <v>8.0434137136312936E-2</v>
      </c>
      <c r="H517">
        <v>-5.7041178976497943E-2</v>
      </c>
      <c r="I517">
        <v>4.6970721189387513E-2</v>
      </c>
      <c r="J517">
        <v>-4.548862794764881E-2</v>
      </c>
      <c r="K517">
        <v>-3.5035687533657559E-2</v>
      </c>
      <c r="L517">
        <v>7.681021413685105E-3</v>
      </c>
      <c r="M517">
        <v>0.10555695172190738</v>
      </c>
      <c r="N517">
        <v>-1.3861258217418038E-2</v>
      </c>
      <c r="O517">
        <v>-2.5280362684910501E-2</v>
      </c>
      <c r="P517">
        <v>-5.5294355246938487E-2</v>
      </c>
      <c r="Q517">
        <v>9.3610189410951603E-2</v>
      </c>
      <c r="R517">
        <v>-5.8017817260537629E-3</v>
      </c>
      <c r="S517">
        <v>-6.855142245718723E-4</v>
      </c>
      <c r="T517">
        <v>5.7129725557438935E-2</v>
      </c>
      <c r="U517">
        <v>3.5140179448068097E-2</v>
      </c>
      <c r="V517">
        <v>-7.1238393450227713E-2</v>
      </c>
      <c r="W517">
        <v>1.8335185208261471E-2</v>
      </c>
      <c r="X517">
        <v>4.3132911675577736E-2</v>
      </c>
      <c r="Y517">
        <v>-5.2241901621044601E-3</v>
      </c>
      <c r="Z517">
        <v>-6.7831866140643279E-2</v>
      </c>
    </row>
    <row r="518" spans="1:26" x14ac:dyDescent="0.2">
      <c r="A518">
        <f t="shared" si="9"/>
        <v>517</v>
      </c>
      <c r="B518">
        <v>1.652027009457939E-2</v>
      </c>
      <c r="C518">
        <v>-4.5073685970291634E-2</v>
      </c>
      <c r="D518">
        <v>-2.5282091415267459E-2</v>
      </c>
      <c r="E518">
        <v>-6.3047464562082128E-2</v>
      </c>
      <c r="F518">
        <v>2.2944738185053305E-2</v>
      </c>
      <c r="G518">
        <v>-7.3521626523126007E-2</v>
      </c>
      <c r="H518">
        <v>9.0882261653717072E-2</v>
      </c>
      <c r="I518">
        <v>6.099453708069049E-2</v>
      </c>
      <c r="J518">
        <v>-5.0701103943439657E-2</v>
      </c>
      <c r="K518">
        <v>-3.0145505652287064E-2</v>
      </c>
      <c r="L518">
        <v>1.1936027841447797E-2</v>
      </c>
      <c r="M518">
        <v>-6.4496616686763569E-2</v>
      </c>
      <c r="N518">
        <v>-3.6953097458537185E-2</v>
      </c>
      <c r="O518">
        <v>-9.6018270224464755E-2</v>
      </c>
      <c r="P518">
        <v>-3.0247597281640001E-2</v>
      </c>
      <c r="Q518">
        <v>3.3377890761796689E-2</v>
      </c>
      <c r="R518">
        <v>2.6587714977213048E-2</v>
      </c>
      <c r="S518">
        <v>-3.3441032520423276E-2</v>
      </c>
      <c r="T518">
        <v>2.339786054830411E-2</v>
      </c>
      <c r="U518">
        <v>-0.10233961801675255</v>
      </c>
      <c r="V518">
        <v>5.3625647245683049E-3</v>
      </c>
      <c r="W518">
        <v>-9.7304855254217754E-2</v>
      </c>
      <c r="X518">
        <v>-2.0754831323027981E-2</v>
      </c>
      <c r="Y518">
        <v>-2.0706565900415553E-3</v>
      </c>
      <c r="Z518">
        <v>-2.0058196967451179E-2</v>
      </c>
    </row>
    <row r="519" spans="1:26" x14ac:dyDescent="0.2">
      <c r="A519">
        <f t="shared" si="9"/>
        <v>518</v>
      </c>
      <c r="B519">
        <v>-1.0088675803117564E-2</v>
      </c>
      <c r="C519">
        <v>2.2975236566687422E-2</v>
      </c>
      <c r="D519">
        <v>-6.8371750236066536E-2</v>
      </c>
      <c r="E519">
        <v>-3.3838468669988214E-2</v>
      </c>
      <c r="F519">
        <v>-0.12441911022567911</v>
      </c>
      <c r="G519">
        <v>-1.2778458635399746E-2</v>
      </c>
      <c r="H519">
        <v>-5.8391043385526607E-2</v>
      </c>
      <c r="I519">
        <v>-6.3667075746061924E-2</v>
      </c>
      <c r="J519">
        <v>-2.0868157466245499E-2</v>
      </c>
      <c r="K519">
        <v>3.2385728547024199E-2</v>
      </c>
      <c r="L519">
        <v>-4.7908628066700145E-4</v>
      </c>
      <c r="M519">
        <v>2.5268532915390003E-3</v>
      </c>
      <c r="N519">
        <v>1.6471025319853956E-2</v>
      </c>
      <c r="O519">
        <v>7.2538592823346466E-3</v>
      </c>
      <c r="P519">
        <v>-1.9570118599127089E-2</v>
      </c>
      <c r="Q519">
        <v>-4.7666500439965717E-2</v>
      </c>
      <c r="R519">
        <v>-9.069122807008495E-2</v>
      </c>
      <c r="S519">
        <v>3.6669833351828086E-2</v>
      </c>
      <c r="T519">
        <v>-4.7356812942950931E-2</v>
      </c>
      <c r="U519">
        <v>2.0394075647320901E-3</v>
      </c>
      <c r="V519">
        <v>2.4151721757801978E-3</v>
      </c>
      <c r="W519">
        <v>5.1335668995811989E-2</v>
      </c>
      <c r="X519">
        <v>4.6268616714042823E-2</v>
      </c>
      <c r="Y519">
        <v>-2.6098762844712641E-2</v>
      </c>
      <c r="Z519">
        <v>6.2772852011172178E-2</v>
      </c>
    </row>
    <row r="520" spans="1:26" x14ac:dyDescent="0.2">
      <c r="A520">
        <f t="shared" si="9"/>
        <v>519</v>
      </c>
      <c r="B520">
        <v>7.844696538101787E-3</v>
      </c>
      <c r="C520">
        <v>4.9350732614158524E-3</v>
      </c>
      <c r="D520">
        <v>-6.1581374710139435E-2</v>
      </c>
      <c r="E520">
        <v>6.2197738590698479E-3</v>
      </c>
      <c r="F520">
        <v>-2.9079789867916803E-2</v>
      </c>
      <c r="G520">
        <v>5.5179812134298213E-2</v>
      </c>
      <c r="H520">
        <v>5.9967609613493816E-2</v>
      </c>
      <c r="I520">
        <v>-2.2208801697287811E-2</v>
      </c>
      <c r="J520">
        <v>4.4337831363483175E-2</v>
      </c>
      <c r="K520">
        <v>-4.7418870567961257E-4</v>
      </c>
      <c r="L520">
        <v>-4.0904153474025137E-2</v>
      </c>
      <c r="M520">
        <v>2.5049856115404362E-2</v>
      </c>
      <c r="N520">
        <v>8.9149336782112006E-3</v>
      </c>
      <c r="O520">
        <v>-6.4253714455199812E-2</v>
      </c>
      <c r="P520">
        <v>8.8152673958192072E-3</v>
      </c>
      <c r="Q520">
        <v>1.7446770150081971E-2</v>
      </c>
      <c r="R520">
        <v>-5.8772721160462268E-2</v>
      </c>
      <c r="S520">
        <v>-9.3661880255103677E-2</v>
      </c>
      <c r="T520">
        <v>8.1860181632639542E-3</v>
      </c>
      <c r="U520">
        <v>-1.3070117960935474E-2</v>
      </c>
      <c r="V520">
        <v>7.0036201925623043E-2</v>
      </c>
      <c r="W520">
        <v>-0.12411388709592644</v>
      </c>
      <c r="X520">
        <v>9.2767427727002763E-2</v>
      </c>
      <c r="Y520">
        <v>3.6851247159288905E-2</v>
      </c>
      <c r="Z520">
        <v>-2.474289523526494E-2</v>
      </c>
    </row>
    <row r="521" spans="1:26" x14ac:dyDescent="0.2">
      <c r="A521">
        <f t="shared" si="9"/>
        <v>520</v>
      </c>
      <c r="B521">
        <v>-2.2569670873849673E-2</v>
      </c>
      <c r="C521">
        <v>-3.8435006852756332E-2</v>
      </c>
      <c r="D521">
        <v>8.2973868419575714E-2</v>
      </c>
      <c r="E521">
        <v>-7.176141041758512E-3</v>
      </c>
      <c r="F521">
        <v>8.7999821092092784E-2</v>
      </c>
      <c r="G521">
        <v>4.7261937207585238E-2</v>
      </c>
      <c r="H521">
        <v>3.3820774928044105E-2</v>
      </c>
      <c r="I521">
        <v>-1.6965143455815606E-2</v>
      </c>
      <c r="J521">
        <v>3.0812173839013062E-2</v>
      </c>
      <c r="K521">
        <v>4.6647013154897138E-2</v>
      </c>
      <c r="L521">
        <v>-5.576966833861375E-2</v>
      </c>
      <c r="M521">
        <v>2.748854791557586E-2</v>
      </c>
      <c r="N521">
        <v>2.9382243087618883E-2</v>
      </c>
      <c r="O521">
        <v>-1.6718481439071807E-2</v>
      </c>
      <c r="P521">
        <v>-6.2647519668569643E-2</v>
      </c>
      <c r="Q521">
        <v>6.7579677204773467E-2</v>
      </c>
      <c r="R521">
        <v>-1.3311239397697206E-2</v>
      </c>
      <c r="S521">
        <v>5.1606113196233552E-2</v>
      </c>
      <c r="T521">
        <v>-7.8595777086013591E-2</v>
      </c>
      <c r="U521">
        <v>1.6089844961229373E-2</v>
      </c>
      <c r="V521">
        <v>2.1976804192913599E-3</v>
      </c>
      <c r="W521">
        <v>3.7936642187724884E-2</v>
      </c>
      <c r="X521">
        <v>5.5232956663479028E-2</v>
      </c>
      <c r="Y521">
        <v>4.928582310044996E-2</v>
      </c>
      <c r="Z521">
        <v>-5.6396356681588954E-2</v>
      </c>
    </row>
    <row r="522" spans="1:26" x14ac:dyDescent="0.2">
      <c r="A522">
        <f t="shared" si="9"/>
        <v>521</v>
      </c>
      <c r="B522">
        <v>-1.1598703913466899E-2</v>
      </c>
      <c r="C522">
        <v>-2.6151921887000679E-2</v>
      </c>
      <c r="D522">
        <v>-4.8373244405955862E-2</v>
      </c>
      <c r="E522">
        <v>4.5492702261447623E-2</v>
      </c>
      <c r="F522">
        <v>2.4268924742133068E-2</v>
      </c>
      <c r="G522">
        <v>8.4228558673001257E-3</v>
      </c>
      <c r="H522">
        <v>4.3228646584893934E-2</v>
      </c>
      <c r="I522">
        <v>-6.068509244316839E-3</v>
      </c>
      <c r="J522">
        <v>-1.8105300929123078E-2</v>
      </c>
      <c r="K522">
        <v>5.7241714098816732E-2</v>
      </c>
      <c r="L522">
        <v>-0.12884970902466159</v>
      </c>
      <c r="M522">
        <v>4.396133716114678E-2</v>
      </c>
      <c r="N522">
        <v>1.2109996622830566E-2</v>
      </c>
      <c r="O522">
        <v>5.0720531127094196E-2</v>
      </c>
      <c r="P522">
        <v>-6.1299446658847213E-2</v>
      </c>
      <c r="Q522">
        <v>-3.951793943462633E-2</v>
      </c>
      <c r="R522">
        <v>-6.496904829700079E-3</v>
      </c>
      <c r="S522">
        <v>3.7463461193959088E-2</v>
      </c>
      <c r="T522">
        <v>-7.7173316658549942E-2</v>
      </c>
      <c r="U522">
        <v>1.3614976737680279E-2</v>
      </c>
      <c r="V522">
        <v>-4.8349207319947844E-2</v>
      </c>
      <c r="W522">
        <v>-1.2619712682229898E-2</v>
      </c>
      <c r="X522">
        <v>2.5114436312834647E-2</v>
      </c>
      <c r="Y522">
        <v>-1.8884612665209289E-2</v>
      </c>
      <c r="Z522">
        <v>1.1094750450257984E-2</v>
      </c>
    </row>
    <row r="523" spans="1:26" x14ac:dyDescent="0.2">
      <c r="A523">
        <f t="shared" si="9"/>
        <v>522</v>
      </c>
      <c r="B523">
        <v>1.1391273459187456E-2</v>
      </c>
      <c r="C523">
        <v>-1.0433555284801797E-2</v>
      </c>
      <c r="D523">
        <v>3.1203900715878492E-2</v>
      </c>
      <c r="E523">
        <v>-1.8306045819546004E-2</v>
      </c>
      <c r="F523">
        <v>3.0735987443116449E-2</v>
      </c>
      <c r="G523">
        <v>-2.3617085858749168E-2</v>
      </c>
      <c r="H523">
        <v>-2.0146291361673261E-3</v>
      </c>
      <c r="I523">
        <v>-8.3126964393240035E-2</v>
      </c>
      <c r="J523">
        <v>-5.7369262309885462E-2</v>
      </c>
      <c r="K523">
        <v>2.7964193449852116E-2</v>
      </c>
      <c r="L523">
        <v>-3.9282490241420651E-2</v>
      </c>
      <c r="M523">
        <v>3.2402026303362939E-2</v>
      </c>
      <c r="N523">
        <v>8.330664526615307E-2</v>
      </c>
      <c r="O523">
        <v>8.7992663961248864E-3</v>
      </c>
      <c r="P523">
        <v>5.3749794466891807E-2</v>
      </c>
      <c r="Q523">
        <v>-5.4679197140486774E-2</v>
      </c>
      <c r="R523">
        <v>-3.3949733545500078E-2</v>
      </c>
      <c r="S523">
        <v>1.6414007423280412E-2</v>
      </c>
      <c r="T523">
        <v>-0.12217366064439991</v>
      </c>
      <c r="U523">
        <v>2.5315466749148193E-2</v>
      </c>
      <c r="V523">
        <v>6.4898621732333087E-3</v>
      </c>
      <c r="W523">
        <v>3.308160459444609E-2</v>
      </c>
      <c r="X523">
        <v>6.6012607994586803E-2</v>
      </c>
      <c r="Y523">
        <v>-2.4114173496926405E-2</v>
      </c>
      <c r="Z523">
        <v>-4.5664460443664047E-2</v>
      </c>
    </row>
    <row r="524" spans="1:26" x14ac:dyDescent="0.2">
      <c r="A524">
        <f t="shared" si="9"/>
        <v>523</v>
      </c>
      <c r="B524">
        <v>-5.0852499080228084E-2</v>
      </c>
      <c r="C524">
        <v>5.3232637078076711E-2</v>
      </c>
      <c r="D524">
        <v>-3.1655171102744926E-2</v>
      </c>
      <c r="E524">
        <v>4.0465169797433122E-2</v>
      </c>
      <c r="F524">
        <v>-5.8487791920543576E-2</v>
      </c>
      <c r="G524">
        <v>3.9790757714908406E-2</v>
      </c>
      <c r="H524">
        <v>5.8266374357620068E-2</v>
      </c>
      <c r="I524">
        <v>0.1074903321703731</v>
      </c>
      <c r="J524">
        <v>-8.5315421643784028E-2</v>
      </c>
      <c r="K524">
        <v>2.6893923375196273E-2</v>
      </c>
      <c r="L524">
        <v>-8.5229598303669541E-3</v>
      </c>
      <c r="M524">
        <v>-3.4689317063299335E-2</v>
      </c>
      <c r="N524">
        <v>8.1501661388566016E-2</v>
      </c>
      <c r="O524">
        <v>-4.4229006613347083E-2</v>
      </c>
      <c r="P524">
        <v>1.4584960459846311E-2</v>
      </c>
      <c r="Q524">
        <v>-3.4439255723960532E-2</v>
      </c>
      <c r="R524">
        <v>-2.1745238422557534E-2</v>
      </c>
      <c r="S524">
        <v>-5.8756584603478032E-2</v>
      </c>
      <c r="T524">
        <v>-7.4910716276632358E-2</v>
      </c>
      <c r="U524">
        <v>2.8280262531355582E-2</v>
      </c>
      <c r="V524">
        <v>-3.4878067601927153E-2</v>
      </c>
      <c r="W524">
        <v>1.4320705004866015E-2</v>
      </c>
      <c r="X524">
        <v>3.3108626621712912E-2</v>
      </c>
      <c r="Y524">
        <v>-2.0333268901829918E-2</v>
      </c>
      <c r="Z524">
        <v>-3.6358994923273567E-2</v>
      </c>
    </row>
    <row r="525" spans="1:26" x14ac:dyDescent="0.2">
      <c r="A525">
        <f t="shared" si="9"/>
        <v>524</v>
      </c>
      <c r="B525">
        <v>-1.7372847749986708E-2</v>
      </c>
      <c r="C525">
        <v>-8.6594661033032441E-2</v>
      </c>
      <c r="D525">
        <v>1.6099045179666784E-2</v>
      </c>
      <c r="E525">
        <v>-4.957510075828258E-2</v>
      </c>
      <c r="F525">
        <v>-4.8707532746407236E-3</v>
      </c>
      <c r="G525">
        <v>8.7312303964089885E-2</v>
      </c>
      <c r="H525">
        <v>-2.1331829048777361E-2</v>
      </c>
      <c r="I525">
        <v>4.3212522168968807E-2</v>
      </c>
      <c r="J525">
        <v>2.3924740262342745E-2</v>
      </c>
      <c r="K525">
        <v>3.3591400816149058E-2</v>
      </c>
      <c r="L525">
        <v>1.3089234092094226E-2</v>
      </c>
      <c r="M525">
        <v>-6.8241920720817584E-2</v>
      </c>
      <c r="N525">
        <v>0.1282874970918238</v>
      </c>
      <c r="O525">
        <v>-1.4824307840812708E-2</v>
      </c>
      <c r="P525">
        <v>1.0443326053850928E-2</v>
      </c>
      <c r="Q525">
        <v>3.7486192406821175E-2</v>
      </c>
      <c r="R525">
        <v>-2.7771994693947543E-2</v>
      </c>
      <c r="S525">
        <v>4.0953011106335674E-2</v>
      </c>
      <c r="T525">
        <v>-2.1744792801195241E-2</v>
      </c>
      <c r="U525">
        <v>-7.2272929810833109E-2</v>
      </c>
      <c r="V525">
        <v>-6.2847409702284793E-2</v>
      </c>
      <c r="W525">
        <v>3.2401023541157634E-2</v>
      </c>
      <c r="X525">
        <v>-2.9929443739033921E-2</v>
      </c>
      <c r="Y525">
        <v>0.12377957345168356</v>
      </c>
      <c r="Z525">
        <v>-5.821786909947136E-2</v>
      </c>
    </row>
    <row r="526" spans="1:26" x14ac:dyDescent="0.2">
      <c r="A526">
        <f t="shared" si="9"/>
        <v>525</v>
      </c>
      <c r="B526">
        <v>2.3937824810788318E-2</v>
      </c>
      <c r="C526">
        <v>-4.1975535378750713E-2</v>
      </c>
      <c r="D526">
        <v>6.9549168143444307E-2</v>
      </c>
      <c r="E526">
        <v>-1.0199793228461644E-2</v>
      </c>
      <c r="F526">
        <v>-4.5484337178214172E-2</v>
      </c>
      <c r="G526">
        <v>5.1147683815389811E-2</v>
      </c>
      <c r="H526">
        <v>-1.5516178268123527E-2</v>
      </c>
      <c r="I526">
        <v>1.1429433710500017E-2</v>
      </c>
      <c r="J526">
        <v>-1.5024686102365124E-2</v>
      </c>
      <c r="K526">
        <v>-7.9342414281531728E-2</v>
      </c>
      <c r="L526">
        <v>1.8338382516811125E-3</v>
      </c>
      <c r="M526">
        <v>1.9011732811104191E-2</v>
      </c>
      <c r="N526">
        <v>-4.1148350804368121E-2</v>
      </c>
      <c r="O526">
        <v>-1.3400688375159743E-2</v>
      </c>
      <c r="P526">
        <v>-1.3045453941768422E-2</v>
      </c>
      <c r="Q526">
        <v>1.1456131440295367E-2</v>
      </c>
      <c r="R526">
        <v>6.3873656328374301E-2</v>
      </c>
      <c r="S526">
        <v>-7.7940802056342771E-3</v>
      </c>
      <c r="T526">
        <v>-2.762819385174645E-2</v>
      </c>
      <c r="U526">
        <v>-4.7626793818403165E-2</v>
      </c>
      <c r="V526">
        <v>-6.5663804872327647E-3</v>
      </c>
      <c r="W526">
        <v>8.8861901383270603E-2</v>
      </c>
      <c r="X526">
        <v>-1.6980648386102342E-2</v>
      </c>
      <c r="Y526">
        <v>4.2699973088451297E-2</v>
      </c>
      <c r="Z526">
        <v>-5.8056580956745388E-2</v>
      </c>
    </row>
    <row r="527" spans="1:26" x14ac:dyDescent="0.2">
      <c r="A527">
        <f t="shared" si="9"/>
        <v>526</v>
      </c>
      <c r="B527">
        <v>-7.7070476056558285E-2</v>
      </c>
      <c r="C527">
        <v>-4.2460344863613324E-2</v>
      </c>
      <c r="D527">
        <v>-6.631477531942391E-2</v>
      </c>
      <c r="E527">
        <v>-5.1299692301739405E-2</v>
      </c>
      <c r="F527">
        <v>2.7648591831504112E-2</v>
      </c>
      <c r="G527">
        <v>-0.10664167329001073</v>
      </c>
      <c r="H527">
        <v>-2.339781896399741E-2</v>
      </c>
      <c r="I527">
        <v>4.7272352501385312E-2</v>
      </c>
      <c r="J527">
        <v>3.7153846765548636E-2</v>
      </c>
      <c r="K527">
        <v>-2.0349705046775121E-2</v>
      </c>
      <c r="L527">
        <v>-2.7975119058697682E-2</v>
      </c>
      <c r="M527">
        <v>1.2144528525408682E-2</v>
      </c>
      <c r="N527">
        <v>3.7949145092869008E-2</v>
      </c>
      <c r="O527">
        <v>8.5993721056976211E-2</v>
      </c>
      <c r="P527">
        <v>5.9575911485686341E-2</v>
      </c>
      <c r="Q527">
        <v>-1.244270192381559E-2</v>
      </c>
      <c r="R527">
        <v>4.9568497285515847E-3</v>
      </c>
      <c r="S527">
        <v>7.1967931899785897E-2</v>
      </c>
      <c r="T527">
        <v>3.8629361527491177E-2</v>
      </c>
      <c r="U527">
        <v>4.214108555708633E-2</v>
      </c>
      <c r="V527">
        <v>-1.6673891940742979E-4</v>
      </c>
      <c r="W527">
        <v>1.1768197399645276E-2</v>
      </c>
      <c r="X527">
        <v>-2.9307958751069622E-2</v>
      </c>
      <c r="Y527">
        <v>1.4698328379814498E-2</v>
      </c>
      <c r="Z527">
        <v>-9.2579666602099243E-3</v>
      </c>
    </row>
    <row r="528" spans="1:26" x14ac:dyDescent="0.2">
      <c r="A528">
        <f t="shared" si="9"/>
        <v>527</v>
      </c>
      <c r="B528">
        <v>-1.502745747381925E-2</v>
      </c>
      <c r="C528">
        <v>6.5867149332083305E-2</v>
      </c>
      <c r="D528">
        <v>3.224197385562174E-2</v>
      </c>
      <c r="E528">
        <v>6.8964893693557201E-3</v>
      </c>
      <c r="F528">
        <v>-6.1380009757205319E-2</v>
      </c>
      <c r="G528">
        <v>4.7421055192340767E-3</v>
      </c>
      <c r="H528">
        <v>-5.7758895333630544E-2</v>
      </c>
      <c r="I528">
        <v>1.9347100815874204E-2</v>
      </c>
      <c r="J528">
        <v>7.2748772203936746E-3</v>
      </c>
      <c r="K528">
        <v>2.8476976512554101E-2</v>
      </c>
      <c r="L528">
        <v>-4.6319679453751851E-3</v>
      </c>
      <c r="M528">
        <v>1.7569055479121791E-2</v>
      </c>
      <c r="N528">
        <v>1.7326218900648262E-2</v>
      </c>
      <c r="O528">
        <v>-4.4157532631085614E-2</v>
      </c>
      <c r="P528">
        <v>2.2410699068326666E-2</v>
      </c>
      <c r="Q528">
        <v>-9.8360967623418675E-3</v>
      </c>
      <c r="R528">
        <v>-2.7133542241799141E-3</v>
      </c>
      <c r="S528">
        <v>-4.669666465774279E-2</v>
      </c>
      <c r="T528">
        <v>5.2334029553857617E-2</v>
      </c>
      <c r="U528">
        <v>3.707784695172478E-2</v>
      </c>
      <c r="V528">
        <v>-5.958646823029639E-2</v>
      </c>
      <c r="W528">
        <v>-5.6904163461933152E-2</v>
      </c>
      <c r="X528">
        <v>-2.580848893955066E-2</v>
      </c>
      <c r="Y528">
        <v>-5.0267128103314067E-2</v>
      </c>
      <c r="Z528">
        <v>-7.1383856672959448E-3</v>
      </c>
    </row>
    <row r="529" spans="1:26" x14ac:dyDescent="0.2">
      <c r="A529">
        <f t="shared" si="9"/>
        <v>528</v>
      </c>
      <c r="B529">
        <v>1.1657501406840371E-2</v>
      </c>
      <c r="C529">
        <v>1.7763165092123865E-2</v>
      </c>
      <c r="D529">
        <v>7.4692966039882944E-2</v>
      </c>
      <c r="E529">
        <v>-6.5484955157931624E-2</v>
      </c>
      <c r="F529">
        <v>6.7604512110084128E-2</v>
      </c>
      <c r="G529">
        <v>5.8716405795943657E-2</v>
      </c>
      <c r="H529">
        <v>-9.0841304744122664E-2</v>
      </c>
      <c r="I529">
        <v>-5.2362865413680335E-2</v>
      </c>
      <c r="J529">
        <v>7.233475877738664E-2</v>
      </c>
      <c r="K529">
        <v>7.6273344074029789E-2</v>
      </c>
      <c r="L529">
        <v>1.0810088599855768E-2</v>
      </c>
      <c r="M529">
        <v>-3.0241699950181761E-3</v>
      </c>
      <c r="N529">
        <v>4.8149288134950445E-2</v>
      </c>
      <c r="O529">
        <v>9.7231041127475541E-3</v>
      </c>
      <c r="P529">
        <v>3.1905545074867619E-2</v>
      </c>
      <c r="Q529">
        <v>2.4291246584980655E-3</v>
      </c>
      <c r="R529">
        <v>3.2208070350640203E-2</v>
      </c>
      <c r="S529">
        <v>4.4241709435362099E-3</v>
      </c>
      <c r="T529">
        <v>4.5450467716615921E-2</v>
      </c>
      <c r="U529">
        <v>-4.4034064039287273E-2</v>
      </c>
      <c r="V529">
        <v>-6.3572737462290418E-2</v>
      </c>
      <c r="W529">
        <v>-9.3390739120177597E-3</v>
      </c>
      <c r="X529">
        <v>-4.9900689042951307E-2</v>
      </c>
      <c r="Y529">
        <v>2.3644027139415873E-2</v>
      </c>
      <c r="Z529">
        <v>-1.4846220979537984E-3</v>
      </c>
    </row>
    <row r="530" spans="1:26" x14ac:dyDescent="0.2">
      <c r="A530">
        <f t="shared" si="9"/>
        <v>529</v>
      </c>
      <c r="B530">
        <v>-5.3339898582033293E-2</v>
      </c>
      <c r="C530">
        <v>-2.9603090422041133E-2</v>
      </c>
      <c r="D530">
        <v>-3.503881047738034E-2</v>
      </c>
      <c r="E530">
        <v>2.4427947879181025E-2</v>
      </c>
      <c r="F530">
        <v>4.3015242670637298E-3</v>
      </c>
      <c r="G530">
        <v>-1.2555311671006581E-2</v>
      </c>
      <c r="H530">
        <v>6.6475356819421724E-2</v>
      </c>
      <c r="I530">
        <v>-1.4134587141663194E-2</v>
      </c>
      <c r="J530">
        <v>5.0434481924201732E-2</v>
      </c>
      <c r="K530">
        <v>-5.7911035810887398E-2</v>
      </c>
      <c r="L530">
        <v>2.7854766313638566E-2</v>
      </c>
      <c r="M530">
        <v>2.125728512261078E-2</v>
      </c>
      <c r="N530">
        <v>-3.27590129558291E-2</v>
      </c>
      <c r="O530">
        <v>-1.8436538172609786E-2</v>
      </c>
      <c r="P530">
        <v>-0.19214209089808829</v>
      </c>
      <c r="Q530">
        <v>4.1683185794209078E-3</v>
      </c>
      <c r="R530">
        <v>-2.0495157496956025E-2</v>
      </c>
      <c r="S530">
        <v>4.1428025584438033E-2</v>
      </c>
      <c r="T530">
        <v>-7.5462352184497455E-2</v>
      </c>
      <c r="U530">
        <v>-2.4232028810909582E-2</v>
      </c>
      <c r="V530">
        <v>-8.2049781009330136E-2</v>
      </c>
      <c r="W530">
        <v>4.6950692652765079E-3</v>
      </c>
      <c r="X530">
        <v>-7.7631031422358363E-3</v>
      </c>
      <c r="Y530">
        <v>7.7413038463741049E-2</v>
      </c>
      <c r="Z530">
        <v>-3.4312239373792881E-3</v>
      </c>
    </row>
    <row r="531" spans="1:26" x14ac:dyDescent="0.2">
      <c r="A531">
        <f t="shared" si="9"/>
        <v>530</v>
      </c>
      <c r="B531">
        <v>-1.9148561334304485E-2</v>
      </c>
      <c r="C531">
        <v>3.3622214807647995E-2</v>
      </c>
      <c r="D531">
        <v>-6.2224889715995151E-2</v>
      </c>
      <c r="E531">
        <v>-6.3803933755417874E-2</v>
      </c>
      <c r="F531">
        <v>7.0172024482218459E-2</v>
      </c>
      <c r="G531">
        <v>4.3825344413774059E-2</v>
      </c>
      <c r="H531">
        <v>-8.0121774041531937E-2</v>
      </c>
      <c r="I531">
        <v>-1.9636447153428053E-2</v>
      </c>
      <c r="J531">
        <v>-1.5558214192978937E-2</v>
      </c>
      <c r="K531">
        <v>-5.2112868997871396E-2</v>
      </c>
      <c r="L531">
        <v>-2.8288366558415986E-2</v>
      </c>
      <c r="M531">
        <v>-6.7431440038587476E-2</v>
      </c>
      <c r="N531">
        <v>-6.2068935511055502E-2</v>
      </c>
      <c r="O531">
        <v>-3.8759867232715968E-2</v>
      </c>
      <c r="P531">
        <v>6.7978911531533306E-2</v>
      </c>
      <c r="Q531">
        <v>7.2484536494332508E-2</v>
      </c>
      <c r="R531">
        <v>-4.018611461652357E-2</v>
      </c>
      <c r="S531">
        <v>3.2261011837804832E-2</v>
      </c>
      <c r="T531">
        <v>3.481870626263369E-2</v>
      </c>
      <c r="U531">
        <v>5.0739906441632766E-2</v>
      </c>
      <c r="V531">
        <v>1.8809959231126671E-2</v>
      </c>
      <c r="W531">
        <v>7.6607228794874482E-3</v>
      </c>
      <c r="X531">
        <v>-7.3094064021577629E-2</v>
      </c>
      <c r="Y531">
        <v>5.2084803605623856E-2</v>
      </c>
      <c r="Z531">
        <v>3.1210166434006467E-2</v>
      </c>
    </row>
    <row r="532" spans="1:26" x14ac:dyDescent="0.2">
      <c r="A532">
        <f t="shared" si="9"/>
        <v>531</v>
      </c>
      <c r="B532">
        <v>-5.977339042513713E-2</v>
      </c>
      <c r="C532">
        <v>3.7765379960281259E-2</v>
      </c>
      <c r="D532">
        <v>2.9068673600665691E-2</v>
      </c>
      <c r="E532">
        <v>4.270613870138467E-2</v>
      </c>
      <c r="F532">
        <v>-6.8557107445969365E-2</v>
      </c>
      <c r="G532">
        <v>-1.9608889111412245E-2</v>
      </c>
      <c r="H532">
        <v>-1.5748856164516281E-2</v>
      </c>
      <c r="I532">
        <v>-9.9572170654985519E-3</v>
      </c>
      <c r="J532">
        <v>4.119336607946502E-2</v>
      </c>
      <c r="K532">
        <v>-4.7437413430660859E-2</v>
      </c>
      <c r="L532">
        <v>-1.7389196784055028E-2</v>
      </c>
      <c r="M532">
        <v>-1.073390590007336E-2</v>
      </c>
      <c r="N532">
        <v>-5.0967373282757834E-2</v>
      </c>
      <c r="O532">
        <v>8.2718109634653085E-3</v>
      </c>
      <c r="P532">
        <v>-7.8938646975858007E-2</v>
      </c>
      <c r="Q532">
        <v>1.3305772118625067E-2</v>
      </c>
      <c r="R532">
        <v>-2.5345466371076937E-2</v>
      </c>
      <c r="S532">
        <v>-0.12559064667208228</v>
      </c>
      <c r="T532">
        <v>4.0801887047034927E-2</v>
      </c>
      <c r="U532">
        <v>4.6224027181850286E-2</v>
      </c>
      <c r="V532">
        <v>7.6199286625569157E-2</v>
      </c>
      <c r="W532">
        <v>-7.505001505503997E-2</v>
      </c>
      <c r="X532">
        <v>3.2209501845397461E-3</v>
      </c>
      <c r="Y532">
        <v>-3.8963533864028864E-2</v>
      </c>
      <c r="Z532">
        <v>-8.2488818369020722E-2</v>
      </c>
    </row>
    <row r="533" spans="1:26" x14ac:dyDescent="0.2">
      <c r="A533">
        <f t="shared" si="9"/>
        <v>532</v>
      </c>
      <c r="B533">
        <v>-1.7961766674146045E-2</v>
      </c>
      <c r="C533">
        <v>-4.9419820821531797E-2</v>
      </c>
      <c r="D533">
        <v>-9.878426368171515E-3</v>
      </c>
      <c r="E533">
        <v>-6.4035129212128686E-2</v>
      </c>
      <c r="F533">
        <v>-3.0447183025783867E-2</v>
      </c>
      <c r="G533">
        <v>-2.9214856725905593E-2</v>
      </c>
      <c r="H533">
        <v>-1.2286665991295758E-2</v>
      </c>
      <c r="I533">
        <v>-1.3659951241528377E-2</v>
      </c>
      <c r="J533">
        <v>2.5596966775410585E-2</v>
      </c>
      <c r="K533">
        <v>6.2348942610459222E-3</v>
      </c>
      <c r="L533">
        <v>-3.8895694926541166E-3</v>
      </c>
      <c r="M533">
        <v>2.4840937033484375E-2</v>
      </c>
      <c r="N533">
        <v>-1.5053118636248324E-2</v>
      </c>
      <c r="O533">
        <v>0.11636324495617804</v>
      </c>
      <c r="P533">
        <v>-2.0384273354073345E-4</v>
      </c>
      <c r="Q533">
        <v>9.8738069105034389E-3</v>
      </c>
      <c r="R533">
        <v>3.0634614045136361E-2</v>
      </c>
      <c r="S533">
        <v>1.2355170623854911E-2</v>
      </c>
      <c r="T533">
        <v>-3.3447194919871526E-2</v>
      </c>
      <c r="U533">
        <v>7.8291540123149091E-3</v>
      </c>
      <c r="V533">
        <v>-1.2440477809114253E-2</v>
      </c>
      <c r="W533">
        <v>2.0278313903471724E-2</v>
      </c>
      <c r="X533">
        <v>-1.1614924287656116E-2</v>
      </c>
      <c r="Y533">
        <v>-2.9439150725099176E-2</v>
      </c>
      <c r="Z533">
        <v>-2.0806103350415007E-3</v>
      </c>
    </row>
    <row r="534" spans="1:26" x14ac:dyDescent="0.2">
      <c r="A534">
        <f t="shared" si="9"/>
        <v>533</v>
      </c>
      <c r="B534">
        <v>8.5711148279235302E-2</v>
      </c>
      <c r="C534">
        <v>1.6833737633321008E-2</v>
      </c>
      <c r="D534">
        <v>8.4780674958211649E-2</v>
      </c>
      <c r="E534">
        <v>3.1342335924539888E-2</v>
      </c>
      <c r="F534">
        <v>-2.2771954047346596E-2</v>
      </c>
      <c r="G534">
        <v>2.8686693364116011E-2</v>
      </c>
      <c r="H534">
        <v>9.0592002756814203E-3</v>
      </c>
      <c r="I534">
        <v>-1.1329088353271016E-2</v>
      </c>
      <c r="J534">
        <v>7.6602230031697902E-2</v>
      </c>
      <c r="K534">
        <v>-7.5110305123793339E-2</v>
      </c>
      <c r="L534">
        <v>0.11666252551001154</v>
      </c>
      <c r="M534">
        <v>-4.1062297777603576E-2</v>
      </c>
      <c r="N534">
        <v>-0.10298640807312888</v>
      </c>
      <c r="O534">
        <v>-1.1320375503239943E-2</v>
      </c>
      <c r="P534">
        <v>1.2357360890263012E-2</v>
      </c>
      <c r="Q534">
        <v>3.6810852156149154E-2</v>
      </c>
      <c r="R534">
        <v>1.0038837300269426E-2</v>
      </c>
      <c r="S534">
        <v>-2.058434917203987E-2</v>
      </c>
      <c r="T534">
        <v>-0.1002888797039533</v>
      </c>
      <c r="U534">
        <v>-9.1329552103749614E-2</v>
      </c>
      <c r="V534">
        <v>-1.2967912797824973E-2</v>
      </c>
      <c r="W534">
        <v>0.10984715167283036</v>
      </c>
      <c r="X534">
        <v>-3.4544770649743641E-3</v>
      </c>
      <c r="Y534">
        <v>-1.9591778285845428E-2</v>
      </c>
      <c r="Z534">
        <v>8.6450349481466085E-2</v>
      </c>
    </row>
    <row r="535" spans="1:26" x14ac:dyDescent="0.2">
      <c r="A535">
        <f t="shared" si="9"/>
        <v>534</v>
      </c>
      <c r="B535">
        <v>9.4157223758578573E-2</v>
      </c>
      <c r="C535">
        <v>6.9384439965438915E-2</v>
      </c>
      <c r="D535">
        <v>4.477020936022575E-2</v>
      </c>
      <c r="E535">
        <v>-3.9181220798121807E-2</v>
      </c>
      <c r="F535">
        <v>2.9885059768157342E-2</v>
      </c>
      <c r="G535">
        <v>7.5977016123722915E-2</v>
      </c>
      <c r="H535">
        <v>2.3001277011154599E-3</v>
      </c>
      <c r="I535">
        <v>5.2495390682128863E-2</v>
      </c>
      <c r="J535">
        <v>2.4982375168315007E-3</v>
      </c>
      <c r="K535">
        <v>5.4466063947731132E-2</v>
      </c>
      <c r="L535">
        <v>1.3208545025990838E-2</v>
      </c>
      <c r="M535">
        <v>7.871488711196678E-2</v>
      </c>
      <c r="N535">
        <v>1.504357561524065E-2</v>
      </c>
      <c r="O535">
        <v>-4.3270740109666361E-2</v>
      </c>
      <c r="P535">
        <v>-0.13526881607862939</v>
      </c>
      <c r="Q535">
        <v>-3.8860797930675449E-2</v>
      </c>
      <c r="R535">
        <v>-4.6148562815547366E-3</v>
      </c>
      <c r="S535">
        <v>-1.520757234003192E-2</v>
      </c>
      <c r="T535">
        <v>-2.7770201010010067E-2</v>
      </c>
      <c r="U535">
        <v>4.6694210946234202E-2</v>
      </c>
      <c r="V535">
        <v>5.4738645261859738E-2</v>
      </c>
      <c r="W535">
        <v>9.7725090953520322E-3</v>
      </c>
      <c r="X535">
        <v>-4.5125129477311822E-2</v>
      </c>
      <c r="Y535">
        <v>-2.8428906591837316E-2</v>
      </c>
      <c r="Z535">
        <v>6.5227554573407551E-2</v>
      </c>
    </row>
    <row r="536" spans="1:26" x14ac:dyDescent="0.2">
      <c r="A536">
        <f t="shared" si="9"/>
        <v>535</v>
      </c>
      <c r="B536">
        <v>5.4757230625500031E-2</v>
      </c>
      <c r="C536">
        <v>-2.5717317279369628E-2</v>
      </c>
      <c r="D536">
        <v>-2.9761162811881053E-2</v>
      </c>
      <c r="E536">
        <v>6.0047855148261366E-2</v>
      </c>
      <c r="F536">
        <v>-1.8506890053001303E-2</v>
      </c>
      <c r="G536">
        <v>-5.7304406468145948E-3</v>
      </c>
      <c r="H536">
        <v>8.581731815835103E-2</v>
      </c>
      <c r="I536">
        <v>2.8683437628090246E-2</v>
      </c>
      <c r="J536">
        <v>2.9748225480920196E-2</v>
      </c>
      <c r="K536">
        <v>-1.784302652358901E-2</v>
      </c>
      <c r="L536">
        <v>-7.7640652735150696E-4</v>
      </c>
      <c r="M536">
        <v>4.5712658154603181E-2</v>
      </c>
      <c r="N536">
        <v>4.3869696437302111E-2</v>
      </c>
      <c r="O536">
        <v>5.4211205257069531E-2</v>
      </c>
      <c r="P536">
        <v>-1.5567329376109973E-2</v>
      </c>
      <c r="Q536">
        <v>-1.0243658435651325E-2</v>
      </c>
      <c r="R536">
        <v>-6.6102148237433489E-2</v>
      </c>
      <c r="S536">
        <v>2.3755071941116559E-2</v>
      </c>
      <c r="T536">
        <v>4.9564393135799086E-2</v>
      </c>
      <c r="U536">
        <v>5.4591901685986568E-3</v>
      </c>
      <c r="V536">
        <v>6.7383538360819686E-2</v>
      </c>
      <c r="W536">
        <v>3.817490837970277E-2</v>
      </c>
      <c r="X536">
        <v>-3.381762962108565E-2</v>
      </c>
      <c r="Y536">
        <v>-1.7585375349831837E-2</v>
      </c>
      <c r="Z536">
        <v>-3.7144741211689522E-2</v>
      </c>
    </row>
    <row r="537" spans="1:26" x14ac:dyDescent="0.2">
      <c r="A537">
        <f t="shared" si="9"/>
        <v>536</v>
      </c>
      <c r="B537">
        <v>2.1263156204563965E-2</v>
      </c>
      <c r="C537">
        <v>8.9601386047906351E-2</v>
      </c>
      <c r="D537">
        <v>-4.1903392549896938E-3</v>
      </c>
      <c r="E537">
        <v>1.3408468516298658E-2</v>
      </c>
      <c r="F537">
        <v>8.9824059653626248E-2</v>
      </c>
      <c r="G537">
        <v>-6.8293183240387093E-2</v>
      </c>
      <c r="H537">
        <v>2.7823265028096147E-2</v>
      </c>
      <c r="I537">
        <v>-5.0322635686313739E-2</v>
      </c>
      <c r="J537">
        <v>0.10640045353213026</v>
      </c>
      <c r="K537">
        <v>3.5130790793984748E-2</v>
      </c>
      <c r="L537">
        <v>-1.8354124913856833E-2</v>
      </c>
      <c r="M537">
        <v>-2.2144592228584958E-2</v>
      </c>
      <c r="N537">
        <v>2.0424595475668141E-2</v>
      </c>
      <c r="O537">
        <v>-2.5496030056313439E-2</v>
      </c>
      <c r="P537">
        <v>1.8210838361397207E-2</v>
      </c>
      <c r="Q537">
        <v>-6.4216808836872807E-2</v>
      </c>
      <c r="R537">
        <v>-8.4219527519461018E-2</v>
      </c>
      <c r="S537">
        <v>6.697647211342235E-2</v>
      </c>
      <c r="T537">
        <v>-4.1898901877507819E-3</v>
      </c>
      <c r="U537">
        <v>-8.9001265108426836E-3</v>
      </c>
      <c r="V537">
        <v>-3.8167596526625734E-2</v>
      </c>
      <c r="W537">
        <v>-7.7556280026270977E-2</v>
      </c>
      <c r="X537">
        <v>2.99540087586741E-2</v>
      </c>
      <c r="Y537">
        <v>-1.4954238208658795E-2</v>
      </c>
      <c r="Z537">
        <v>6.7783388935347438E-2</v>
      </c>
    </row>
    <row r="538" spans="1:26" x14ac:dyDescent="0.2">
      <c r="A538">
        <f t="shared" si="9"/>
        <v>537</v>
      </c>
      <c r="B538">
        <v>7.9067164033083823E-2</v>
      </c>
      <c r="C538">
        <v>-4.2438885230559643E-2</v>
      </c>
      <c r="D538">
        <v>-5.9658251032401639E-2</v>
      </c>
      <c r="E538">
        <v>-2.0959351586503333E-2</v>
      </c>
      <c r="F538">
        <v>-3.4422265353451817E-2</v>
      </c>
      <c r="G538">
        <v>4.1262595572783417E-3</v>
      </c>
      <c r="H538">
        <v>-5.2354586249678821E-2</v>
      </c>
      <c r="I538">
        <v>4.602060119202165E-2</v>
      </c>
      <c r="J538">
        <v>3.3708100199337454E-2</v>
      </c>
      <c r="K538">
        <v>-3.5651669829904371E-2</v>
      </c>
      <c r="L538">
        <v>3.1664395264209E-2</v>
      </c>
      <c r="M538">
        <v>-1.2567281754400479E-2</v>
      </c>
      <c r="N538">
        <v>8.3526407596815511E-2</v>
      </c>
      <c r="O538">
        <v>2.6173287711121727E-2</v>
      </c>
      <c r="P538">
        <v>4.6482696417908281E-2</v>
      </c>
      <c r="Q538">
        <v>1.8600527515696713E-2</v>
      </c>
      <c r="R538">
        <v>1.6952364477060687E-2</v>
      </c>
      <c r="S538">
        <v>-9.5537373923222403E-3</v>
      </c>
      <c r="T538">
        <v>-6.0017333571980372E-2</v>
      </c>
      <c r="U538">
        <v>2.2144653553945574E-2</v>
      </c>
      <c r="V538">
        <v>8.3138873840478328E-2</v>
      </c>
      <c r="W538">
        <v>-4.146417831758898E-2</v>
      </c>
      <c r="X538">
        <v>4.7652482722596069E-2</v>
      </c>
      <c r="Y538">
        <v>0.10204282546294173</v>
      </c>
      <c r="Z538">
        <v>-4.7235282372593633E-2</v>
      </c>
    </row>
    <row r="539" spans="1:26" x14ac:dyDescent="0.2">
      <c r="A539">
        <f t="shared" si="9"/>
        <v>538</v>
      </c>
      <c r="B539">
        <v>-7.8210953319245824E-2</v>
      </c>
      <c r="C539">
        <v>7.7485972468827307E-3</v>
      </c>
      <c r="D539">
        <v>5.1936068493151848E-2</v>
      </c>
      <c r="E539">
        <v>6.7726884986270622E-3</v>
      </c>
      <c r="F539">
        <v>5.7401615045617818E-3</v>
      </c>
      <c r="G539">
        <v>-6.7603182332697062E-2</v>
      </c>
      <c r="H539">
        <v>1.4628164034333428E-2</v>
      </c>
      <c r="I539">
        <v>-5.900827059159907E-3</v>
      </c>
      <c r="J539">
        <v>-6.8370623391916283E-2</v>
      </c>
      <c r="K539">
        <v>7.3247369340305679E-2</v>
      </c>
      <c r="L539">
        <v>6.9040066582780169E-2</v>
      </c>
      <c r="M539">
        <v>-3.357424649145218E-2</v>
      </c>
      <c r="N539">
        <v>-6.907829959371535E-2</v>
      </c>
      <c r="O539">
        <v>-8.2312554388963968E-2</v>
      </c>
      <c r="P539">
        <v>-4.2764801328228443E-2</v>
      </c>
      <c r="Q539">
        <v>5.2001777480464445E-3</v>
      </c>
      <c r="R539">
        <v>2.7719716241107898E-3</v>
      </c>
      <c r="S539">
        <v>1.7096930175886427E-2</v>
      </c>
      <c r="T539">
        <v>-8.6242669203440026E-3</v>
      </c>
      <c r="U539">
        <v>-2.0147419874672539E-2</v>
      </c>
      <c r="V539">
        <v>-8.9901952931621718E-2</v>
      </c>
      <c r="W539">
        <v>-0.1197234334137427</v>
      </c>
      <c r="X539">
        <v>-1.3252401632606258E-2</v>
      </c>
      <c r="Y539">
        <v>6.139992188860989E-2</v>
      </c>
      <c r="Z539">
        <v>5.4286976499647026E-2</v>
      </c>
    </row>
    <row r="540" spans="1:26" x14ac:dyDescent="0.2">
      <c r="A540">
        <f t="shared" si="9"/>
        <v>539</v>
      </c>
      <c r="B540">
        <v>3.9251154915194444E-2</v>
      </c>
      <c r="C540">
        <v>-6.320472013698844E-2</v>
      </c>
      <c r="D540">
        <v>8.8737122164632004E-2</v>
      </c>
      <c r="E540">
        <v>8.9010801138755136E-3</v>
      </c>
      <c r="F540">
        <v>-4.1179125052096206E-2</v>
      </c>
      <c r="G540">
        <v>-2.5400986193148605E-2</v>
      </c>
      <c r="H540">
        <v>-5.7452477665625556E-2</v>
      </c>
      <c r="I540">
        <v>-9.1662342076088317E-3</v>
      </c>
      <c r="J540">
        <v>-6.9740632904490341E-2</v>
      </c>
      <c r="K540">
        <v>-6.827845714182583E-2</v>
      </c>
      <c r="L540">
        <v>5.4306354725471746E-3</v>
      </c>
      <c r="M540">
        <v>5.3250742290698913E-2</v>
      </c>
      <c r="N540">
        <v>-2.1418713920056307E-3</v>
      </c>
      <c r="O540">
        <v>-1.7759212880082486E-2</v>
      </c>
      <c r="P540">
        <v>-1.3979933100282957E-2</v>
      </c>
      <c r="Q540">
        <v>1.4299631863855885E-2</v>
      </c>
      <c r="R540">
        <v>4.6394012858240796E-2</v>
      </c>
      <c r="S540">
        <v>2.3321768827817033E-2</v>
      </c>
      <c r="T540">
        <v>4.0114364359858753E-2</v>
      </c>
      <c r="U540">
        <v>4.0806746506310138E-2</v>
      </c>
      <c r="V540">
        <v>6.1268804255852884E-2</v>
      </c>
      <c r="W540">
        <v>-6.3421943140670508E-3</v>
      </c>
      <c r="X540">
        <v>4.8387019394175335E-2</v>
      </c>
      <c r="Y540">
        <v>-5.115567453924965E-2</v>
      </c>
      <c r="Z540">
        <v>4.0111297512628258E-3</v>
      </c>
    </row>
    <row r="541" spans="1:26" x14ac:dyDescent="0.2">
      <c r="A541">
        <f t="shared" si="9"/>
        <v>540</v>
      </c>
      <c r="B541">
        <v>1.8552988107018241E-2</v>
      </c>
      <c r="C541">
        <v>0.11257840068067754</v>
      </c>
      <c r="D541">
        <v>0.11752779833922533</v>
      </c>
      <c r="E541">
        <v>-4.8358072565136974E-2</v>
      </c>
      <c r="F541">
        <v>0.10881216833950473</v>
      </c>
      <c r="G541">
        <v>3.1366181998403977E-2</v>
      </c>
      <c r="H541">
        <v>-2.5128368719607198E-2</v>
      </c>
      <c r="I541">
        <v>-1.4485381853542806E-3</v>
      </c>
      <c r="J541">
        <v>-1.1723045144843543E-3</v>
      </c>
      <c r="K541">
        <v>-0.11039356115837708</v>
      </c>
      <c r="L541">
        <v>-0.11069348695700452</v>
      </c>
      <c r="M541">
        <v>-0.11619774649666444</v>
      </c>
      <c r="N541">
        <v>-4.7000085151237013E-2</v>
      </c>
      <c r="O541">
        <v>-3.5939611678511174E-2</v>
      </c>
      <c r="P541">
        <v>1.9836522075441145E-2</v>
      </c>
      <c r="Q541">
        <v>-8.2620734463417656E-3</v>
      </c>
      <c r="R541">
        <v>-2.2644727348983054E-3</v>
      </c>
      <c r="S541">
        <v>1.0925225614224689E-2</v>
      </c>
      <c r="T541">
        <v>-4.1690939171094787E-2</v>
      </c>
      <c r="U541">
        <v>2.6270122762895785E-2</v>
      </c>
      <c r="V541">
        <v>-2.1315871021341502E-2</v>
      </c>
      <c r="W541">
        <v>6.6530394062876738E-2</v>
      </c>
      <c r="X541">
        <v>-4.4362417736697288E-2</v>
      </c>
      <c r="Y541">
        <v>-1.7104070071452971E-2</v>
      </c>
      <c r="Z541">
        <v>-3.0632190886199954E-2</v>
      </c>
    </row>
    <row r="542" spans="1:26" x14ac:dyDescent="0.2">
      <c r="A542">
        <f t="shared" si="9"/>
        <v>541</v>
      </c>
      <c r="B542">
        <v>-1.8868800065914041E-3</v>
      </c>
      <c r="C542">
        <v>-2.4252011834904531E-2</v>
      </c>
      <c r="D542">
        <v>-4.7474365238505234E-2</v>
      </c>
      <c r="E542">
        <v>-8.1728370872384923E-2</v>
      </c>
      <c r="F542">
        <v>-2.1351695146934916E-2</v>
      </c>
      <c r="G542">
        <v>-5.941179766021356E-2</v>
      </c>
      <c r="H542">
        <v>6.7101047817586884E-2</v>
      </c>
      <c r="I542">
        <v>6.7006161548379788E-3</v>
      </c>
      <c r="J542">
        <v>3.6403615779443767E-2</v>
      </c>
      <c r="K542">
        <v>-0.11484065426554158</v>
      </c>
      <c r="L542">
        <v>-5.1340127259951233E-2</v>
      </c>
      <c r="M542">
        <v>6.5171537144021352E-2</v>
      </c>
      <c r="N542">
        <v>1.3042314376851646E-2</v>
      </c>
      <c r="O542">
        <v>1.0185843774912303E-2</v>
      </c>
      <c r="P542">
        <v>4.4708644109538202E-3</v>
      </c>
      <c r="Q542">
        <v>6.3785737922374144E-2</v>
      </c>
      <c r="R542">
        <v>-6.0171420192870466E-2</v>
      </c>
      <c r="S542">
        <v>0.11053672813921603</v>
      </c>
      <c r="T542">
        <v>2.6748306202703912E-2</v>
      </c>
      <c r="U542">
        <v>6.3048332559015291E-2</v>
      </c>
      <c r="V542">
        <v>-1.0427859384703546E-2</v>
      </c>
      <c r="W542">
        <v>-4.0514340838695428E-2</v>
      </c>
      <c r="X542">
        <v>-3.1413234581842871E-2</v>
      </c>
      <c r="Y542">
        <v>6.7390350557113496E-2</v>
      </c>
      <c r="Z542">
        <v>4.6521267915673091E-2</v>
      </c>
    </row>
    <row r="543" spans="1:26" x14ac:dyDescent="0.2">
      <c r="A543">
        <f t="shared" si="9"/>
        <v>542</v>
      </c>
      <c r="B543">
        <v>-8.0059458208934522E-2</v>
      </c>
      <c r="C543">
        <v>-9.1483689286840031E-2</v>
      </c>
      <c r="D543">
        <v>5.8747579781862833E-3</v>
      </c>
      <c r="E543">
        <v>-2.7598442594039137E-3</v>
      </c>
      <c r="F543">
        <v>-5.9721046639971291E-2</v>
      </c>
      <c r="G543">
        <v>-4.8189675894400895E-2</v>
      </c>
      <c r="H543">
        <v>8.2048587589116269E-3</v>
      </c>
      <c r="I543">
        <v>5.5497772762938727E-2</v>
      </c>
      <c r="J543">
        <v>1.6893788559921807E-2</v>
      </c>
      <c r="K543">
        <v>-3.8683859546580705E-2</v>
      </c>
      <c r="L543">
        <v>6.1589298808574083E-3</v>
      </c>
      <c r="M543">
        <v>-8.2846101298694422E-2</v>
      </c>
      <c r="N543">
        <v>-1.8373901869213456E-2</v>
      </c>
      <c r="O543">
        <v>2.7169363920009394E-2</v>
      </c>
      <c r="P543">
        <v>4.119803394546577E-2</v>
      </c>
      <c r="Q543">
        <v>2.0929015328509021E-2</v>
      </c>
      <c r="R543">
        <v>-9.6330338579794367E-3</v>
      </c>
      <c r="S543">
        <v>-1.1073926049631038E-2</v>
      </c>
      <c r="T543">
        <v>-1.8857860642600106E-2</v>
      </c>
      <c r="U543">
        <v>4.2615622054665368E-2</v>
      </c>
      <c r="V543">
        <v>6.8597965647091877E-2</v>
      </c>
      <c r="W543">
        <v>0.10406864489434263</v>
      </c>
      <c r="X543">
        <v>-0.12068100655136213</v>
      </c>
      <c r="Y543">
        <v>1.564667184744719E-2</v>
      </c>
      <c r="Z543">
        <v>4.7063078978392667E-2</v>
      </c>
    </row>
    <row r="544" spans="1:26" x14ac:dyDescent="0.2">
      <c r="A544">
        <f t="shared" si="9"/>
        <v>543</v>
      </c>
      <c r="B544">
        <v>8.0081090882050884E-2</v>
      </c>
      <c r="C544">
        <v>6.8251167171309607E-2</v>
      </c>
      <c r="D544">
        <v>-7.1680284751529308E-4</v>
      </c>
      <c r="E544">
        <v>-6.2552629874820451E-3</v>
      </c>
      <c r="F544">
        <v>-1.4430850929071782E-2</v>
      </c>
      <c r="G544">
        <v>2.7141501615079626E-3</v>
      </c>
      <c r="H544">
        <v>-3.1680393990280581E-2</v>
      </c>
      <c r="I544">
        <v>-9.3847964524223004E-2</v>
      </c>
      <c r="J544">
        <v>5.5422300310104547E-2</v>
      </c>
      <c r="K544">
        <v>-2.1364194912880607E-2</v>
      </c>
      <c r="L544">
        <v>5.9930216409543123E-2</v>
      </c>
      <c r="M544">
        <v>-2.8549273385735648E-2</v>
      </c>
      <c r="N544">
        <v>6.6614436765172536E-2</v>
      </c>
      <c r="O544">
        <v>3.4143999025814956E-2</v>
      </c>
      <c r="P544">
        <v>-4.3281815809517364E-2</v>
      </c>
      <c r="Q544">
        <v>-9.8105132629713234E-3</v>
      </c>
      <c r="R544">
        <v>8.1837670174557439E-2</v>
      </c>
      <c r="S544">
        <v>-3.3331895027717442E-3</v>
      </c>
      <c r="T544">
        <v>-6.0827459956122931E-2</v>
      </c>
      <c r="U544">
        <v>7.2874279511775109E-3</v>
      </c>
      <c r="V544">
        <v>-2.4958738308982751E-3</v>
      </c>
      <c r="W544">
        <v>-3.0384034326153591E-2</v>
      </c>
      <c r="X544">
        <v>-8.6150172953752598E-3</v>
      </c>
      <c r="Y544">
        <v>-9.1802521220740625E-3</v>
      </c>
      <c r="Z544">
        <v>-4.3456783456775901E-2</v>
      </c>
    </row>
    <row r="545" spans="1:26" x14ac:dyDescent="0.2">
      <c r="A545">
        <f t="shared" si="9"/>
        <v>544</v>
      </c>
      <c r="B545">
        <v>2.1383050533422293E-2</v>
      </c>
      <c r="C545">
        <v>-7.7637465583063822E-2</v>
      </c>
      <c r="D545">
        <v>3.1269028958191655E-2</v>
      </c>
      <c r="E545">
        <v>4.1059923836887002E-2</v>
      </c>
      <c r="F545">
        <v>2.3466869883225262E-2</v>
      </c>
      <c r="G545">
        <v>4.83559308646834E-2</v>
      </c>
      <c r="H545">
        <v>7.4277794498838992E-2</v>
      </c>
      <c r="I545">
        <v>5.9804273084962153E-2</v>
      </c>
      <c r="J545">
        <v>-3.3093616197051895E-2</v>
      </c>
      <c r="K545">
        <v>-4.1517500463200852E-2</v>
      </c>
      <c r="L545">
        <v>5.9550027561122761E-3</v>
      </c>
      <c r="M545">
        <v>-1.4570034541459375E-2</v>
      </c>
      <c r="N545">
        <v>-9.3292650702836696E-2</v>
      </c>
      <c r="O545">
        <v>1.3218262800778835E-2</v>
      </c>
      <c r="P545">
        <v>3.9299959730306512E-2</v>
      </c>
      <c r="Q545">
        <v>-9.4544852550413477E-3</v>
      </c>
      <c r="R545">
        <v>1.7195526093177028E-2</v>
      </c>
      <c r="S545">
        <v>2.3033111910391126E-2</v>
      </c>
      <c r="T545">
        <v>-4.0420160280389313E-3</v>
      </c>
      <c r="U545">
        <v>-9.6969913385768214E-2</v>
      </c>
      <c r="V545">
        <v>-7.8140586091171749E-2</v>
      </c>
      <c r="W545">
        <v>6.0700453020162762E-2</v>
      </c>
      <c r="X545">
        <v>2.2984693126315077E-2</v>
      </c>
      <c r="Y545">
        <v>4.1602297992056258E-3</v>
      </c>
      <c r="Z545">
        <v>4.389967462144248E-2</v>
      </c>
    </row>
    <row r="546" spans="1:26" x14ac:dyDescent="0.2">
      <c r="A546">
        <f t="shared" si="9"/>
        <v>545</v>
      </c>
      <c r="B546">
        <v>-5.5934932107993447E-2</v>
      </c>
      <c r="C546">
        <v>-8.9668298995143458E-3</v>
      </c>
      <c r="D546">
        <v>3.0681724914067822E-2</v>
      </c>
      <c r="E546">
        <v>-6.2467075483359315E-2</v>
      </c>
      <c r="F546">
        <v>-3.8548308110538602E-2</v>
      </c>
      <c r="G546">
        <v>-2.3030079695243073E-2</v>
      </c>
      <c r="H546">
        <v>-6.4622822096813675E-3</v>
      </c>
      <c r="I546">
        <v>-5.3133655449474952E-2</v>
      </c>
      <c r="J546">
        <v>-1.2364077533468854E-3</v>
      </c>
      <c r="K546">
        <v>-5.3980934996382395E-2</v>
      </c>
      <c r="L546">
        <v>-5.6756357957491135E-2</v>
      </c>
      <c r="M546">
        <v>-8.8677467143188672E-3</v>
      </c>
      <c r="N546">
        <v>-8.8014282421777515E-2</v>
      </c>
      <c r="O546">
        <v>-1.5598690922379027E-2</v>
      </c>
      <c r="P546">
        <v>2.7249493754086317E-2</v>
      </c>
      <c r="Q546">
        <v>4.686971404072722E-2</v>
      </c>
      <c r="R546">
        <v>2.8503157639685393E-2</v>
      </c>
      <c r="S546">
        <v>7.8201940675830597E-2</v>
      </c>
      <c r="T546">
        <v>-1.3001222658931456E-2</v>
      </c>
      <c r="U546">
        <v>-2.9007902254648953E-2</v>
      </c>
      <c r="V546">
        <v>-7.5453702226272984E-2</v>
      </c>
      <c r="W546">
        <v>-4.5660286679494511E-2</v>
      </c>
      <c r="X546">
        <v>1.4614865949234687E-2</v>
      </c>
      <c r="Y546">
        <v>-3.5473926400945127E-2</v>
      </c>
      <c r="Z546">
        <v>-8.474293538810334E-3</v>
      </c>
    </row>
    <row r="547" spans="1:26" x14ac:dyDescent="0.2">
      <c r="A547">
        <f t="shared" si="9"/>
        <v>546</v>
      </c>
      <c r="B547">
        <v>4.4785219532455789E-3</v>
      </c>
      <c r="C547">
        <v>-6.0070826401865413E-3</v>
      </c>
      <c r="D547">
        <v>2.551594828966822E-2</v>
      </c>
      <c r="E547">
        <v>-4.9333891481096806E-2</v>
      </c>
      <c r="F547">
        <v>6.1863883975035165E-2</v>
      </c>
      <c r="G547">
        <v>-1.4412776413358122E-2</v>
      </c>
      <c r="H547">
        <v>-1.0688749782364993E-2</v>
      </c>
      <c r="I547">
        <v>3.2539628698287325E-2</v>
      </c>
      <c r="J547">
        <v>-4.0397051873210119E-2</v>
      </c>
      <c r="K547">
        <v>1.3282140355215064E-2</v>
      </c>
      <c r="L547">
        <v>-4.8758116585722835E-2</v>
      </c>
      <c r="M547">
        <v>-5.7595894671490955E-2</v>
      </c>
      <c r="N547">
        <v>7.3220870281571829E-2</v>
      </c>
      <c r="O547">
        <v>3.0760494836735687E-2</v>
      </c>
      <c r="P547">
        <v>7.6237811861645369E-2</v>
      </c>
      <c r="Q547">
        <v>6.6986377102448133E-2</v>
      </c>
      <c r="R547">
        <v>3.8229732665358965E-2</v>
      </c>
      <c r="S547">
        <v>-7.8496981010499987E-3</v>
      </c>
      <c r="T547">
        <v>8.1716846936510587E-3</v>
      </c>
      <c r="U547">
        <v>6.7559697686406708E-3</v>
      </c>
      <c r="V547">
        <v>4.9069725327023708E-2</v>
      </c>
      <c r="W547">
        <v>-2.2824468246881394E-2</v>
      </c>
      <c r="X547">
        <v>1.7083877169103152E-2</v>
      </c>
      <c r="Y547">
        <v>-8.418230896806192E-2</v>
      </c>
      <c r="Z547">
        <v>6.4775070383277053E-2</v>
      </c>
    </row>
    <row r="548" spans="1:26" x14ac:dyDescent="0.2">
      <c r="A548">
        <f t="shared" si="9"/>
        <v>547</v>
      </c>
      <c r="B548">
        <v>7.4070529746667835E-2</v>
      </c>
      <c r="C548">
        <v>1.354703912365268E-2</v>
      </c>
      <c r="D548">
        <v>-5.6550442404108992E-3</v>
      </c>
      <c r="E548">
        <v>5.4969070451683956E-2</v>
      </c>
      <c r="F548">
        <v>-5.9479916699216845E-2</v>
      </c>
      <c r="G548">
        <v>-9.3463005529709056E-2</v>
      </c>
      <c r="H548">
        <v>-6.1007981794993754E-2</v>
      </c>
      <c r="I548">
        <v>-2.9887253608564514E-2</v>
      </c>
      <c r="J548">
        <v>2.5888329815399649E-2</v>
      </c>
      <c r="K548">
        <v>-5.7369712043673866E-2</v>
      </c>
      <c r="L548">
        <v>-0.11226095797626749</v>
      </c>
      <c r="M548">
        <v>1.778269185080962E-2</v>
      </c>
      <c r="N548">
        <v>9.329117433281188E-2</v>
      </c>
      <c r="O548">
        <v>-3.4440577303679319E-3</v>
      </c>
      <c r="P548">
        <v>7.6220468851751887E-3</v>
      </c>
      <c r="Q548">
        <v>-3.1935019444328125E-2</v>
      </c>
      <c r="R548">
        <v>1.6918921039467908E-2</v>
      </c>
      <c r="S548">
        <v>2.5703310650371288E-2</v>
      </c>
      <c r="T548">
        <v>-2.2322654122867674E-3</v>
      </c>
      <c r="U548">
        <v>8.4165774123386272E-2</v>
      </c>
      <c r="V548">
        <v>-3.9083714321288543E-2</v>
      </c>
      <c r="W548">
        <v>2.9510812133282549E-4</v>
      </c>
      <c r="X548">
        <v>-5.4004030262765873E-2</v>
      </c>
      <c r="Y548">
        <v>4.3213907460026187E-2</v>
      </c>
      <c r="Z548">
        <v>2.9529781396470282E-2</v>
      </c>
    </row>
    <row r="549" spans="1:26" x14ac:dyDescent="0.2">
      <c r="A549">
        <f t="shared" si="9"/>
        <v>548</v>
      </c>
      <c r="B549">
        <v>4.7229561915507395E-2</v>
      </c>
      <c r="C549">
        <v>-3.8678227618339565E-3</v>
      </c>
      <c r="D549">
        <v>7.8340365505641368E-3</v>
      </c>
      <c r="E549">
        <v>-2.776064891255272E-2</v>
      </c>
      <c r="F549">
        <v>-2.5705607610105241E-5</v>
      </c>
      <c r="G549">
        <v>-1.5982749004258567E-2</v>
      </c>
      <c r="H549">
        <v>-8.0990099297987006E-3</v>
      </c>
      <c r="I549">
        <v>-1.9671317702057003E-2</v>
      </c>
      <c r="J549">
        <v>1.6930956875029256E-3</v>
      </c>
      <c r="K549">
        <v>-1.7231577069024846E-2</v>
      </c>
      <c r="L549">
        <v>4.3491050486996113E-2</v>
      </c>
      <c r="M549">
        <v>8.2372341718218167E-2</v>
      </c>
      <c r="N549">
        <v>4.5383692699508434E-2</v>
      </c>
      <c r="O549">
        <v>3.671242763835516E-3</v>
      </c>
      <c r="P549">
        <v>6.2060349000197322E-2</v>
      </c>
      <c r="Q549">
        <v>2.9102152485960604E-2</v>
      </c>
      <c r="R549">
        <v>-2.0730148697655309E-2</v>
      </c>
      <c r="S549">
        <v>-2.3545882261442816E-3</v>
      </c>
      <c r="T549">
        <v>1.9052085284206231E-2</v>
      </c>
      <c r="U549">
        <v>-1.4746215476686983E-2</v>
      </c>
      <c r="V549">
        <v>-5.1799749183435537E-2</v>
      </c>
      <c r="W549">
        <v>-1.1400201022183917E-2</v>
      </c>
      <c r="X549">
        <v>2.8665097715278715E-2</v>
      </c>
      <c r="Y549">
        <v>2.0549941546763616E-2</v>
      </c>
      <c r="Z549">
        <v>-2.4173930464576263E-2</v>
      </c>
    </row>
    <row r="550" spans="1:26" x14ac:dyDescent="0.2">
      <c r="A550">
        <f t="shared" si="9"/>
        <v>549</v>
      </c>
      <c r="B550">
        <v>-1.5402686961555048E-2</v>
      </c>
      <c r="C550">
        <v>-6.1541772499217572E-2</v>
      </c>
      <c r="D550">
        <v>4.4022975918918753E-2</v>
      </c>
      <c r="E550">
        <v>4.9584745572009023E-2</v>
      </c>
      <c r="F550">
        <v>-1.91211326398676E-3</v>
      </c>
      <c r="G550">
        <v>-0.14001661509338509</v>
      </c>
      <c r="H550">
        <v>-1.0975241161977014E-2</v>
      </c>
      <c r="I550">
        <v>-4.0274744226102006E-2</v>
      </c>
      <c r="J550">
        <v>-1.832723873904251E-2</v>
      </c>
      <c r="K550">
        <v>0.11761430056672784</v>
      </c>
      <c r="L550">
        <v>9.8194971470478856E-2</v>
      </c>
      <c r="M550">
        <v>-9.5550226864037885E-2</v>
      </c>
      <c r="N550">
        <v>-4.7013679184136008E-2</v>
      </c>
      <c r="O550">
        <v>-8.8776660839232774E-2</v>
      </c>
      <c r="P550">
        <v>-4.6392574409972409E-2</v>
      </c>
      <c r="Q550">
        <v>-2.4761811878498154E-2</v>
      </c>
      <c r="R550">
        <v>7.2451564181590461E-2</v>
      </c>
      <c r="S550">
        <v>1.4354091646835012E-2</v>
      </c>
      <c r="T550">
        <v>2.3533507635687585E-2</v>
      </c>
      <c r="U550">
        <v>-2.2186586219639818E-2</v>
      </c>
      <c r="V550">
        <v>6.1308695051806035E-2</v>
      </c>
      <c r="W550">
        <v>-3.7885782185503092E-2</v>
      </c>
      <c r="X550">
        <v>-6.7768665952431834E-2</v>
      </c>
      <c r="Y550">
        <v>-7.6473809854909022E-2</v>
      </c>
      <c r="Z550">
        <v>-5.0428582871823002E-2</v>
      </c>
    </row>
    <row r="551" spans="1:26" x14ac:dyDescent="0.2">
      <c r="A551">
        <f t="shared" si="9"/>
        <v>550</v>
      </c>
      <c r="B551">
        <v>3.2194916309753102E-2</v>
      </c>
      <c r="C551">
        <v>-5.882621086991429E-2</v>
      </c>
      <c r="D551">
        <v>2.682201083534673E-2</v>
      </c>
      <c r="E551">
        <v>4.7101466023502007E-2</v>
      </c>
      <c r="F551">
        <v>-9.5442894477260051E-2</v>
      </c>
      <c r="G551">
        <v>-2.3373563391963965E-2</v>
      </c>
      <c r="H551">
        <v>-3.4942364625807694E-2</v>
      </c>
      <c r="I551">
        <v>8.7591601959674886E-2</v>
      </c>
      <c r="J551">
        <v>-0.1065698187968456</v>
      </c>
      <c r="K551">
        <v>7.4565096889345289E-2</v>
      </c>
      <c r="L551">
        <v>3.5377784692691892E-2</v>
      </c>
      <c r="M551">
        <v>-5.5503257195169395E-2</v>
      </c>
      <c r="N551">
        <v>-9.0483064053259558E-3</v>
      </c>
      <c r="O551">
        <v>-7.3817121747350015E-2</v>
      </c>
      <c r="P551">
        <v>7.3960493142444933E-2</v>
      </c>
      <c r="Q551">
        <v>-3.5689930587317592E-2</v>
      </c>
      <c r="R551">
        <v>8.5195760184954714E-2</v>
      </c>
      <c r="S551">
        <v>-2.2679991480065425E-4</v>
      </c>
      <c r="T551">
        <v>5.1219387663437491E-2</v>
      </c>
      <c r="U551">
        <v>-8.3268289365953929E-3</v>
      </c>
      <c r="V551">
        <v>8.7415740571951325E-2</v>
      </c>
      <c r="W551">
        <v>-5.1341851523456904E-2</v>
      </c>
      <c r="X551">
        <v>-7.2608416784530182E-3</v>
      </c>
      <c r="Y551">
        <v>5.3338331451188575E-3</v>
      </c>
      <c r="Z551">
        <v>-2.9841870007266895E-2</v>
      </c>
    </row>
    <row r="552" spans="1:26" x14ac:dyDescent="0.2">
      <c r="A552">
        <f t="shared" si="9"/>
        <v>551</v>
      </c>
      <c r="B552">
        <v>-6.6011253760264427E-2</v>
      </c>
      <c r="C552">
        <v>-2.1793077230386496E-2</v>
      </c>
      <c r="D552">
        <v>3.8043608417481493E-2</v>
      </c>
      <c r="E552">
        <v>-2.9722464095678469E-2</v>
      </c>
      <c r="F552">
        <v>7.3476835791665505E-3</v>
      </c>
      <c r="G552">
        <v>3.6449246106216908E-2</v>
      </c>
      <c r="H552">
        <v>4.957128796559308E-3</v>
      </c>
      <c r="I552">
        <v>4.0990969614014092E-2</v>
      </c>
      <c r="J552">
        <v>-5.5222215100707746E-3</v>
      </c>
      <c r="K552">
        <v>-5.0720515984514838E-2</v>
      </c>
      <c r="L552">
        <v>-3.2028912376038152E-2</v>
      </c>
      <c r="M552">
        <v>4.1616064637804484E-2</v>
      </c>
      <c r="N552">
        <v>-8.8100027267306175E-2</v>
      </c>
      <c r="O552">
        <v>3.6801594943261511E-2</v>
      </c>
      <c r="P552">
        <v>-4.6597606348009649E-2</v>
      </c>
      <c r="Q552">
        <v>-6.4050391653693237E-2</v>
      </c>
      <c r="R552">
        <v>-5.111763919122355E-2</v>
      </c>
      <c r="S552">
        <v>4.9716041875433138E-2</v>
      </c>
      <c r="T552">
        <v>-6.4108722873552182E-2</v>
      </c>
      <c r="U552">
        <v>7.7829178137068938E-2</v>
      </c>
      <c r="V552">
        <v>7.7453562404807344E-2</v>
      </c>
      <c r="W552">
        <v>-3.2530549391672908E-2</v>
      </c>
      <c r="X552">
        <v>5.8823178222005619E-2</v>
      </c>
      <c r="Y552">
        <v>7.5636639230426447E-2</v>
      </c>
      <c r="Z552">
        <v>1.8586003114350901E-2</v>
      </c>
    </row>
    <row r="553" spans="1:26" x14ac:dyDescent="0.2">
      <c r="A553">
        <f t="shared" si="9"/>
        <v>552</v>
      </c>
      <c r="B553">
        <v>-3.0461009868294493E-2</v>
      </c>
      <c r="C553">
        <v>-8.0209930340743862E-4</v>
      </c>
      <c r="D553">
        <v>5.2184104939681827E-2</v>
      </c>
      <c r="E553">
        <v>6.6566663361796355E-2</v>
      </c>
      <c r="F553">
        <v>6.307464541587296E-2</v>
      </c>
      <c r="G553">
        <v>4.2417596644034508E-2</v>
      </c>
      <c r="H553">
        <v>-9.8296402197560168E-2</v>
      </c>
      <c r="I553">
        <v>8.8118653977154474E-2</v>
      </c>
      <c r="J553">
        <v>1.0380243815366206E-2</v>
      </c>
      <c r="K553">
        <v>2.3291430261695074E-2</v>
      </c>
      <c r="L553">
        <v>-9.6629065931302174E-3</v>
      </c>
      <c r="M553">
        <v>5.0239000543849666E-2</v>
      </c>
      <c r="N553">
        <v>-0.18632768879692338</v>
      </c>
      <c r="O553">
        <v>-5.9903691113521479E-2</v>
      </c>
      <c r="P553">
        <v>0.10045414458481497</v>
      </c>
      <c r="Q553">
        <v>0.10156040197185837</v>
      </c>
      <c r="R553">
        <v>-2.2122525789317327E-2</v>
      </c>
      <c r="S553">
        <v>1.5502598786378908E-2</v>
      </c>
      <c r="T553">
        <v>2.9166253450349278E-2</v>
      </c>
      <c r="U553">
        <v>-5.6807204067808634E-2</v>
      </c>
      <c r="V553">
        <v>-1.2950499870005343E-2</v>
      </c>
      <c r="W553">
        <v>-1.876712466708589E-2</v>
      </c>
      <c r="X553">
        <v>4.2542019739204101E-2</v>
      </c>
      <c r="Y553">
        <v>-1.6180199695451192E-2</v>
      </c>
      <c r="Z553">
        <v>-2.5501577712347678E-2</v>
      </c>
    </row>
    <row r="554" spans="1:26" x14ac:dyDescent="0.2">
      <c r="A554">
        <f t="shared" si="9"/>
        <v>553</v>
      </c>
      <c r="B554">
        <v>-8.5479755605998159E-3</v>
      </c>
      <c r="C554">
        <v>5.6140708959926625E-4</v>
      </c>
      <c r="D554">
        <v>-6.5729375301617765E-2</v>
      </c>
      <c r="E554">
        <v>-8.962416906598053E-2</v>
      </c>
      <c r="F554">
        <v>-5.0374313656574285E-2</v>
      </c>
      <c r="G554">
        <v>7.2819945055443744E-2</v>
      </c>
      <c r="H554">
        <v>-4.7794374951012346E-2</v>
      </c>
      <c r="I554">
        <v>-0.10589848416880165</v>
      </c>
      <c r="J554">
        <v>1.7720147613004788E-2</v>
      </c>
      <c r="K554">
        <v>-1.8876891677799629E-2</v>
      </c>
      <c r="L554">
        <v>-4.0338717153122802E-2</v>
      </c>
      <c r="M554">
        <v>-4.9098382660497715E-2</v>
      </c>
      <c r="N554">
        <v>6.0215946166849728E-2</v>
      </c>
      <c r="O554">
        <v>-1.823159617894829E-3</v>
      </c>
      <c r="P554">
        <v>1.2980003410556216E-2</v>
      </c>
      <c r="Q554">
        <v>1.0129116942405808E-3</v>
      </c>
      <c r="R554">
        <v>-4.6030852921075491E-2</v>
      </c>
      <c r="S554">
        <v>-4.7667732929526502E-2</v>
      </c>
      <c r="T554">
        <v>4.8602937913229928E-2</v>
      </c>
      <c r="U554">
        <v>2.1987129816165088E-2</v>
      </c>
      <c r="V554">
        <v>4.2894257662141791E-2</v>
      </c>
      <c r="W554">
        <v>3.3623701219009455E-2</v>
      </c>
      <c r="X554">
        <v>7.1746186788050129E-2</v>
      </c>
      <c r="Y554">
        <v>1.3706718011259696E-2</v>
      </c>
      <c r="Z554">
        <v>1.77181672662391E-2</v>
      </c>
    </row>
    <row r="555" spans="1:26" x14ac:dyDescent="0.2">
      <c r="A555">
        <f t="shared" si="9"/>
        <v>554</v>
      </c>
      <c r="B555">
        <v>3.6643836949032463E-2</v>
      </c>
      <c r="C555">
        <v>1.9923576492043089E-2</v>
      </c>
      <c r="D555">
        <v>2.8741016046981323E-2</v>
      </c>
      <c r="E555">
        <v>8.8169876051835752E-2</v>
      </c>
      <c r="F555">
        <v>-5.279504164225934E-3</v>
      </c>
      <c r="G555">
        <v>-0.15331484710868593</v>
      </c>
      <c r="H555">
        <v>3.616741018407222E-2</v>
      </c>
      <c r="I555">
        <v>6.1891669546154503E-3</v>
      </c>
      <c r="J555">
        <v>2.1255164566058221E-2</v>
      </c>
      <c r="K555">
        <v>0.11666137793970535</v>
      </c>
      <c r="L555">
        <v>4.8643201269372202E-2</v>
      </c>
      <c r="M555">
        <v>-5.3896618239456219E-2</v>
      </c>
      <c r="N555">
        <v>4.8288549376924589E-2</v>
      </c>
      <c r="O555">
        <v>-4.0847686330873635E-2</v>
      </c>
      <c r="P555">
        <v>6.5877142631597149E-2</v>
      </c>
      <c r="Q555">
        <v>4.3540286370550383E-3</v>
      </c>
      <c r="R555">
        <v>-3.7482963985663954E-2</v>
      </c>
      <c r="S555">
        <v>-7.494186416694408E-2</v>
      </c>
      <c r="T555">
        <v>-5.4547702286774219E-2</v>
      </c>
      <c r="U555">
        <v>-6.1279090983356273E-2</v>
      </c>
      <c r="V555">
        <v>1.3658450273761913E-2</v>
      </c>
      <c r="W555">
        <v>-1.3092615043108637E-2</v>
      </c>
      <c r="X555">
        <v>2.3717603135047156E-4</v>
      </c>
      <c r="Y555">
        <v>-8.0086708698792489E-2</v>
      </c>
      <c r="Z555">
        <v>-0.10840058923126084</v>
      </c>
    </row>
    <row r="556" spans="1:26" x14ac:dyDescent="0.2">
      <c r="A556">
        <f t="shared" si="9"/>
        <v>555</v>
      </c>
      <c r="B556">
        <v>-3.3653151222342872E-2</v>
      </c>
      <c r="C556">
        <v>3.2448436514117378E-2</v>
      </c>
      <c r="D556">
        <v>5.7717659062843679E-2</v>
      </c>
      <c r="E556">
        <v>-5.7801282563950833E-2</v>
      </c>
      <c r="F556">
        <v>-9.8565205701843045E-2</v>
      </c>
      <c r="G556">
        <v>7.4091628160445969E-4</v>
      </c>
      <c r="H556">
        <v>4.659853272456195E-2</v>
      </c>
      <c r="I556">
        <v>4.8187515522629065E-2</v>
      </c>
      <c r="J556">
        <v>8.0237211790938442E-2</v>
      </c>
      <c r="K556">
        <v>-8.2176302983607522E-2</v>
      </c>
      <c r="L556">
        <v>2.7242067273142313E-2</v>
      </c>
      <c r="M556">
        <v>-3.004862737068547E-2</v>
      </c>
      <c r="N556">
        <v>9.4701888311794838E-3</v>
      </c>
      <c r="O556">
        <v>-2.3466841998940949E-2</v>
      </c>
      <c r="P556">
        <v>-4.7810263529704508E-2</v>
      </c>
      <c r="Q556">
        <v>1.1895375033203859E-2</v>
      </c>
      <c r="R556">
        <v>0.13002165286950237</v>
      </c>
      <c r="S556">
        <v>3.4638049498041633E-2</v>
      </c>
      <c r="T556">
        <v>2.1814319342551167E-2</v>
      </c>
      <c r="U556">
        <v>-2.1964607980649215E-2</v>
      </c>
      <c r="V556">
        <v>-4.1721719387490655E-2</v>
      </c>
      <c r="W556">
        <v>3.6061224492901403E-2</v>
      </c>
      <c r="X556">
        <v>-3.459810361465538E-2</v>
      </c>
      <c r="Y556">
        <v>-3.0267498453939346E-3</v>
      </c>
      <c r="Z556">
        <v>-5.1636287188898601E-2</v>
      </c>
    </row>
    <row r="557" spans="1:26" x14ac:dyDescent="0.2">
      <c r="A557">
        <f t="shared" si="9"/>
        <v>556</v>
      </c>
      <c r="B557">
        <v>2.2584265093862944E-2</v>
      </c>
      <c r="C557">
        <v>-8.7192473253148828E-2</v>
      </c>
      <c r="D557">
        <v>1.1010422332054084E-2</v>
      </c>
      <c r="E557">
        <v>-6.0794604321046854E-3</v>
      </c>
      <c r="F557">
        <v>-8.8282960033663108E-2</v>
      </c>
      <c r="G557">
        <v>5.737632246337012E-2</v>
      </c>
      <c r="H557">
        <v>7.6566094552677683E-2</v>
      </c>
      <c r="I557">
        <v>0.11386516294833106</v>
      </c>
      <c r="J557">
        <v>3.1400951585510414E-2</v>
      </c>
      <c r="K557">
        <v>1.1098437265664909E-3</v>
      </c>
      <c r="L557">
        <v>5.5535390510999018E-3</v>
      </c>
      <c r="M557">
        <v>5.3800726312659523E-3</v>
      </c>
      <c r="N557">
        <v>-2.8426075319541971E-2</v>
      </c>
      <c r="O557">
        <v>-0.10031200575656105</v>
      </c>
      <c r="P557">
        <v>-5.8909018479974304E-2</v>
      </c>
      <c r="Q557">
        <v>-7.6018576745752117E-3</v>
      </c>
      <c r="R557">
        <v>5.6996285221299549E-2</v>
      </c>
      <c r="S557">
        <v>2.5437018446120861E-2</v>
      </c>
      <c r="T557">
        <v>3.9077413424143254E-3</v>
      </c>
      <c r="U557">
        <v>2.354093504018218E-3</v>
      </c>
      <c r="V557">
        <v>8.4928237803909099E-3</v>
      </c>
      <c r="W557">
        <v>1.8382863484086864E-2</v>
      </c>
      <c r="X557">
        <v>-2.7210148805352796E-3</v>
      </c>
      <c r="Y557">
        <v>-3.2514118980740525E-2</v>
      </c>
      <c r="Z557">
        <v>-1.7722521013450166E-2</v>
      </c>
    </row>
    <row r="558" spans="1:26" x14ac:dyDescent="0.2">
      <c r="A558">
        <f t="shared" si="9"/>
        <v>557</v>
      </c>
      <c r="B558">
        <v>-7.4931227178697782E-2</v>
      </c>
      <c r="C558">
        <v>3.7547353462214897E-2</v>
      </c>
      <c r="D558">
        <v>2.4220157299556537E-3</v>
      </c>
      <c r="E558">
        <v>7.0184913095911738E-2</v>
      </c>
      <c r="F558">
        <v>7.6848247127058789E-2</v>
      </c>
      <c r="G558">
        <v>-7.1853360538746816E-2</v>
      </c>
      <c r="H558">
        <v>-2.2741086535249207E-2</v>
      </c>
      <c r="I558">
        <v>8.2303478447396994E-2</v>
      </c>
      <c r="J558">
        <v>-5.2355026467788682E-2</v>
      </c>
      <c r="K558">
        <v>-2.5441297848104658E-2</v>
      </c>
      <c r="L558">
        <v>1.3367973840996358E-2</v>
      </c>
      <c r="M558">
        <v>2.6809997428701247E-2</v>
      </c>
      <c r="N558">
        <v>-2.8446583526111405E-2</v>
      </c>
      <c r="O558">
        <v>-8.3671358644081487E-3</v>
      </c>
      <c r="P558">
        <v>2.9746823439765417E-2</v>
      </c>
      <c r="Q558">
        <v>-1.1784866139411793E-2</v>
      </c>
      <c r="R558">
        <v>-2.7413831072261016E-2</v>
      </c>
      <c r="S558">
        <v>1.0226331012657849E-2</v>
      </c>
      <c r="T558">
        <v>-1.6398103908909979E-2</v>
      </c>
      <c r="U558">
        <v>-1.5141818457593678E-2</v>
      </c>
      <c r="V558">
        <v>9.0634425384897632E-2</v>
      </c>
      <c r="W558">
        <v>9.1683729748305506E-2</v>
      </c>
      <c r="X558">
        <v>0.10238678833937499</v>
      </c>
      <c r="Y558">
        <v>-8.3259444463457399E-2</v>
      </c>
      <c r="Z558">
        <v>7.2179106106427915E-2</v>
      </c>
    </row>
    <row r="559" spans="1:26" x14ac:dyDescent="0.2">
      <c r="A559">
        <f t="shared" si="9"/>
        <v>558</v>
      </c>
      <c r="B559">
        <v>-2.047303417912404E-2</v>
      </c>
      <c r="C559">
        <v>-9.6432692154378399E-2</v>
      </c>
      <c r="D559">
        <v>1.5307162926177658E-2</v>
      </c>
      <c r="E559">
        <v>2.2038673143019421E-2</v>
      </c>
      <c r="F559">
        <v>3.4259317939258863E-2</v>
      </c>
      <c r="G559">
        <v>-6.2021845153012727E-2</v>
      </c>
      <c r="H559">
        <v>7.2692377114177045E-2</v>
      </c>
      <c r="I559">
        <v>-1.0163966657524613E-2</v>
      </c>
      <c r="J559">
        <v>-1.9635844373174078E-2</v>
      </c>
      <c r="K559">
        <v>2.6394232943947975E-2</v>
      </c>
      <c r="L559">
        <v>0.13462580747811764</v>
      </c>
      <c r="M559">
        <v>4.3735647090978727E-2</v>
      </c>
      <c r="N559">
        <v>-0.14613111860860323</v>
      </c>
      <c r="O559">
        <v>-3.9894191736026624E-2</v>
      </c>
      <c r="P559">
        <v>-2.1276069445739371E-3</v>
      </c>
      <c r="Q559">
        <v>2.7945953275395879E-2</v>
      </c>
      <c r="R559">
        <v>5.2520182979629154E-2</v>
      </c>
      <c r="S559">
        <v>3.1654418575174578E-2</v>
      </c>
      <c r="T559">
        <v>2.5075726054878018E-2</v>
      </c>
      <c r="U559">
        <v>4.8167829626932918E-2</v>
      </c>
      <c r="V559">
        <v>-5.4401676646648925E-2</v>
      </c>
      <c r="W559">
        <v>-1.2403503974147885E-3</v>
      </c>
      <c r="X559">
        <v>1.8060818138343246E-2</v>
      </c>
      <c r="Y559">
        <v>-3.3963807947626996E-2</v>
      </c>
      <c r="Z559">
        <v>-4.5090790833587982E-2</v>
      </c>
    </row>
    <row r="560" spans="1:26" x14ac:dyDescent="0.2">
      <c r="A560">
        <f t="shared" si="9"/>
        <v>559</v>
      </c>
      <c r="B560">
        <v>-4.0540673611282364E-2</v>
      </c>
      <c r="C560">
        <v>7.0125183399614335E-2</v>
      </c>
      <c r="D560">
        <v>-4.9701658753384483E-2</v>
      </c>
      <c r="E560">
        <v>-1.121191904010467E-2</v>
      </c>
      <c r="F560">
        <v>0.10400964846336359</v>
      </c>
      <c r="G560">
        <v>5.5793519519101512E-2</v>
      </c>
      <c r="H560">
        <v>3.2087507700148475E-2</v>
      </c>
      <c r="I560">
        <v>-4.5288059693231082E-2</v>
      </c>
      <c r="J560">
        <v>-2.780862572496634E-2</v>
      </c>
      <c r="K560">
        <v>-0.1075340502028551</v>
      </c>
      <c r="L560">
        <v>-8.7629445405379026E-3</v>
      </c>
      <c r="M560">
        <v>-4.8592012995832164E-2</v>
      </c>
      <c r="N560">
        <v>-2.6559183372445432E-2</v>
      </c>
      <c r="O560">
        <v>-6.9445686585694041E-2</v>
      </c>
      <c r="P560">
        <v>-7.4136838094923815E-2</v>
      </c>
      <c r="Q560">
        <v>1.9045022733093189E-2</v>
      </c>
      <c r="R560">
        <v>-9.701999310299679E-2</v>
      </c>
      <c r="S560">
        <v>-1.0575745490006968E-2</v>
      </c>
      <c r="T560">
        <v>-2.0330591177972111E-2</v>
      </c>
      <c r="U560">
        <v>4.9427678247324344E-2</v>
      </c>
      <c r="V560">
        <v>-1.7341769220983409E-2</v>
      </c>
      <c r="W560">
        <v>6.1639466261631706E-2</v>
      </c>
      <c r="X560">
        <v>-9.9274085832549847E-3</v>
      </c>
      <c r="Y560">
        <v>3.1342451874201544E-3</v>
      </c>
      <c r="Z560">
        <v>3.7790844321201049E-2</v>
      </c>
    </row>
    <row r="561" spans="1:26" x14ac:dyDescent="0.2">
      <c r="A561">
        <f t="shared" si="9"/>
        <v>560</v>
      </c>
      <c r="B561">
        <v>1.9466433898683182E-2</v>
      </c>
      <c r="C561">
        <v>-9.6392760706667108E-4</v>
      </c>
      <c r="D561">
        <v>5.9551232770864708E-2</v>
      </c>
      <c r="E561">
        <v>-8.0244775529420605E-3</v>
      </c>
      <c r="F561">
        <v>8.5153194734432933E-2</v>
      </c>
      <c r="G561">
        <v>3.2760625078933917E-2</v>
      </c>
      <c r="H561">
        <v>-7.6987180348221662E-3</v>
      </c>
      <c r="I561">
        <v>-2.6829752761056772E-3</v>
      </c>
      <c r="J561">
        <v>1.6763226297668722E-2</v>
      </c>
      <c r="K561">
        <v>-2.2129948680658803E-3</v>
      </c>
      <c r="L561">
        <v>-5.3395938086253793E-2</v>
      </c>
      <c r="M561">
        <v>-4.9392625000104093E-2</v>
      </c>
      <c r="N561">
        <v>-1.0943262955688966E-2</v>
      </c>
      <c r="O561">
        <v>-2.6538402014822524E-2</v>
      </c>
      <c r="P561">
        <v>-2.4943760905060411E-2</v>
      </c>
      <c r="Q561">
        <v>-3.4003247880343063E-2</v>
      </c>
      <c r="R561">
        <v>-4.7978400118776007E-2</v>
      </c>
      <c r="S561">
        <v>6.5175789354509669E-2</v>
      </c>
      <c r="T561">
        <v>9.70569837695749E-3</v>
      </c>
      <c r="U561">
        <v>-3.0880326628937092E-3</v>
      </c>
      <c r="V561">
        <v>2.5252170726154179E-2</v>
      </c>
      <c r="W561">
        <v>-1.0102311957979641E-2</v>
      </c>
      <c r="X561">
        <v>2.7279760202422652E-2</v>
      </c>
      <c r="Y561">
        <v>-3.6115999423938554E-2</v>
      </c>
      <c r="Z561">
        <v>1.7459033194167032E-2</v>
      </c>
    </row>
    <row r="562" spans="1:26" x14ac:dyDescent="0.2">
      <c r="A562">
        <f t="shared" si="9"/>
        <v>561</v>
      </c>
      <c r="B562">
        <v>-6.8061895765295366E-2</v>
      </c>
      <c r="C562">
        <v>9.2840335189825485E-2</v>
      </c>
      <c r="D562">
        <v>-1.956007514111964E-2</v>
      </c>
      <c r="E562">
        <v>-4.4626543337043377E-2</v>
      </c>
      <c r="F562">
        <v>4.3574009943906242E-2</v>
      </c>
      <c r="G562">
        <v>5.4301504030868308E-2</v>
      </c>
      <c r="H562">
        <v>-2.2040917872057957E-2</v>
      </c>
      <c r="I562">
        <v>-7.9653725027389238E-2</v>
      </c>
      <c r="J562">
        <v>2.2679906005988855E-2</v>
      </c>
      <c r="K562">
        <v>-5.0961618178575974E-2</v>
      </c>
      <c r="L562">
        <v>3.7345469856678165E-2</v>
      </c>
      <c r="M562">
        <v>-4.3479061678852599E-2</v>
      </c>
      <c r="N562">
        <v>-4.6522987344915348E-2</v>
      </c>
      <c r="O562">
        <v>-8.3889139305734009E-2</v>
      </c>
      <c r="P562">
        <v>7.425405098962716E-2</v>
      </c>
      <c r="Q562">
        <v>6.1857137530992513E-2</v>
      </c>
      <c r="R562">
        <v>2.5054585351044434E-2</v>
      </c>
      <c r="S562">
        <v>4.4716597547758315E-3</v>
      </c>
      <c r="T562">
        <v>1.7219847778341173E-2</v>
      </c>
      <c r="U562">
        <v>8.7432304474371527E-3</v>
      </c>
      <c r="V562">
        <v>-3.7886665678691353E-2</v>
      </c>
      <c r="W562">
        <v>9.7585451807821105E-2</v>
      </c>
      <c r="X562">
        <v>5.9636812548285283E-2</v>
      </c>
      <c r="Y562">
        <v>-4.0707818500497006E-4</v>
      </c>
      <c r="Z562">
        <v>0.10262146500109982</v>
      </c>
    </row>
    <row r="563" spans="1:26" x14ac:dyDescent="0.2">
      <c r="A563">
        <f t="shared" si="9"/>
        <v>562</v>
      </c>
      <c r="B563">
        <v>3.6802259600916473E-2</v>
      </c>
      <c r="C563">
        <v>-5.1946814664797416E-3</v>
      </c>
      <c r="D563">
        <v>-6.7410195735023333E-3</v>
      </c>
      <c r="E563">
        <v>-2.2396862874852184E-2</v>
      </c>
      <c r="F563">
        <v>3.2604515082364553E-2</v>
      </c>
      <c r="G563">
        <v>7.1902942090706121E-2</v>
      </c>
      <c r="H563">
        <v>-4.9952020545448027E-2</v>
      </c>
      <c r="I563">
        <v>5.5762799154624287E-2</v>
      </c>
      <c r="J563">
        <v>5.0962541476326111E-2</v>
      </c>
      <c r="K563">
        <v>2.4114503937430014E-2</v>
      </c>
      <c r="L563">
        <v>0.10639580373870805</v>
      </c>
      <c r="M563">
        <v>8.7404525022194354E-2</v>
      </c>
      <c r="N563">
        <v>2.2161993968948784E-2</v>
      </c>
      <c r="O563">
        <v>-3.5763788577370378E-2</v>
      </c>
      <c r="P563">
        <v>5.6021216994194045E-2</v>
      </c>
      <c r="Q563">
        <v>-4.7267659821031004E-2</v>
      </c>
      <c r="R563">
        <v>1.0212809537237308E-2</v>
      </c>
      <c r="S563">
        <v>-4.4045100124143498E-2</v>
      </c>
      <c r="T563">
        <v>3.3671705527090479E-2</v>
      </c>
      <c r="U563">
        <v>3.8747791785522595E-2</v>
      </c>
      <c r="V563">
        <v>-4.0990608018206441E-2</v>
      </c>
      <c r="W563">
        <v>4.4014412642225817E-2</v>
      </c>
      <c r="X563">
        <v>4.7479922339339585E-2</v>
      </c>
      <c r="Y563">
        <v>8.5477014059212285E-3</v>
      </c>
      <c r="Z563">
        <v>-0.10081756591430957</v>
      </c>
    </row>
    <row r="564" spans="1:26" x14ac:dyDescent="0.2">
      <c r="A564">
        <f t="shared" si="9"/>
        <v>563</v>
      </c>
      <c r="B564">
        <v>-0.13547711357838327</v>
      </c>
      <c r="C564">
        <v>-5.9789686600566015E-2</v>
      </c>
      <c r="D564">
        <v>-5.4029620067046626E-2</v>
      </c>
      <c r="E564">
        <v>8.3117070915308316E-2</v>
      </c>
      <c r="F564">
        <v>-2.1688673434533692E-2</v>
      </c>
      <c r="G564">
        <v>1.6548435793531692E-2</v>
      </c>
      <c r="H564">
        <v>4.9138393200254676E-2</v>
      </c>
      <c r="I564">
        <v>-3.3678944991385504E-2</v>
      </c>
      <c r="J564">
        <v>-9.8088712651855939E-2</v>
      </c>
      <c r="K564">
        <v>7.5968666602965994E-3</v>
      </c>
      <c r="L564">
        <v>-2.0392308539749222E-2</v>
      </c>
      <c r="M564">
        <v>2.3100159335465699E-2</v>
      </c>
      <c r="N564">
        <v>-9.792115111044454E-2</v>
      </c>
      <c r="O564">
        <v>-2.6472608670667436E-2</v>
      </c>
      <c r="P564">
        <v>-1.8500570688873827E-2</v>
      </c>
      <c r="Q564">
        <v>1.5701546668773676E-2</v>
      </c>
      <c r="R564">
        <v>-4.2694369982278577E-3</v>
      </c>
      <c r="S564">
        <v>2.1424515493794365E-2</v>
      </c>
      <c r="T564">
        <v>-5.4904102603704263E-2</v>
      </c>
      <c r="U564">
        <v>5.7394291054249147E-2</v>
      </c>
      <c r="V564">
        <v>-1.9226822750772941E-2</v>
      </c>
      <c r="W564">
        <v>2.7476695659089403E-2</v>
      </c>
      <c r="X564">
        <v>7.1519260574325477E-2</v>
      </c>
      <c r="Y564">
        <v>3.0659217058875976E-3</v>
      </c>
      <c r="Z564">
        <v>0.10055913190926197</v>
      </c>
    </row>
    <row r="565" spans="1:26" x14ac:dyDescent="0.2">
      <c r="A565">
        <f t="shared" si="9"/>
        <v>564</v>
      </c>
      <c r="B565">
        <v>3.2483543937286835E-2</v>
      </c>
      <c r="C565">
        <v>3.0103637948467005E-2</v>
      </c>
      <c r="D565">
        <v>6.4695106294825139E-2</v>
      </c>
      <c r="E565">
        <v>4.5166149720445241E-2</v>
      </c>
      <c r="F565">
        <v>2.4680466900319758E-3</v>
      </c>
      <c r="G565">
        <v>-5.2073623003806559E-2</v>
      </c>
      <c r="H565">
        <v>4.6431888056749152E-2</v>
      </c>
      <c r="I565">
        <v>-3.4961444247403578E-2</v>
      </c>
      <c r="J565">
        <v>-0.13600140254189075</v>
      </c>
      <c r="K565">
        <v>1.2671498466836626E-2</v>
      </c>
      <c r="L565">
        <v>6.0969314374516401E-2</v>
      </c>
      <c r="M565">
        <v>-0.12703283674568669</v>
      </c>
      <c r="N565">
        <v>-5.0240429771429347E-2</v>
      </c>
      <c r="O565">
        <v>-1.183399422762701E-2</v>
      </c>
      <c r="P565">
        <v>-2.8811463243664466E-2</v>
      </c>
      <c r="Q565">
        <v>-1.7028295652014879E-3</v>
      </c>
      <c r="R565">
        <v>2.6449493891169986E-2</v>
      </c>
      <c r="S565">
        <v>-2.4514783022317927E-2</v>
      </c>
      <c r="T565">
        <v>7.7356655270197874E-2</v>
      </c>
      <c r="U565">
        <v>-8.0027233061136455E-5</v>
      </c>
      <c r="V565">
        <v>2.9956728254144055E-2</v>
      </c>
      <c r="W565">
        <v>6.6245836685248066E-3</v>
      </c>
      <c r="X565">
        <v>9.2186038650104107E-2</v>
      </c>
      <c r="Y565">
        <v>4.5272432218890386E-2</v>
      </c>
      <c r="Z565">
        <v>1.0281272883117408E-2</v>
      </c>
    </row>
    <row r="566" spans="1:26" x14ac:dyDescent="0.2">
      <c r="A566">
        <f t="shared" si="9"/>
        <v>565</v>
      </c>
      <c r="B566">
        <v>-2.4251347398730725E-2</v>
      </c>
      <c r="C566">
        <v>1.7081101378807015E-2</v>
      </c>
      <c r="D566">
        <v>-5.3078736434447313E-2</v>
      </c>
      <c r="E566">
        <v>2.1903588566367937E-2</v>
      </c>
      <c r="F566">
        <v>4.8101718232354766E-3</v>
      </c>
      <c r="G566">
        <v>1.5464830065065904E-3</v>
      </c>
      <c r="H566">
        <v>-2.1928273849398942E-2</v>
      </c>
      <c r="I566">
        <v>-1.9680318405379694E-2</v>
      </c>
      <c r="J566">
        <v>-2.9541751390228091E-2</v>
      </c>
      <c r="K566">
        <v>-5.0239370259259709E-2</v>
      </c>
      <c r="L566">
        <v>-4.3336553216682693E-2</v>
      </c>
      <c r="M566">
        <v>-2.1053678954667133E-2</v>
      </c>
      <c r="N566">
        <v>-4.0406934126988182E-2</v>
      </c>
      <c r="O566">
        <v>7.4477325633634489E-2</v>
      </c>
      <c r="P566">
        <v>-1.3494201550995007E-2</v>
      </c>
      <c r="Q566">
        <v>4.1205429749003875E-3</v>
      </c>
      <c r="R566">
        <v>-3.5859528309454096E-2</v>
      </c>
      <c r="S566">
        <v>2.3699907121869862E-3</v>
      </c>
      <c r="T566">
        <v>-3.0878076049443263E-2</v>
      </c>
      <c r="U566">
        <v>-4.3329460954135049E-2</v>
      </c>
      <c r="V566">
        <v>-2.9295764930068781E-2</v>
      </c>
      <c r="W566">
        <v>-1.5471183325958935E-2</v>
      </c>
      <c r="X566">
        <v>-1.3808359754742308E-2</v>
      </c>
      <c r="Y566">
        <v>-7.046711313623237E-2</v>
      </c>
      <c r="Z566">
        <v>7.8830976698155655E-2</v>
      </c>
    </row>
    <row r="567" spans="1:26" x14ac:dyDescent="0.2">
      <c r="A567">
        <f t="shared" si="9"/>
        <v>566</v>
      </c>
      <c r="B567">
        <v>-5.2867125484967879E-2</v>
      </c>
      <c r="C567">
        <v>1.8160869001936999E-2</v>
      </c>
      <c r="D567">
        <v>5.0493290030731747E-2</v>
      </c>
      <c r="E567">
        <v>3.2345749071489946E-2</v>
      </c>
      <c r="F567">
        <v>3.4310321016672763E-3</v>
      </c>
      <c r="G567">
        <v>2.155583149128293E-3</v>
      </c>
      <c r="H567">
        <v>2.5985990761850323E-2</v>
      </c>
      <c r="I567">
        <v>-1.8361488031681378E-2</v>
      </c>
      <c r="J567">
        <v>-7.066316038331627E-2</v>
      </c>
      <c r="K567">
        <v>4.2348191398888305E-2</v>
      </c>
      <c r="L567">
        <v>-9.6943594496368371E-2</v>
      </c>
      <c r="M567">
        <v>1.6135346787395973E-2</v>
      </c>
      <c r="N567">
        <v>-7.0396124962966208E-3</v>
      </c>
      <c r="O567">
        <v>-4.7275248692872154E-3</v>
      </c>
      <c r="P567">
        <v>4.8720688079193523E-3</v>
      </c>
      <c r="Q567">
        <v>7.7454674193286541E-3</v>
      </c>
      <c r="R567">
        <v>4.5818109372722626E-2</v>
      </c>
      <c r="S567">
        <v>4.0249876357787769E-2</v>
      </c>
      <c r="T567">
        <v>7.2636379578056326E-2</v>
      </c>
      <c r="U567">
        <v>-0.10545946298196149</v>
      </c>
      <c r="V567">
        <v>4.5680178844734604E-2</v>
      </c>
      <c r="W567">
        <v>4.323692258871828E-2</v>
      </c>
      <c r="X567">
        <v>3.1025840851346799E-3</v>
      </c>
      <c r="Y567">
        <v>-6.9470213627021108E-3</v>
      </c>
      <c r="Z567">
        <v>-2.3938038026062612E-2</v>
      </c>
    </row>
    <row r="568" spans="1:26" x14ac:dyDescent="0.2">
      <c r="A568">
        <f t="shared" si="9"/>
        <v>567</v>
      </c>
      <c r="B568">
        <v>8.3102811814512345E-2</v>
      </c>
      <c r="C568">
        <v>2.4956825611498808E-2</v>
      </c>
      <c r="D568">
        <v>-4.2326961266767812E-2</v>
      </c>
      <c r="E568">
        <v>-1.9066473637290417E-3</v>
      </c>
      <c r="F568">
        <v>7.211994300879215E-3</v>
      </c>
      <c r="G568">
        <v>4.0057196379474497E-2</v>
      </c>
      <c r="H568">
        <v>-2.0155644293249678E-2</v>
      </c>
      <c r="I568">
        <v>3.0211517103171631E-2</v>
      </c>
      <c r="J568">
        <v>7.7464361567249479E-2</v>
      </c>
      <c r="K568">
        <v>-1.3408074911458564E-2</v>
      </c>
      <c r="L568">
        <v>-3.8965575980060473E-2</v>
      </c>
      <c r="M568">
        <v>-2.9369232216029033E-3</v>
      </c>
      <c r="N568">
        <v>-5.4122342069188555E-3</v>
      </c>
      <c r="O568">
        <v>2.8348059458185742E-3</v>
      </c>
      <c r="P568">
        <v>-3.9302391659268979E-2</v>
      </c>
      <c r="Q568">
        <v>5.0217078378328277E-2</v>
      </c>
      <c r="R568">
        <v>-2.9079530345050113E-2</v>
      </c>
      <c r="S568">
        <v>1.2317084358871772E-2</v>
      </c>
      <c r="T568">
        <v>0.10318444408795881</v>
      </c>
      <c r="U568">
        <v>3.0091206659349449E-3</v>
      </c>
      <c r="V568">
        <v>-7.3086005140624105E-2</v>
      </c>
      <c r="W568">
        <v>-2.1535520398032887E-2</v>
      </c>
      <c r="X568">
        <v>4.5950849611174308E-2</v>
      </c>
      <c r="Y568">
        <v>8.5100668748208166E-2</v>
      </c>
      <c r="Z568">
        <v>-3.2927235128944354E-2</v>
      </c>
    </row>
    <row r="569" spans="1:26" x14ac:dyDescent="0.2">
      <c r="A569">
        <f t="shared" si="9"/>
        <v>568</v>
      </c>
      <c r="B569">
        <v>-5.1302054300480224E-2</v>
      </c>
      <c r="C569">
        <v>-1.3327453959683832E-2</v>
      </c>
      <c r="D569">
        <v>6.922278757732124E-2</v>
      </c>
      <c r="E569">
        <v>8.3981333898418692E-3</v>
      </c>
      <c r="F569">
        <v>2.1218270754075317E-2</v>
      </c>
      <c r="G569">
        <v>-9.2980695917041657E-3</v>
      </c>
      <c r="H569">
        <v>-5.6318705423588716E-2</v>
      </c>
      <c r="I569">
        <v>2.5458153582233637E-2</v>
      </c>
      <c r="J569">
        <v>0.1257321778931092</v>
      </c>
      <c r="K569">
        <v>-3.3050056211010037E-2</v>
      </c>
      <c r="L569">
        <v>-8.4461420321089428E-2</v>
      </c>
      <c r="M569">
        <v>3.2140739727837746E-3</v>
      </c>
      <c r="N569">
        <v>6.8588396628520829E-4</v>
      </c>
      <c r="O569">
        <v>1.26202147286332E-2</v>
      </c>
      <c r="P569">
        <v>-9.3511712277326714E-2</v>
      </c>
      <c r="Q569">
        <v>3.5925860330677295E-2</v>
      </c>
      <c r="R569">
        <v>6.7043007715103548E-2</v>
      </c>
      <c r="S569">
        <v>-1.7616419656333811E-2</v>
      </c>
      <c r="T569">
        <v>2.2105140908423504E-3</v>
      </c>
      <c r="U569">
        <v>-6.9052011150245216E-2</v>
      </c>
      <c r="V569">
        <v>-2.4827199895772978E-2</v>
      </c>
      <c r="W569">
        <v>0.10886951606151982</v>
      </c>
      <c r="X569">
        <v>-7.1478529455744257E-3</v>
      </c>
      <c r="Y569">
        <v>2.0230092289987359E-2</v>
      </c>
      <c r="Z569">
        <v>-4.1032106388849077E-2</v>
      </c>
    </row>
    <row r="570" spans="1:26" x14ac:dyDescent="0.2">
      <c r="A570">
        <f t="shared" si="9"/>
        <v>569</v>
      </c>
      <c r="B570">
        <v>-2.9839550346839511E-2</v>
      </c>
      <c r="C570">
        <v>3.3692220849340267E-2</v>
      </c>
      <c r="D570">
        <v>3.4585308104911811E-2</v>
      </c>
      <c r="E570">
        <v>-6.9749457270725235E-3</v>
      </c>
      <c r="F570">
        <v>-0.10088923092920424</v>
      </c>
      <c r="G570">
        <v>1.852998749084871E-2</v>
      </c>
      <c r="H570">
        <v>-1.9165446748024829E-2</v>
      </c>
      <c r="I570">
        <v>-4.1814383030331546E-2</v>
      </c>
      <c r="J570">
        <v>-4.5488051278842187E-2</v>
      </c>
      <c r="K570">
        <v>1.1572284864354909E-2</v>
      </c>
      <c r="L570">
        <v>-0.13507259999455942</v>
      </c>
      <c r="M570">
        <v>2.0436055646163728E-2</v>
      </c>
      <c r="N570">
        <v>-3.2151284422947193E-2</v>
      </c>
      <c r="O570">
        <v>1.5622601783772184E-2</v>
      </c>
      <c r="P570">
        <v>0.11014594696891533</v>
      </c>
      <c r="Q570">
        <v>6.947036552314903E-2</v>
      </c>
      <c r="R570">
        <v>-2.3480171190471102E-2</v>
      </c>
      <c r="S570">
        <v>5.1651954769786894E-2</v>
      </c>
      <c r="T570">
        <v>-1.9910147266005079E-2</v>
      </c>
      <c r="U570">
        <v>-1.287322680585112E-2</v>
      </c>
      <c r="V570">
        <v>3.1147303312573236E-2</v>
      </c>
      <c r="W570">
        <v>0.10040478035399422</v>
      </c>
      <c r="X570">
        <v>-3.1403608856673766E-2</v>
      </c>
      <c r="Y570">
        <v>-3.8077824094541142E-2</v>
      </c>
      <c r="Z570">
        <v>-6.1370613814558543E-2</v>
      </c>
    </row>
    <row r="571" spans="1:26" x14ac:dyDescent="0.2">
      <c r="A571">
        <f t="shared" si="9"/>
        <v>570</v>
      </c>
      <c r="B571">
        <v>-2.0612385597370456E-2</v>
      </c>
      <c r="C571">
        <v>1.2558454255126845E-2</v>
      </c>
      <c r="D571">
        <v>6.8466417332505913E-2</v>
      </c>
      <c r="E571">
        <v>-4.166876927835169E-2</v>
      </c>
      <c r="F571">
        <v>-7.4444958721101212E-2</v>
      </c>
      <c r="G571">
        <v>1.6018221292210708E-3</v>
      </c>
      <c r="H571">
        <v>-1.4178218598260895E-2</v>
      </c>
      <c r="I571">
        <v>2.4745449535122581E-2</v>
      </c>
      <c r="J571">
        <v>4.566524843365026E-2</v>
      </c>
      <c r="K571">
        <v>4.774952197103028E-2</v>
      </c>
      <c r="L571">
        <v>-7.2450761223561994E-3</v>
      </c>
      <c r="M571">
        <v>-4.8017194528653471E-3</v>
      </c>
      <c r="N571">
        <v>5.655278663095363E-2</v>
      </c>
      <c r="O571">
        <v>1.1389896980799015E-2</v>
      </c>
      <c r="P571">
        <v>4.1913212238930984E-2</v>
      </c>
      <c r="Q571">
        <v>-5.2188130162882665E-2</v>
      </c>
      <c r="R571">
        <v>5.2625056422280755E-2</v>
      </c>
      <c r="S571">
        <v>-5.4923867183326737E-2</v>
      </c>
      <c r="T571">
        <v>9.2927127135383175E-2</v>
      </c>
      <c r="U571">
        <v>-2.5486262016882335E-2</v>
      </c>
      <c r="V571">
        <v>-2.0231221746689523E-2</v>
      </c>
      <c r="W571">
        <v>3.2891622447614767E-2</v>
      </c>
      <c r="X571">
        <v>8.9660027846339668E-2</v>
      </c>
      <c r="Y571">
        <v>3.2205262263172725E-2</v>
      </c>
      <c r="Z571">
        <v>-2.9484629347389716E-2</v>
      </c>
    </row>
    <row r="572" spans="1:26" x14ac:dyDescent="0.2">
      <c r="A572">
        <f t="shared" si="9"/>
        <v>571</v>
      </c>
      <c r="B572">
        <v>8.2456002304624798E-2</v>
      </c>
      <c r="C572">
        <v>8.165697092425514E-2</v>
      </c>
      <c r="D572">
        <v>1.0235613099516351E-2</v>
      </c>
      <c r="E572">
        <v>7.1981413886298085E-2</v>
      </c>
      <c r="F572">
        <v>1.4320697586544138E-3</v>
      </c>
      <c r="G572">
        <v>-1.3673890163007735E-2</v>
      </c>
      <c r="H572">
        <v>0.11181575553348407</v>
      </c>
      <c r="I572">
        <v>3.8929810463517497E-2</v>
      </c>
      <c r="J572">
        <v>1.2237656492015032E-2</v>
      </c>
      <c r="K572">
        <v>-3.092586504585142E-2</v>
      </c>
      <c r="L572">
        <v>5.3736540083080993E-2</v>
      </c>
      <c r="M572">
        <v>-2.4861634020604344E-3</v>
      </c>
      <c r="N572">
        <v>-1.7489510171007104E-2</v>
      </c>
      <c r="O572">
        <v>-9.5919752645965417E-3</v>
      </c>
      <c r="P572">
        <v>-9.4407492665892392E-2</v>
      </c>
      <c r="Q572">
        <v>4.7037913720367613E-2</v>
      </c>
      <c r="R572">
        <v>-9.7406029833615029E-2</v>
      </c>
      <c r="S572">
        <v>2.0107646876113799E-2</v>
      </c>
      <c r="T572">
        <v>4.4053302598645611E-3</v>
      </c>
      <c r="U572">
        <v>-2.5170105368630947E-2</v>
      </c>
      <c r="V572">
        <v>1.4337356769334583E-2</v>
      </c>
      <c r="W572">
        <v>1.4575210628329175E-2</v>
      </c>
      <c r="X572">
        <v>4.6959022687713625E-2</v>
      </c>
      <c r="Y572">
        <v>5.5697869964153754E-2</v>
      </c>
      <c r="Z572">
        <v>1.6626497225763367E-2</v>
      </c>
    </row>
    <row r="573" spans="1:26" x14ac:dyDescent="0.2">
      <c r="A573">
        <f t="shared" si="9"/>
        <v>572</v>
      </c>
      <c r="B573">
        <v>7.2364111023215813E-2</v>
      </c>
      <c r="C573">
        <v>2.7760891769112284E-2</v>
      </c>
      <c r="D573">
        <v>5.7425806577963361E-2</v>
      </c>
      <c r="E573">
        <v>-2.2683020299576334E-2</v>
      </c>
      <c r="F573">
        <v>5.4819476460619472E-2</v>
      </c>
      <c r="G573">
        <v>-5.4132188459868988E-2</v>
      </c>
      <c r="H573">
        <v>-3.4332868898858011E-2</v>
      </c>
      <c r="I573">
        <v>-2.8433235383204056E-2</v>
      </c>
      <c r="J573">
        <v>4.4861136470251015E-2</v>
      </c>
      <c r="K573">
        <v>-1.7856234257965745E-2</v>
      </c>
      <c r="L573">
        <v>8.7925126087002783E-3</v>
      </c>
      <c r="M573">
        <v>-2.7945172616467913E-3</v>
      </c>
      <c r="N573">
        <v>-5.4151186996646186E-2</v>
      </c>
      <c r="O573">
        <v>2.9650268419654582E-2</v>
      </c>
      <c r="P573">
        <v>6.312954196481374E-2</v>
      </c>
      <c r="Q573">
        <v>-2.0268176143404062E-2</v>
      </c>
      <c r="R573">
        <v>3.3435381032664108E-2</v>
      </c>
      <c r="S573">
        <v>-6.3124728224684137E-2</v>
      </c>
      <c r="T573">
        <v>-4.6069435647404067E-2</v>
      </c>
      <c r="U573">
        <v>1.9537305359102881E-2</v>
      </c>
      <c r="V573">
        <v>1.4728642394052917E-2</v>
      </c>
      <c r="W573">
        <v>-4.0408036900643804E-2</v>
      </c>
      <c r="X573">
        <v>7.3636646369407255E-2</v>
      </c>
      <c r="Y573">
        <v>-7.2142602700719424E-3</v>
      </c>
      <c r="Z573">
        <v>-3.556598448580145E-2</v>
      </c>
    </row>
    <row r="574" spans="1:26" x14ac:dyDescent="0.2">
      <c r="A574">
        <f t="shared" si="9"/>
        <v>573</v>
      </c>
      <c r="B574">
        <v>-0.10252897011736101</v>
      </c>
      <c r="C574">
        <v>4.7689077127925264E-2</v>
      </c>
      <c r="D574">
        <v>-1.0050651881319582E-2</v>
      </c>
      <c r="E574">
        <v>-6.0692312028799947E-2</v>
      </c>
      <c r="F574">
        <v>5.5484413288325943E-2</v>
      </c>
      <c r="G574">
        <v>-1.6820195504295078E-2</v>
      </c>
      <c r="H574">
        <v>1.5591917408002231E-2</v>
      </c>
      <c r="I574">
        <v>-3.9246439953230211E-2</v>
      </c>
      <c r="J574">
        <v>1.58205265148634E-2</v>
      </c>
      <c r="K574">
        <v>-1.2974846194105561E-2</v>
      </c>
      <c r="L574">
        <v>2.9871713699535438E-3</v>
      </c>
      <c r="M574">
        <v>-0.10922742453334999</v>
      </c>
      <c r="N574">
        <v>-0.11338498132704156</v>
      </c>
      <c r="O574">
        <v>-8.371998984994895E-3</v>
      </c>
      <c r="P574">
        <v>-1.3653002612472449E-2</v>
      </c>
      <c r="Q574">
        <v>4.8766303104387621E-2</v>
      </c>
      <c r="R574">
        <v>4.2307267700317459E-2</v>
      </c>
      <c r="S574">
        <v>3.0773458627204302E-2</v>
      </c>
      <c r="T574">
        <v>0.10800366767510833</v>
      </c>
      <c r="U574">
        <v>-8.017123287409016E-3</v>
      </c>
      <c r="V574">
        <v>2.693153151983347E-2</v>
      </c>
      <c r="W574">
        <v>4.5973647451443687E-2</v>
      </c>
      <c r="X574">
        <v>4.7479614456027046E-2</v>
      </c>
      <c r="Y574">
        <v>7.1573719856147053E-3</v>
      </c>
      <c r="Z574">
        <v>5.7573861331002535E-2</v>
      </c>
    </row>
    <row r="575" spans="1:26" x14ac:dyDescent="0.2">
      <c r="A575">
        <f t="shared" si="9"/>
        <v>574</v>
      </c>
      <c r="B575">
        <v>9.698677331131029E-4</v>
      </c>
      <c r="C575">
        <v>5.1820847904102817E-2</v>
      </c>
      <c r="D575">
        <v>-1.3487934812387062E-2</v>
      </c>
      <c r="E575">
        <v>1.0497001178386691E-2</v>
      </c>
      <c r="F575">
        <v>4.7619503087609847E-3</v>
      </c>
      <c r="G575">
        <v>5.1632882524769892E-2</v>
      </c>
      <c r="H575">
        <v>5.4115280806708181E-2</v>
      </c>
      <c r="I575">
        <v>-2.0698677335260672E-2</v>
      </c>
      <c r="J575">
        <v>8.2954805794783881E-3</v>
      </c>
      <c r="K575">
        <v>4.7025176669381635E-2</v>
      </c>
      <c r="L575">
        <v>1.3147813338247417E-2</v>
      </c>
      <c r="M575">
        <v>6.766492177652024E-2</v>
      </c>
      <c r="N575">
        <v>3.4223869192817134E-2</v>
      </c>
      <c r="O575">
        <v>-2.6781169459362257E-2</v>
      </c>
      <c r="P575">
        <v>5.4040661359320334E-2</v>
      </c>
      <c r="Q575">
        <v>-1.0515364020650512E-2</v>
      </c>
      <c r="R575">
        <v>2.437879803642158E-3</v>
      </c>
      <c r="S575">
        <v>-4.5424843189487037E-3</v>
      </c>
      <c r="T575">
        <v>4.7373268712041942E-2</v>
      </c>
      <c r="U575">
        <v>-7.9171964091952943E-2</v>
      </c>
      <c r="V575">
        <v>-5.4753943370440983E-2</v>
      </c>
      <c r="W575">
        <v>-6.4264238364684619E-4</v>
      </c>
      <c r="X575">
        <v>1.3750064299846484E-4</v>
      </c>
      <c r="Y575">
        <v>3.4285418963659636E-2</v>
      </c>
      <c r="Z575">
        <v>3.4255585210886251E-2</v>
      </c>
    </row>
    <row r="576" spans="1:26" x14ac:dyDescent="0.2">
      <c r="A576">
        <f t="shared" si="9"/>
        <v>575</v>
      </c>
      <c r="B576">
        <v>-2.0665130497651341E-2</v>
      </c>
      <c r="C576">
        <v>-1.4830190329544983E-2</v>
      </c>
      <c r="D576">
        <v>-2.1734403094659283E-2</v>
      </c>
      <c r="E576">
        <v>-8.4536450921036781E-3</v>
      </c>
      <c r="F576">
        <v>-2.9065868151618567E-2</v>
      </c>
      <c r="G576">
        <v>6.6400237899508496E-2</v>
      </c>
      <c r="H576">
        <v>-3.5949723653656909E-2</v>
      </c>
      <c r="I576">
        <v>-1.3900877744231297E-2</v>
      </c>
      <c r="J576">
        <v>-1.5679280519776257E-2</v>
      </c>
      <c r="K576">
        <v>4.9331701364429423E-2</v>
      </c>
      <c r="L576">
        <v>2.1422382421584188E-2</v>
      </c>
      <c r="M576">
        <v>5.438648133832074E-2</v>
      </c>
      <c r="N576">
        <v>-5.7414956035279033E-2</v>
      </c>
      <c r="O576">
        <v>-5.9620577028567268E-2</v>
      </c>
      <c r="P576">
        <v>-1.0847781456925106E-2</v>
      </c>
      <c r="Q576">
        <v>-2.5092297200991973E-2</v>
      </c>
      <c r="R576">
        <v>-6.1935338376395886E-2</v>
      </c>
      <c r="S576">
        <v>-5.3515481196560563E-2</v>
      </c>
      <c r="T576">
        <v>-4.5639245712969442E-2</v>
      </c>
      <c r="U576">
        <v>1.909597878080025E-2</v>
      </c>
      <c r="V576">
        <v>-7.8140938310016117E-2</v>
      </c>
      <c r="W576">
        <v>4.1401189531128153E-2</v>
      </c>
      <c r="X576">
        <v>-3.4267238454893413E-2</v>
      </c>
      <c r="Y576">
        <v>-9.4776617458342982E-2</v>
      </c>
      <c r="Z576">
        <v>1.9170046421123011E-2</v>
      </c>
    </row>
    <row r="577" spans="1:26" x14ac:dyDescent="0.2">
      <c r="A577">
        <f t="shared" si="9"/>
        <v>576</v>
      </c>
      <c r="B577">
        <v>-7.4758730294053069E-2</v>
      </c>
      <c r="C577">
        <v>1.1260143900633152E-2</v>
      </c>
      <c r="D577">
        <v>4.7609057510503733E-2</v>
      </c>
      <c r="E577">
        <v>1.064606959321536E-2</v>
      </c>
      <c r="F577">
        <v>2.98379093205864E-2</v>
      </c>
      <c r="G577">
        <v>-0.10562544713018933</v>
      </c>
      <c r="H577">
        <v>3.93739267472469E-2</v>
      </c>
      <c r="I577">
        <v>-3.0099561051758015E-2</v>
      </c>
      <c r="J577">
        <v>2.4900740194354426E-2</v>
      </c>
      <c r="K577">
        <v>-4.6290729203896E-2</v>
      </c>
      <c r="L577">
        <v>-9.9643752582707287E-3</v>
      </c>
      <c r="M577">
        <v>-2.2368579464203293E-2</v>
      </c>
      <c r="N577">
        <v>-4.8075595572934768E-2</v>
      </c>
      <c r="O577">
        <v>-3.0849949573680212E-2</v>
      </c>
      <c r="P577">
        <v>-2.2850172444812258E-2</v>
      </c>
      <c r="Q577">
        <v>6.7955509705838482E-2</v>
      </c>
      <c r="R577">
        <v>9.0825235131877527E-2</v>
      </c>
      <c r="S577">
        <v>-3.4315141484581542E-2</v>
      </c>
      <c r="T577">
        <v>0.10747889038175508</v>
      </c>
      <c r="U577">
        <v>-2.6970231333469548E-2</v>
      </c>
      <c r="V577">
        <v>8.0131786210154349E-2</v>
      </c>
      <c r="W577">
        <v>-2.8107797017256988E-2</v>
      </c>
      <c r="X577">
        <v>6.962412932582844E-2</v>
      </c>
      <c r="Y577">
        <v>-1.0456914512390537E-2</v>
      </c>
      <c r="Z577">
        <v>7.0551311555076095E-3</v>
      </c>
    </row>
    <row r="578" spans="1:26" x14ac:dyDescent="0.2">
      <c r="A578">
        <f t="shared" si="9"/>
        <v>577</v>
      </c>
      <c r="B578">
        <v>1.7777336590203374E-2</v>
      </c>
      <c r="C578">
        <v>-3.5971312391847817E-3</v>
      </c>
      <c r="D578">
        <v>3.572916389661604E-2</v>
      </c>
      <c r="E578">
        <v>-3.950125077574896E-2</v>
      </c>
      <c r="F578">
        <v>4.0101841654044533E-2</v>
      </c>
      <c r="G578">
        <v>-1.7895307293646315E-2</v>
      </c>
      <c r="H578">
        <v>-2.2231558058643262E-2</v>
      </c>
      <c r="I578">
        <v>-2.8617983499945564E-2</v>
      </c>
      <c r="J578">
        <v>4.120653045071674E-3</v>
      </c>
      <c r="K578">
        <v>-0.10299357210037043</v>
      </c>
      <c r="L578">
        <v>8.9775651555500227E-2</v>
      </c>
      <c r="M578">
        <v>-6.1052225571185025E-2</v>
      </c>
      <c r="N578">
        <v>0.12042643967084758</v>
      </c>
      <c r="O578">
        <v>3.0891546913161858E-2</v>
      </c>
      <c r="P578">
        <v>1.2996874326593489E-2</v>
      </c>
      <c r="Q578">
        <v>-1.5382168074964999E-2</v>
      </c>
      <c r="R578">
        <v>1.658450825273966E-2</v>
      </c>
      <c r="S578">
        <v>3.8969995915137168E-2</v>
      </c>
      <c r="T578">
        <v>-2.5962621369692206E-2</v>
      </c>
      <c r="U578">
        <v>-4.1874375851255977E-3</v>
      </c>
      <c r="V578">
        <v>1.2010171199303584E-2</v>
      </c>
      <c r="W578">
        <v>3.4284700674789108E-2</v>
      </c>
      <c r="X578">
        <v>9.9913893010374497E-2</v>
      </c>
      <c r="Y578">
        <v>-3.7125709755136307E-2</v>
      </c>
      <c r="Z578">
        <v>-4.6448163726702248E-2</v>
      </c>
    </row>
    <row r="579" spans="1:26" x14ac:dyDescent="0.2">
      <c r="A579">
        <f t="shared" si="9"/>
        <v>578</v>
      </c>
      <c r="B579">
        <v>5.3072608587172811E-2</v>
      </c>
      <c r="C579">
        <v>2.5918931502777642E-2</v>
      </c>
      <c r="D579">
        <v>2.8394172681657129E-2</v>
      </c>
      <c r="E579">
        <v>-1.2708435781444434E-2</v>
      </c>
      <c r="F579">
        <v>5.5458294352268678E-2</v>
      </c>
      <c r="G579">
        <v>6.5129613705614944E-2</v>
      </c>
      <c r="H579">
        <v>6.6998792589287801E-2</v>
      </c>
      <c r="I579">
        <v>3.5740572412971169E-4</v>
      </c>
      <c r="J579">
        <v>-3.6987678954480595E-2</v>
      </c>
      <c r="K579">
        <v>-4.0248229617567757E-3</v>
      </c>
      <c r="L579">
        <v>6.8939238982766039E-3</v>
      </c>
      <c r="M579">
        <v>-6.2399664381227252E-3</v>
      </c>
      <c r="N579">
        <v>2.4294762225868311E-2</v>
      </c>
      <c r="O579">
        <v>-5.8512017749226986E-2</v>
      </c>
      <c r="P579">
        <v>-6.7488488040131547E-3</v>
      </c>
      <c r="Q579">
        <v>-8.4900910795968842E-2</v>
      </c>
      <c r="R579">
        <v>-8.5762965516258116E-2</v>
      </c>
      <c r="S579">
        <v>-0.13840324432008766</v>
      </c>
      <c r="T579">
        <v>-1.8620921578492464E-2</v>
      </c>
      <c r="U579">
        <v>-4.3692419700856237E-2</v>
      </c>
      <c r="V579">
        <v>-0.11664495373276083</v>
      </c>
      <c r="W579">
        <v>3.4656317362052318E-2</v>
      </c>
      <c r="X579">
        <v>1.4853144968146418E-2</v>
      </c>
      <c r="Y579">
        <v>-3.3460753828726687E-2</v>
      </c>
      <c r="Z579">
        <v>6.2918945232894055E-2</v>
      </c>
    </row>
    <row r="580" spans="1:26" x14ac:dyDescent="0.2">
      <c r="A580">
        <f t="shared" ref="A580:A643" si="10">A579+1</f>
        <v>579</v>
      </c>
      <c r="B580">
        <v>-7.7126555902654145E-2</v>
      </c>
      <c r="C580">
        <v>-9.1277033921546527E-2</v>
      </c>
      <c r="D580">
        <v>5.5403906875455239E-2</v>
      </c>
      <c r="E580">
        <v>-1.0553961844733964E-2</v>
      </c>
      <c r="F580">
        <v>4.619962679266075E-2</v>
      </c>
      <c r="G580">
        <v>-2.9920868664846501E-2</v>
      </c>
      <c r="H580">
        <v>-1.0584485363884738E-2</v>
      </c>
      <c r="I580">
        <v>2.2415938824230763E-2</v>
      </c>
      <c r="J580">
        <v>2.9415889146228547E-2</v>
      </c>
      <c r="K580">
        <v>-4.5518960650025891E-2</v>
      </c>
      <c r="L580">
        <v>7.4354423544083573E-2</v>
      </c>
      <c r="M580">
        <v>1.0962646187172291E-3</v>
      </c>
      <c r="N580">
        <v>-2.7491264332873161E-2</v>
      </c>
      <c r="O580">
        <v>-3.7864036919487996E-2</v>
      </c>
      <c r="P580">
        <v>5.8207376792212016E-2</v>
      </c>
      <c r="Q580">
        <v>-7.7292404458799646E-2</v>
      </c>
      <c r="R580">
        <v>-1.3442237484024813E-2</v>
      </c>
      <c r="S580">
        <v>-4.0737999832244784E-2</v>
      </c>
      <c r="T580">
        <v>-2.6215936478510067E-2</v>
      </c>
      <c r="U580">
        <v>6.4076885396166475E-2</v>
      </c>
      <c r="V580">
        <v>3.8900895512927906E-2</v>
      </c>
      <c r="W580">
        <v>1.5337382799643098E-2</v>
      </c>
      <c r="X580">
        <v>-4.6338023250795973E-2</v>
      </c>
      <c r="Y580">
        <v>4.5506236045929939E-3</v>
      </c>
      <c r="Z580">
        <v>-2.5544437566623265E-2</v>
      </c>
    </row>
    <row r="581" spans="1:26" x14ac:dyDescent="0.2">
      <c r="A581">
        <f t="shared" si="10"/>
        <v>580</v>
      </c>
      <c r="B581">
        <v>5.7146001913290126E-2</v>
      </c>
      <c r="C581">
        <v>-7.8213432505286895E-3</v>
      </c>
      <c r="D581">
        <v>-8.5185240616593855E-2</v>
      </c>
      <c r="E581">
        <v>6.7589844403364907E-2</v>
      </c>
      <c r="F581">
        <v>9.0315631131116014E-2</v>
      </c>
      <c r="G581">
        <v>6.4472039748133092E-2</v>
      </c>
      <c r="H581">
        <v>-2.1730590835477834E-2</v>
      </c>
      <c r="I581">
        <v>2.7993616364019508E-2</v>
      </c>
      <c r="J581">
        <v>5.1919908342007562E-2</v>
      </c>
      <c r="K581">
        <v>5.3361982686757903E-3</v>
      </c>
      <c r="L581">
        <v>-1.6281089721614805E-2</v>
      </c>
      <c r="M581">
        <v>-4.581378848570255E-4</v>
      </c>
      <c r="N581">
        <v>2.6913321600766704E-2</v>
      </c>
      <c r="O581">
        <v>1.9595800870860242E-2</v>
      </c>
      <c r="P581">
        <v>2.1254167615705796E-2</v>
      </c>
      <c r="Q581">
        <v>-8.9576533769247357E-3</v>
      </c>
      <c r="R581">
        <v>-4.8504783512741678E-3</v>
      </c>
      <c r="S581">
        <v>-5.9364968119348875E-2</v>
      </c>
      <c r="T581">
        <v>6.6909685038553338E-2</v>
      </c>
      <c r="U581">
        <v>-2.9923639362178907E-2</v>
      </c>
      <c r="V581">
        <v>9.2480760593060055E-2</v>
      </c>
      <c r="W581">
        <v>-4.1855507746239591E-2</v>
      </c>
      <c r="X581">
        <v>-1.7662652169659704E-2</v>
      </c>
      <c r="Y581">
        <v>-3.5878559108034364E-2</v>
      </c>
      <c r="Z581">
        <v>-4.6530370588483319E-2</v>
      </c>
    </row>
    <row r="582" spans="1:26" x14ac:dyDescent="0.2">
      <c r="A582">
        <f t="shared" si="10"/>
        <v>581</v>
      </c>
      <c r="B582">
        <v>6.6693842117778374E-2</v>
      </c>
      <c r="C582">
        <v>-3.9641877519711266E-2</v>
      </c>
      <c r="D582">
        <v>8.9248816942428741E-2</v>
      </c>
      <c r="E582">
        <v>-2.9089320009806508E-2</v>
      </c>
      <c r="F582">
        <v>-5.0773797131738234E-2</v>
      </c>
      <c r="G582">
        <v>-8.2778016812623367E-2</v>
      </c>
      <c r="H582">
        <v>-6.0861166500559651E-2</v>
      </c>
      <c r="I582">
        <v>2.1476257438716759E-2</v>
      </c>
      <c r="J582">
        <v>5.5201401988656015E-2</v>
      </c>
      <c r="K582">
        <v>-9.4476127197292165E-3</v>
      </c>
      <c r="L582">
        <v>1.8852991961921323E-2</v>
      </c>
      <c r="M582">
        <v>-3.4363612709732934E-2</v>
      </c>
      <c r="N582">
        <v>9.1872595535315238E-2</v>
      </c>
      <c r="O582">
        <v>-2.5587704790591092E-2</v>
      </c>
      <c r="P582">
        <v>-0.10249415608956047</v>
      </c>
      <c r="Q582">
        <v>9.2412850260743987E-2</v>
      </c>
      <c r="R582">
        <v>-1.3797623420570653E-2</v>
      </c>
      <c r="S582">
        <v>6.8295240758397865E-2</v>
      </c>
      <c r="T582">
        <v>8.7887691628847603E-2</v>
      </c>
      <c r="U582">
        <v>2.7509171194640986E-2</v>
      </c>
      <c r="V582">
        <v>2.2684567834446272E-2</v>
      </c>
      <c r="W582">
        <v>-3.8904572186871053E-3</v>
      </c>
      <c r="X582">
        <v>-4.1363696173826498E-4</v>
      </c>
      <c r="Y582">
        <v>-1.2287672755525104E-2</v>
      </c>
      <c r="Z582">
        <v>8.1657865869616663E-3</v>
      </c>
    </row>
    <row r="583" spans="1:26" x14ac:dyDescent="0.2">
      <c r="A583">
        <f t="shared" si="10"/>
        <v>582</v>
      </c>
      <c r="B583">
        <v>0.12177781573301365</v>
      </c>
      <c r="C583">
        <v>5.1503870015370816E-2</v>
      </c>
      <c r="D583">
        <v>3.9894004741678844E-3</v>
      </c>
      <c r="E583">
        <v>4.7111098688488569E-2</v>
      </c>
      <c r="F583">
        <v>6.208905558831556E-2</v>
      </c>
      <c r="G583">
        <v>-3.7184536365872027E-3</v>
      </c>
      <c r="H583">
        <v>3.2423631324406468E-2</v>
      </c>
      <c r="I583">
        <v>-2.979418856319679E-3</v>
      </c>
      <c r="J583">
        <v>4.854195924561077E-2</v>
      </c>
      <c r="K583">
        <v>-1.4625063706624536E-2</v>
      </c>
      <c r="L583">
        <v>-1.6840409805952354E-2</v>
      </c>
      <c r="M583">
        <v>-6.6830153574950715E-2</v>
      </c>
      <c r="N583">
        <v>0.10045373251816003</v>
      </c>
      <c r="O583">
        <v>-3.1201358233339121E-2</v>
      </c>
      <c r="P583">
        <v>-2.2727179522936906E-2</v>
      </c>
      <c r="Q583">
        <v>-6.2031387524657595E-2</v>
      </c>
      <c r="R583">
        <v>6.5915253899789819E-2</v>
      </c>
      <c r="S583">
        <v>-2.3972256176026809E-2</v>
      </c>
      <c r="T583">
        <v>-3.0185849240022569E-2</v>
      </c>
      <c r="U583">
        <v>1.5478908301232301E-2</v>
      </c>
      <c r="V583">
        <v>-2.739231137587772E-2</v>
      </c>
      <c r="W583">
        <v>-7.4247802625920997E-3</v>
      </c>
      <c r="X583">
        <v>5.273826234496853E-3</v>
      </c>
      <c r="Y583">
        <v>7.5341731540086193E-2</v>
      </c>
      <c r="Z583">
        <v>-3.9231974476732677E-2</v>
      </c>
    </row>
    <row r="584" spans="1:26" x14ac:dyDescent="0.2">
      <c r="A584">
        <f t="shared" si="10"/>
        <v>583</v>
      </c>
      <c r="B584">
        <v>2.9606219608605166E-2</v>
      </c>
      <c r="C584">
        <v>-5.8427762688151537E-2</v>
      </c>
      <c r="D584">
        <v>2.8044632974183357E-3</v>
      </c>
      <c r="E584">
        <v>-7.0733489315971926E-2</v>
      </c>
      <c r="F584">
        <v>-2.3258117040360109E-2</v>
      </c>
      <c r="G584">
        <v>-4.1331930139072735E-2</v>
      </c>
      <c r="H584">
        <v>-4.6438544414533295E-2</v>
      </c>
      <c r="I584">
        <v>-3.0825665688500242E-2</v>
      </c>
      <c r="J584">
        <v>-0.13220267273063599</v>
      </c>
      <c r="K584">
        <v>-3.8771477828245859E-2</v>
      </c>
      <c r="L584">
        <v>-1.1056275371189523E-2</v>
      </c>
      <c r="M584">
        <v>-5.609384408164525E-2</v>
      </c>
      <c r="N584">
        <v>6.7127896020566166E-2</v>
      </c>
      <c r="O584">
        <v>1.3489059693846377E-3</v>
      </c>
      <c r="P584">
        <v>-5.9750701067347849E-3</v>
      </c>
      <c r="Q584">
        <v>-6.5919481622011666E-2</v>
      </c>
      <c r="R584">
        <v>-2.8832461484641875E-2</v>
      </c>
      <c r="S584">
        <v>-2.4216431218677521E-2</v>
      </c>
      <c r="T584">
        <v>1.0394038409994592E-2</v>
      </c>
      <c r="U584">
        <v>9.9654135839548116E-2</v>
      </c>
      <c r="V584">
        <v>1.2437356745427191E-2</v>
      </c>
      <c r="W584">
        <v>6.9271379391294033E-2</v>
      </c>
      <c r="X584">
        <v>3.4161774447588479E-2</v>
      </c>
      <c r="Y584">
        <v>-0.11741367633731056</v>
      </c>
      <c r="Z584">
        <v>9.8366281291547911E-2</v>
      </c>
    </row>
    <row r="585" spans="1:26" x14ac:dyDescent="0.2">
      <c r="A585">
        <f t="shared" si="10"/>
        <v>584</v>
      </c>
      <c r="B585">
        <v>-1.5162232120438797E-2</v>
      </c>
      <c r="C585">
        <v>7.1618653512989058E-2</v>
      </c>
      <c r="D585">
        <v>-1.5791127657268356E-2</v>
      </c>
      <c r="E585">
        <v>7.7840459958930686E-2</v>
      </c>
      <c r="F585">
        <v>-5.4853854654475388E-3</v>
      </c>
      <c r="G585">
        <v>-6.9429628610877953E-2</v>
      </c>
      <c r="H585">
        <v>8.1240572500003952E-2</v>
      </c>
      <c r="I585">
        <v>4.0285542851137557E-2</v>
      </c>
      <c r="J585">
        <v>-4.4691141457924875E-2</v>
      </c>
      <c r="K585">
        <v>6.0533641109926761E-2</v>
      </c>
      <c r="L585">
        <v>4.618883021081658E-2</v>
      </c>
      <c r="M585">
        <v>-3.8422776533674957E-2</v>
      </c>
      <c r="N585">
        <v>-8.912314181644683E-2</v>
      </c>
      <c r="O585">
        <v>4.578765568541434E-2</v>
      </c>
      <c r="P585">
        <v>3.8802144546362945E-2</v>
      </c>
      <c r="Q585">
        <v>-7.5876383421820487E-2</v>
      </c>
      <c r="R585">
        <v>4.0287834570947395E-2</v>
      </c>
      <c r="S585">
        <v>9.1297727120323885E-2</v>
      </c>
      <c r="T585">
        <v>-2.9452116711271476E-2</v>
      </c>
      <c r="U585">
        <v>-2.0732964573883066E-2</v>
      </c>
      <c r="V585">
        <v>-4.2115982328481873E-3</v>
      </c>
      <c r="W585">
        <v>1.7736930864402173E-2</v>
      </c>
      <c r="X585">
        <v>8.374795960060159E-3</v>
      </c>
      <c r="Y585">
        <v>-4.2748221501056193E-2</v>
      </c>
      <c r="Z585">
        <v>1.6016476339209079E-2</v>
      </c>
    </row>
    <row r="586" spans="1:26" x14ac:dyDescent="0.2">
      <c r="A586">
        <f t="shared" si="10"/>
        <v>585</v>
      </c>
      <c r="B586">
        <v>0.13468182625205097</v>
      </c>
      <c r="C586">
        <v>2.9398923983885376E-2</v>
      </c>
      <c r="D586">
        <v>2.8784951039727636E-3</v>
      </c>
      <c r="E586">
        <v>4.3119776018327942E-2</v>
      </c>
      <c r="F586">
        <v>0.15115374189551589</v>
      </c>
      <c r="G586">
        <v>-4.4948477547797905E-3</v>
      </c>
      <c r="H586">
        <v>3.8718766953449162E-2</v>
      </c>
      <c r="I586">
        <v>8.3206341699320174E-2</v>
      </c>
      <c r="J586">
        <v>2.4425473638370065E-2</v>
      </c>
      <c r="K586">
        <v>-8.5301064029781534E-2</v>
      </c>
      <c r="L586">
        <v>5.9383002705195777E-3</v>
      </c>
      <c r="M586">
        <v>-4.9979320809926855E-2</v>
      </c>
      <c r="N586">
        <v>-2.9944083375366703E-2</v>
      </c>
      <c r="O586">
        <v>5.035023249586764E-2</v>
      </c>
      <c r="P586">
        <v>-4.5112071766576313E-2</v>
      </c>
      <c r="Q586">
        <v>4.2084453691048657E-2</v>
      </c>
      <c r="R586">
        <v>-2.2967088625981966E-3</v>
      </c>
      <c r="S586">
        <v>-7.5591567434110975E-3</v>
      </c>
      <c r="T586">
        <v>4.6976452546224796E-3</v>
      </c>
      <c r="U586">
        <v>-0.10793117816653759</v>
      </c>
      <c r="V586">
        <v>4.6563011155686569E-2</v>
      </c>
      <c r="W586">
        <v>-6.6014835173963046E-2</v>
      </c>
      <c r="X586">
        <v>2.6744614210035564E-4</v>
      </c>
      <c r="Y586">
        <v>3.2075275752986271E-2</v>
      </c>
      <c r="Z586">
        <v>9.6072667572873801E-4</v>
      </c>
    </row>
    <row r="587" spans="1:26" x14ac:dyDescent="0.2">
      <c r="A587">
        <f t="shared" si="10"/>
        <v>586</v>
      </c>
      <c r="B587">
        <v>-4.4735501272051857E-2</v>
      </c>
      <c r="C587">
        <v>-4.4337989332722039E-2</v>
      </c>
      <c r="D587">
        <v>0.11357507955139391</v>
      </c>
      <c r="E587">
        <v>-3.6977075802522311E-2</v>
      </c>
      <c r="F587">
        <v>-0.13142855009141866</v>
      </c>
      <c r="G587">
        <v>-2.6112895919643962E-2</v>
      </c>
      <c r="H587">
        <v>-8.5766566165020892E-3</v>
      </c>
      <c r="I587">
        <v>7.0088950527868399E-2</v>
      </c>
      <c r="J587">
        <v>-6.0282446043152527E-3</v>
      </c>
      <c r="K587">
        <v>-2.8063325986425407E-2</v>
      </c>
      <c r="L587">
        <v>-2.2462654934247178E-2</v>
      </c>
      <c r="M587">
        <v>-6.601393467917438E-2</v>
      </c>
      <c r="N587">
        <v>-6.8653570474361755E-2</v>
      </c>
      <c r="O587">
        <v>-3.6874090122004967E-2</v>
      </c>
      <c r="P587">
        <v>4.6845367236468122E-3</v>
      </c>
      <c r="Q587">
        <v>-4.2994839438695524E-2</v>
      </c>
      <c r="R587">
        <v>-2.8209146482305259E-2</v>
      </c>
      <c r="S587">
        <v>-1.9777527702419549E-2</v>
      </c>
      <c r="T587">
        <v>-8.6097610320145668E-3</v>
      </c>
      <c r="U587">
        <v>3.556819562052594E-2</v>
      </c>
      <c r="V587">
        <v>-5.0243082194022758E-2</v>
      </c>
      <c r="W587">
        <v>4.2569855785510875E-2</v>
      </c>
      <c r="X587">
        <v>9.1234111210313634E-2</v>
      </c>
      <c r="Y587">
        <v>5.4060943441613989E-2</v>
      </c>
      <c r="Z587">
        <v>2.082540712950234E-2</v>
      </c>
    </row>
    <row r="588" spans="1:26" x14ac:dyDescent="0.2">
      <c r="A588">
        <f t="shared" si="10"/>
        <v>587</v>
      </c>
      <c r="B588">
        <v>-4.9758872205353355E-2</v>
      </c>
      <c r="C588">
        <v>6.2685636270607831E-2</v>
      </c>
      <c r="D588">
        <v>3.1695103661475766E-3</v>
      </c>
      <c r="E588">
        <v>1.5533586294710536E-2</v>
      </c>
      <c r="F588">
        <v>-3.4051058710489523E-2</v>
      </c>
      <c r="G588">
        <v>6.0609285424864406E-2</v>
      </c>
      <c r="H588">
        <v>-1.0204119300033219E-3</v>
      </c>
      <c r="I588">
        <v>2.353595145077083E-2</v>
      </c>
      <c r="J588">
        <v>-0.10740068811995677</v>
      </c>
      <c r="K588">
        <v>-1.069561942229204E-2</v>
      </c>
      <c r="L588">
        <v>4.0156993605288002E-2</v>
      </c>
      <c r="M588">
        <v>5.4512683001840673E-2</v>
      </c>
      <c r="N588">
        <v>2.2627097113051737E-2</v>
      </c>
      <c r="O588">
        <v>1.8126731907044325E-2</v>
      </c>
      <c r="P588">
        <v>2.5004026168405073E-2</v>
      </c>
      <c r="Q588">
        <v>3.9890866326423892E-2</v>
      </c>
      <c r="R588">
        <v>3.6598858413026202E-2</v>
      </c>
      <c r="S588">
        <v>-3.2399200521806053E-2</v>
      </c>
      <c r="T588">
        <v>9.7290050743271378E-2</v>
      </c>
      <c r="U588">
        <v>2.6493130842289896E-3</v>
      </c>
      <c r="V588">
        <v>-7.0039059052640074E-2</v>
      </c>
      <c r="W588">
        <v>9.6585901658311962E-2</v>
      </c>
      <c r="X588">
        <v>-1.8383365010089782E-2</v>
      </c>
      <c r="Y588">
        <v>-1.9197868689465231E-2</v>
      </c>
      <c r="Z588">
        <v>7.1453732747906E-3</v>
      </c>
    </row>
    <row r="589" spans="1:26" x14ac:dyDescent="0.2">
      <c r="A589">
        <f t="shared" si="10"/>
        <v>588</v>
      </c>
      <c r="B589">
        <v>-6.0865576047743196E-2</v>
      </c>
      <c r="C589">
        <v>2.4510425786767265E-2</v>
      </c>
      <c r="D589">
        <v>0.11683221092507572</v>
      </c>
      <c r="E589">
        <v>5.3865130626462657E-2</v>
      </c>
      <c r="F589">
        <v>-4.7387396494778793E-2</v>
      </c>
      <c r="G589">
        <v>-8.7086374464677967E-3</v>
      </c>
      <c r="H589">
        <v>-3.534890382241701E-2</v>
      </c>
      <c r="I589">
        <v>2.8554963649747668E-2</v>
      </c>
      <c r="J589">
        <v>2.7816823273138613E-2</v>
      </c>
      <c r="K589">
        <v>2.0280658047032833E-2</v>
      </c>
      <c r="L589">
        <v>-1.1675602532852361E-2</v>
      </c>
      <c r="M589">
        <v>2.6992520624575349E-3</v>
      </c>
      <c r="N589">
        <v>-4.0336022000829419E-2</v>
      </c>
      <c r="O589">
        <v>-9.3956756101604144E-3</v>
      </c>
      <c r="P589">
        <v>7.0681371390693744E-3</v>
      </c>
      <c r="Q589">
        <v>-1.5155428911893183E-2</v>
      </c>
      <c r="R589">
        <v>9.0216866607462799E-3</v>
      </c>
      <c r="S589">
        <v>-1.1289444496231966E-2</v>
      </c>
      <c r="T589">
        <v>1.2427269687346647E-3</v>
      </c>
      <c r="U589">
        <v>-2.9251316523763858E-2</v>
      </c>
      <c r="V589">
        <v>-7.1694467345017221E-2</v>
      </c>
      <c r="W589">
        <v>1.2512269967694917E-2</v>
      </c>
      <c r="X589">
        <v>-4.0179486608452324E-2</v>
      </c>
      <c r="Y589">
        <v>4.4338120718738494E-5</v>
      </c>
      <c r="Z589">
        <v>-4.7598618202144401E-2</v>
      </c>
    </row>
    <row r="590" spans="1:26" x14ac:dyDescent="0.2">
      <c r="A590">
        <f t="shared" si="10"/>
        <v>589</v>
      </c>
      <c r="B590">
        <v>-9.5677607236859391E-2</v>
      </c>
      <c r="C590">
        <v>-2.5453775657590352E-2</v>
      </c>
      <c r="D590">
        <v>-2.2608291369282923E-2</v>
      </c>
      <c r="E590">
        <v>3.0673977931201978E-2</v>
      </c>
      <c r="F590">
        <v>3.0253904468662041E-2</v>
      </c>
      <c r="G590">
        <v>-3.1807417385189198E-2</v>
      </c>
      <c r="H590">
        <v>-6.2567975206152759E-2</v>
      </c>
      <c r="I590">
        <v>6.8797418452943224E-2</v>
      </c>
      <c r="J590">
        <v>-4.7442589517469339E-2</v>
      </c>
      <c r="K590">
        <v>-1.5623097127842758E-2</v>
      </c>
      <c r="L590">
        <v>6.1048621695879692E-2</v>
      </c>
      <c r="M590">
        <v>5.0663226466999167E-2</v>
      </c>
      <c r="N590">
        <v>-9.1624522277141005E-2</v>
      </c>
      <c r="O590">
        <v>-2.1404702430406616E-3</v>
      </c>
      <c r="P590">
        <v>-3.1117204784310557E-3</v>
      </c>
      <c r="Q590">
        <v>3.2044341525227775E-2</v>
      </c>
      <c r="R590">
        <v>3.539950676126178E-2</v>
      </c>
      <c r="S590">
        <v>7.3767006435675173E-2</v>
      </c>
      <c r="T590">
        <v>6.8318013976731387E-2</v>
      </c>
      <c r="U590">
        <v>-0.12079827233609998</v>
      </c>
      <c r="V590">
        <v>2.2151043848634512E-2</v>
      </c>
      <c r="W590">
        <v>4.0753180434386714E-2</v>
      </c>
      <c r="X590">
        <v>6.9459201773148141E-2</v>
      </c>
      <c r="Y590">
        <v>-6.836042758462571E-2</v>
      </c>
      <c r="Z590">
        <v>3.446431265968141E-3</v>
      </c>
    </row>
    <row r="591" spans="1:26" x14ac:dyDescent="0.2">
      <c r="A591">
        <f t="shared" si="10"/>
        <v>590</v>
      </c>
      <c r="B591">
        <v>-3.3795645061455007E-2</v>
      </c>
      <c r="C591">
        <v>6.1680981643976132E-2</v>
      </c>
      <c r="D591">
        <v>-1.7615578825773064E-2</v>
      </c>
      <c r="E591">
        <v>3.8720746629584066E-2</v>
      </c>
      <c r="F591">
        <v>2.3204082279494765E-2</v>
      </c>
      <c r="G591">
        <v>1.171628788864066E-2</v>
      </c>
      <c r="H591">
        <v>-9.4775653369629634E-2</v>
      </c>
      <c r="I591">
        <v>1.9435089846983153E-2</v>
      </c>
      <c r="J591">
        <v>-1.6381119117513946E-2</v>
      </c>
      <c r="K591">
        <v>5.8601780047495715E-2</v>
      </c>
      <c r="L591">
        <v>-5.1501517417324259E-3</v>
      </c>
      <c r="M591">
        <v>-2.2549124286566465E-2</v>
      </c>
      <c r="N591">
        <v>0.10071509593552694</v>
      </c>
      <c r="O591">
        <v>4.5249269505788095E-3</v>
      </c>
      <c r="P591">
        <v>5.6751948813057465E-2</v>
      </c>
      <c r="Q591">
        <v>-0.10571970043853697</v>
      </c>
      <c r="R591">
        <v>-4.7430423030575666E-2</v>
      </c>
      <c r="S591">
        <v>6.4949580996984772E-3</v>
      </c>
      <c r="T591">
        <v>-1.1087399955551318E-2</v>
      </c>
      <c r="U591">
        <v>4.7931526158558051E-2</v>
      </c>
      <c r="V591">
        <v>7.3413990257943318E-2</v>
      </c>
      <c r="W591">
        <v>-1.1876770336962971E-2</v>
      </c>
      <c r="X591">
        <v>-8.2970254267975604E-4</v>
      </c>
      <c r="Y591">
        <v>-7.278048576767529E-2</v>
      </c>
      <c r="Z591">
        <v>2.9973568250825925E-2</v>
      </c>
    </row>
    <row r="592" spans="1:26" x14ac:dyDescent="0.2">
      <c r="A592">
        <f t="shared" si="10"/>
        <v>591</v>
      </c>
      <c r="B592">
        <v>4.3257326363472383E-2</v>
      </c>
      <c r="C592">
        <v>-1.7956539692260361E-2</v>
      </c>
      <c r="D592">
        <v>1.5102128247762069E-2</v>
      </c>
      <c r="E592">
        <v>2.0876173309430257E-2</v>
      </c>
      <c r="F592">
        <v>7.6479704870472176E-2</v>
      </c>
      <c r="G592">
        <v>7.1062094796696201E-2</v>
      </c>
      <c r="H592">
        <v>3.8462430229941211E-2</v>
      </c>
      <c r="I592">
        <v>1.1595510719418084E-2</v>
      </c>
      <c r="J592">
        <v>6.9367344598896208E-2</v>
      </c>
      <c r="K592">
        <v>-3.7669213347526875E-2</v>
      </c>
      <c r="L592">
        <v>5.0137265625143264E-2</v>
      </c>
      <c r="M592">
        <v>-1.4584513256053032E-2</v>
      </c>
      <c r="N592">
        <v>-4.7977561216269449E-3</v>
      </c>
      <c r="O592">
        <v>-7.9620419826480632E-2</v>
      </c>
      <c r="P592">
        <v>-4.2997567315812467E-2</v>
      </c>
      <c r="Q592">
        <v>-9.0269138834546785E-3</v>
      </c>
      <c r="R592">
        <v>-2.2906295478021664E-2</v>
      </c>
      <c r="S592">
        <v>1.5135750335118939E-2</v>
      </c>
      <c r="T592">
        <v>-2.592339967383591E-2</v>
      </c>
      <c r="U592">
        <v>2.9373324748484305E-2</v>
      </c>
      <c r="V592">
        <v>-3.5247337738762145E-2</v>
      </c>
      <c r="W592">
        <v>3.2242095079150226E-2</v>
      </c>
      <c r="X592">
        <v>-2.9692700885733111E-2</v>
      </c>
      <c r="Y592">
        <v>-1.1538501543572914E-3</v>
      </c>
      <c r="Z592">
        <v>1.6740003957269593E-2</v>
      </c>
    </row>
    <row r="593" spans="1:26" x14ac:dyDescent="0.2">
      <c r="A593">
        <f t="shared" si="10"/>
        <v>592</v>
      </c>
      <c r="B593">
        <v>1.7616822558930221E-4</v>
      </c>
      <c r="C593">
        <v>-5.6332156032769254E-3</v>
      </c>
      <c r="D593">
        <v>-1.4432821290722682E-2</v>
      </c>
      <c r="E593">
        <v>3.033857468060034E-2</v>
      </c>
      <c r="F593">
        <v>-5.2354620939516882E-3</v>
      </c>
      <c r="G593">
        <v>3.4255833998578934E-2</v>
      </c>
      <c r="H593">
        <v>2.1904514366665406E-2</v>
      </c>
      <c r="I593">
        <v>3.8888711580940025E-2</v>
      </c>
      <c r="J593">
        <v>2.2820694102560803E-2</v>
      </c>
      <c r="K593">
        <v>-6.151525771307479E-2</v>
      </c>
      <c r="L593">
        <v>9.4653130797446514E-3</v>
      </c>
      <c r="M593">
        <v>-8.5036545040358694E-2</v>
      </c>
      <c r="N593">
        <v>3.9271252534678155E-2</v>
      </c>
      <c r="O593">
        <v>6.1188218893871715E-2</v>
      </c>
      <c r="P593">
        <v>1.8100050766778737E-2</v>
      </c>
      <c r="Q593">
        <v>-3.1695138807533635E-2</v>
      </c>
      <c r="R593">
        <v>-9.4206905049721915E-2</v>
      </c>
      <c r="S593">
        <v>-5.5743951556355149E-2</v>
      </c>
      <c r="T593">
        <v>5.080431415256946E-2</v>
      </c>
      <c r="U593">
        <v>-0.16810479363706843</v>
      </c>
      <c r="V593">
        <v>4.6031273489751695E-2</v>
      </c>
      <c r="W593">
        <v>5.8602650426011094E-2</v>
      </c>
      <c r="X593">
        <v>-2.6318053011883384E-2</v>
      </c>
      <c r="Y593">
        <v>-3.1382869777664295E-2</v>
      </c>
      <c r="Z593">
        <v>-9.8149037848461684E-2</v>
      </c>
    </row>
    <row r="594" spans="1:26" x14ac:dyDescent="0.2">
      <c r="A594">
        <f t="shared" si="10"/>
        <v>593</v>
      </c>
      <c r="B594">
        <v>-8.1397693747636113E-2</v>
      </c>
      <c r="C594">
        <v>4.5292041188056471E-2</v>
      </c>
      <c r="D594">
        <v>2.0317494495584974E-2</v>
      </c>
      <c r="E594">
        <v>-2.0080673009082992E-2</v>
      </c>
      <c r="F594">
        <v>1.4981703383430692E-2</v>
      </c>
      <c r="G594">
        <v>5.6778088533371553E-2</v>
      </c>
      <c r="H594">
        <v>-1.4000203654221451E-2</v>
      </c>
      <c r="I594">
        <v>-1.423978424077536E-2</v>
      </c>
      <c r="J594">
        <v>3.2054074295152647E-2</v>
      </c>
      <c r="K594">
        <v>4.6284084239187125E-2</v>
      </c>
      <c r="L594">
        <v>-2.3302355230297622E-2</v>
      </c>
      <c r="M594">
        <v>8.022650837830321E-2</v>
      </c>
      <c r="N594">
        <v>-3.4789439687348642E-2</v>
      </c>
      <c r="O594">
        <v>2.1315245067871059E-2</v>
      </c>
      <c r="P594">
        <v>-6.1078179368353622E-2</v>
      </c>
      <c r="Q594">
        <v>-6.8862858276312625E-2</v>
      </c>
      <c r="R594">
        <v>1.2020000354011306E-2</v>
      </c>
      <c r="S594">
        <v>0.10350694959323377</v>
      </c>
      <c r="T594">
        <v>3.9085720116598693E-2</v>
      </c>
      <c r="U594">
        <v>4.9782960426045249E-2</v>
      </c>
      <c r="V594">
        <v>3.5240336427821477E-2</v>
      </c>
      <c r="W594">
        <v>-6.3847558036096968E-3</v>
      </c>
      <c r="X594">
        <v>1.4346210799373314E-2</v>
      </c>
      <c r="Y594">
        <v>-2.3847905899332202E-2</v>
      </c>
      <c r="Z594">
        <v>-2.8227136617104361E-2</v>
      </c>
    </row>
    <row r="595" spans="1:26" x14ac:dyDescent="0.2">
      <c r="A595">
        <f t="shared" si="10"/>
        <v>594</v>
      </c>
      <c r="B595">
        <v>-1.9729957302810741E-2</v>
      </c>
      <c r="C595">
        <v>-9.607818041256852E-2</v>
      </c>
      <c r="D595">
        <v>-3.5355219885712427E-2</v>
      </c>
      <c r="E595">
        <v>7.0178366146640449E-3</v>
      </c>
      <c r="F595">
        <v>3.515795810569837E-2</v>
      </c>
      <c r="G595">
        <v>2.4744825746694201E-2</v>
      </c>
      <c r="H595">
        <v>-1.461905345023193E-2</v>
      </c>
      <c r="I595">
        <v>3.3612802035614002E-2</v>
      </c>
      <c r="J595">
        <v>-1.4789332958832955E-2</v>
      </c>
      <c r="K595">
        <v>7.5066070433769935E-2</v>
      </c>
      <c r="L595">
        <v>-2.8192884948157425E-2</v>
      </c>
      <c r="M595">
        <v>5.7300572857499982E-2</v>
      </c>
      <c r="N595">
        <v>-1.9762614954819974E-2</v>
      </c>
      <c r="O595">
        <v>4.5730875703734443E-2</v>
      </c>
      <c r="P595">
        <v>-0.11013484679953556</v>
      </c>
      <c r="Q595">
        <v>0.10436863664157219</v>
      </c>
      <c r="R595">
        <v>-2.9738311256727934E-2</v>
      </c>
      <c r="S595">
        <v>1.7609209616358711E-2</v>
      </c>
      <c r="T595">
        <v>-5.8729508694633073E-2</v>
      </c>
      <c r="U595">
        <v>2.0753811114520369E-2</v>
      </c>
      <c r="V595">
        <v>-6.2955517315019083E-2</v>
      </c>
      <c r="W595">
        <v>5.0301072444428406E-2</v>
      </c>
      <c r="X595">
        <v>6.3465770806791624E-2</v>
      </c>
      <c r="Y595">
        <v>-3.1937563545751876E-2</v>
      </c>
      <c r="Z595">
        <v>-4.9121543573955241E-2</v>
      </c>
    </row>
    <row r="596" spans="1:26" x14ac:dyDescent="0.2">
      <c r="A596">
        <f t="shared" si="10"/>
        <v>595</v>
      </c>
      <c r="B596">
        <v>-7.4252171556949027E-3</v>
      </c>
      <c r="C596">
        <v>5.5207097135769795E-2</v>
      </c>
      <c r="D596">
        <v>-5.4517646406297623E-2</v>
      </c>
      <c r="E596">
        <v>4.2715047169945931E-2</v>
      </c>
      <c r="F596">
        <v>8.1719167457423338E-3</v>
      </c>
      <c r="G596">
        <v>5.240123568194735E-2</v>
      </c>
      <c r="H596">
        <v>5.9369690231603843E-2</v>
      </c>
      <c r="I596">
        <v>5.2407964358826879E-2</v>
      </c>
      <c r="J596">
        <v>-0.1061300976326615</v>
      </c>
      <c r="K596">
        <v>-3.6586161073698061E-2</v>
      </c>
      <c r="L596">
        <v>-3.0013370534180971E-2</v>
      </c>
      <c r="M596">
        <v>5.5890436690364892E-2</v>
      </c>
      <c r="N596">
        <v>3.7631485701880574E-2</v>
      </c>
      <c r="O596">
        <v>-2.31626399984496E-2</v>
      </c>
      <c r="P596">
        <v>2.511951645068413E-2</v>
      </c>
      <c r="Q596">
        <v>-3.9078114001479973E-2</v>
      </c>
      <c r="R596">
        <v>2.3755908164985594E-2</v>
      </c>
      <c r="S596">
        <v>1.0434628830175451E-2</v>
      </c>
      <c r="T596">
        <v>-2.5361973363808573E-2</v>
      </c>
      <c r="U596">
        <v>3.1972912677140898E-2</v>
      </c>
      <c r="V596">
        <v>4.1594784473038528E-2</v>
      </c>
      <c r="W596">
        <v>4.1202609160224744E-2</v>
      </c>
      <c r="X596">
        <v>-1.4399005976011859E-2</v>
      </c>
      <c r="Y596">
        <v>-4.2477134913149313E-2</v>
      </c>
      <c r="Z596">
        <v>1.7615602183151936E-2</v>
      </c>
    </row>
    <row r="597" spans="1:26" x14ac:dyDescent="0.2">
      <c r="A597">
        <f t="shared" si="10"/>
        <v>596</v>
      </c>
      <c r="B597">
        <v>2.1655092431944318E-2</v>
      </c>
      <c r="C597">
        <v>-2.8697025141460004E-2</v>
      </c>
      <c r="D597">
        <v>-1.3293572236090285E-2</v>
      </c>
      <c r="E597">
        <v>5.4094911886225533E-2</v>
      </c>
      <c r="F597">
        <v>7.1684249364769997E-2</v>
      </c>
      <c r="G597">
        <v>5.3313952932566064E-2</v>
      </c>
      <c r="H597">
        <v>-1.5102051315603751E-2</v>
      </c>
      <c r="I597">
        <v>-3.4985863232869119E-2</v>
      </c>
      <c r="J597">
        <v>5.070120310945795E-2</v>
      </c>
      <c r="K597">
        <v>6.6224359207755129E-2</v>
      </c>
      <c r="L597">
        <v>-6.285115856375461E-3</v>
      </c>
      <c r="M597">
        <v>5.7445795049977488E-2</v>
      </c>
      <c r="N597">
        <v>4.6265629997260818E-2</v>
      </c>
      <c r="O597">
        <v>4.6461258869039262E-3</v>
      </c>
      <c r="P597">
        <v>-8.4529628432513694E-3</v>
      </c>
      <c r="Q597">
        <v>2.979020470062119E-2</v>
      </c>
      <c r="R597">
        <v>7.7662219452694619E-3</v>
      </c>
      <c r="S597">
        <v>-4.5017273005661107E-2</v>
      </c>
      <c r="T597">
        <v>2.9249365164056157E-2</v>
      </c>
      <c r="U597">
        <v>-1.533571960966869E-2</v>
      </c>
      <c r="V597">
        <v>0.12955644012855119</v>
      </c>
      <c r="W597">
        <v>5.3972262513056146E-2</v>
      </c>
      <c r="X597">
        <v>-1.3889771426731019E-2</v>
      </c>
      <c r="Y597">
        <v>1.8409860039256529E-2</v>
      </c>
      <c r="Z597">
        <v>-7.8738897658601467E-2</v>
      </c>
    </row>
    <row r="598" spans="1:26" x14ac:dyDescent="0.2">
      <c r="A598">
        <f t="shared" si="10"/>
        <v>597</v>
      </c>
      <c r="B598">
        <v>-2.0003937374952343E-2</v>
      </c>
      <c r="C598">
        <v>-5.0710550943115721E-3</v>
      </c>
      <c r="D598">
        <v>-7.848307304333179E-3</v>
      </c>
      <c r="E598">
        <v>2.5564639230378012E-2</v>
      </c>
      <c r="F598">
        <v>-2.8647662163472018E-2</v>
      </c>
      <c r="G598">
        <v>1.4176471995122029E-2</v>
      </c>
      <c r="H598">
        <v>7.9400797213739452E-2</v>
      </c>
      <c r="I598">
        <v>1.1708284366632609E-2</v>
      </c>
      <c r="J598">
        <v>5.6952523564814013E-2</v>
      </c>
      <c r="K598">
        <v>-2.078829137516584E-2</v>
      </c>
      <c r="L598">
        <v>2.8811697067345543E-2</v>
      </c>
      <c r="M598">
        <v>-5.5751636741551806E-2</v>
      </c>
      <c r="N598">
        <v>1.0392163186693523E-2</v>
      </c>
      <c r="O598">
        <v>-0.13761140165547517</v>
      </c>
      <c r="P598">
        <v>-7.2344118695432516E-2</v>
      </c>
      <c r="Q598">
        <v>8.5953078035823412E-3</v>
      </c>
      <c r="R598">
        <v>-5.2818816017653106E-2</v>
      </c>
      <c r="S598">
        <v>-2.4402056448941917E-2</v>
      </c>
      <c r="T598">
        <v>-1.6683271728440724E-2</v>
      </c>
      <c r="U598">
        <v>2.5082791356794185E-2</v>
      </c>
      <c r="V598">
        <v>3.530665105359284E-2</v>
      </c>
      <c r="W598">
        <v>-3.3477104091287166E-2</v>
      </c>
      <c r="X598">
        <v>-1.2701169559214657E-2</v>
      </c>
      <c r="Y598">
        <v>-8.8201673709148873E-2</v>
      </c>
      <c r="Z598">
        <v>-1.2547969749875949E-2</v>
      </c>
    </row>
    <row r="599" spans="1:26" x14ac:dyDescent="0.2">
      <c r="A599">
        <f t="shared" si="10"/>
        <v>598</v>
      </c>
      <c r="B599">
        <v>1.8895449038087098E-2</v>
      </c>
      <c r="C599">
        <v>-7.9871982264918942E-2</v>
      </c>
      <c r="D599">
        <v>2.2657533495570325E-2</v>
      </c>
      <c r="E599">
        <v>7.9892551055558925E-2</v>
      </c>
      <c r="F599">
        <v>-4.0185392694580192E-2</v>
      </c>
      <c r="G599">
        <v>-4.9766884772548647E-2</v>
      </c>
      <c r="H599">
        <v>0.1149629787049003</v>
      </c>
      <c r="I599">
        <v>9.7128507319769585E-3</v>
      </c>
      <c r="J599">
        <v>-3.9811257594604507E-2</v>
      </c>
      <c r="K599">
        <v>-4.5742569047136361E-2</v>
      </c>
      <c r="L599">
        <v>-3.6626921429189066E-2</v>
      </c>
      <c r="M599">
        <v>-8.8847908899115702E-2</v>
      </c>
      <c r="N599">
        <v>-2.5545416937058037E-2</v>
      </c>
      <c r="O599">
        <v>4.1803411820606151E-2</v>
      </c>
      <c r="P599">
        <v>-8.1167547601589354E-2</v>
      </c>
      <c r="Q599">
        <v>9.6621308840498882E-2</v>
      </c>
      <c r="R599">
        <v>-3.0462040084280082E-2</v>
      </c>
      <c r="S599">
        <v>-4.1135263644252712E-2</v>
      </c>
      <c r="T599">
        <v>-5.4035602516185E-2</v>
      </c>
      <c r="U599">
        <v>2.033140734386011E-2</v>
      </c>
      <c r="V599">
        <v>-7.466750487367188E-2</v>
      </c>
      <c r="W599">
        <v>-6.1311183831976139E-2</v>
      </c>
      <c r="X599">
        <v>-0.11022015395708858</v>
      </c>
      <c r="Y599">
        <v>6.2647349943239256E-2</v>
      </c>
      <c r="Z599">
        <v>-9.8276767977136092E-3</v>
      </c>
    </row>
    <row r="600" spans="1:26" x14ac:dyDescent="0.2">
      <c r="A600">
        <f t="shared" si="10"/>
        <v>599</v>
      </c>
      <c r="B600">
        <v>8.4520504597101642E-2</v>
      </c>
      <c r="C600">
        <v>-2.0989452284452415E-4</v>
      </c>
      <c r="D600">
        <v>-8.7381780712442823E-3</v>
      </c>
      <c r="E600">
        <v>-3.9360905137700103E-2</v>
      </c>
      <c r="F600">
        <v>6.4411360613735036E-2</v>
      </c>
      <c r="G600">
        <v>2.3053948995768504E-2</v>
      </c>
      <c r="H600">
        <v>-5.3441349702359565E-2</v>
      </c>
      <c r="I600">
        <v>5.0170117171163278E-2</v>
      </c>
      <c r="J600">
        <v>-3.7730595644701846E-2</v>
      </c>
      <c r="K600">
        <v>-1.8534953677417802E-2</v>
      </c>
      <c r="L600">
        <v>5.1598709640778256E-2</v>
      </c>
      <c r="M600">
        <v>-2.1470791992394225E-2</v>
      </c>
      <c r="N600">
        <v>4.1308664177932802E-2</v>
      </c>
      <c r="O600">
        <v>1.5906385372574224E-2</v>
      </c>
      <c r="P600">
        <v>-6.116261576460167E-2</v>
      </c>
      <c r="Q600">
        <v>2.3955884120645976E-2</v>
      </c>
      <c r="R600">
        <v>-3.2533376669791503E-2</v>
      </c>
      <c r="S600">
        <v>4.4045904692249525E-2</v>
      </c>
      <c r="T600">
        <v>-4.0356682969424726E-2</v>
      </c>
      <c r="U600">
        <v>-5.099371501131527E-2</v>
      </c>
      <c r="V600">
        <v>-6.6270981343501845E-2</v>
      </c>
      <c r="W600">
        <v>7.1613071374032722E-2</v>
      </c>
      <c r="X600">
        <v>2.3683138342955618E-6</v>
      </c>
      <c r="Y600">
        <v>1.0311146974487024E-2</v>
      </c>
      <c r="Z600">
        <v>-2.0512181935759526E-2</v>
      </c>
    </row>
    <row r="601" spans="1:26" x14ac:dyDescent="0.2">
      <c r="A601">
        <f t="shared" si="10"/>
        <v>600</v>
      </c>
      <c r="B601">
        <v>5.3087425359396884E-3</v>
      </c>
      <c r="C601">
        <v>4.6226475787398538E-2</v>
      </c>
      <c r="D601">
        <v>2.7988924135652141E-2</v>
      </c>
      <c r="E601">
        <v>-5.3910370081652684E-3</v>
      </c>
      <c r="F601">
        <v>9.0882907933009377E-2</v>
      </c>
      <c r="G601">
        <v>-4.1045891102597994E-2</v>
      </c>
      <c r="H601">
        <v>3.9766966481982968E-2</v>
      </c>
      <c r="I601">
        <v>-6.9652025648520965E-2</v>
      </c>
      <c r="J601">
        <v>-6.9370008499139074E-2</v>
      </c>
      <c r="K601">
        <v>2.0067370446915762E-2</v>
      </c>
      <c r="L601">
        <v>8.9360469798110923E-2</v>
      </c>
      <c r="M601">
        <v>-9.0810751136798207E-2</v>
      </c>
      <c r="N601">
        <v>2.248220192394566E-2</v>
      </c>
      <c r="O601">
        <v>5.7781183175898962E-2</v>
      </c>
      <c r="P601">
        <v>5.9850511777627541E-2</v>
      </c>
      <c r="Q601">
        <v>-7.6861870260405168E-2</v>
      </c>
      <c r="R601">
        <v>-3.1022036553282614E-2</v>
      </c>
      <c r="S601">
        <v>-2.6073360288001977E-2</v>
      </c>
      <c r="T601">
        <v>9.8786417491311999E-4</v>
      </c>
      <c r="U601">
        <v>-9.8967491042132698E-3</v>
      </c>
      <c r="V601">
        <v>-6.6390157599422406E-2</v>
      </c>
      <c r="W601">
        <v>3.7340692057482805E-2</v>
      </c>
      <c r="X601">
        <v>6.8644290080052989E-2</v>
      </c>
      <c r="Y601">
        <v>-2.7443466410194663E-2</v>
      </c>
      <c r="Z601">
        <v>5.4527786209412968E-2</v>
      </c>
    </row>
    <row r="602" spans="1:26" x14ac:dyDescent="0.2">
      <c r="A602">
        <f t="shared" si="10"/>
        <v>601</v>
      </c>
      <c r="B602">
        <v>-6.5130519199372044E-2</v>
      </c>
      <c r="C602">
        <v>-4.1625932890863096E-3</v>
      </c>
      <c r="D602">
        <v>-4.0862034701712409E-2</v>
      </c>
      <c r="E602">
        <v>1.4014272489876148E-2</v>
      </c>
      <c r="F602">
        <v>-3.2004622775456642E-3</v>
      </c>
      <c r="G602">
        <v>-0.12019229096977022</v>
      </c>
      <c r="H602">
        <v>-4.1147151246329811E-2</v>
      </c>
      <c r="I602">
        <v>1.2585089210509479E-2</v>
      </c>
      <c r="J602">
        <v>1.0375680112999499E-2</v>
      </c>
      <c r="K602">
        <v>-3.4365060037298722E-2</v>
      </c>
      <c r="L602">
        <v>-4.4114333537232757E-2</v>
      </c>
      <c r="M602">
        <v>7.2685807428287272E-2</v>
      </c>
      <c r="N602">
        <v>2.0574508870074937E-2</v>
      </c>
      <c r="O602">
        <v>8.915237619460635E-2</v>
      </c>
      <c r="P602">
        <v>-6.1011798258482304E-2</v>
      </c>
      <c r="Q602">
        <v>4.7855873608955261E-2</v>
      </c>
      <c r="R602">
        <v>5.2799645706616601E-3</v>
      </c>
      <c r="S602">
        <v>3.4120159113970178E-2</v>
      </c>
      <c r="T602">
        <v>-1.1966525059552063E-2</v>
      </c>
      <c r="U602">
        <v>8.2800193983707153E-4</v>
      </c>
      <c r="V602">
        <v>2.2441891866635248E-2</v>
      </c>
      <c r="W602">
        <v>-3.2987815388604028E-2</v>
      </c>
      <c r="X602">
        <v>9.3364735200878415E-2</v>
      </c>
      <c r="Y602">
        <v>-3.3846825516461072E-2</v>
      </c>
      <c r="Z602">
        <v>4.4953221842950385E-2</v>
      </c>
    </row>
    <row r="603" spans="1:26" x14ac:dyDescent="0.2">
      <c r="A603">
        <f t="shared" si="10"/>
        <v>602</v>
      </c>
      <c r="B603">
        <v>-5.7098530897657117E-2</v>
      </c>
      <c r="C603">
        <v>5.6193008596317436E-2</v>
      </c>
      <c r="D603">
        <v>-4.3263977458379822E-2</v>
      </c>
      <c r="E603">
        <v>5.830710281899E-3</v>
      </c>
      <c r="F603">
        <v>2.1703841635423646E-2</v>
      </c>
      <c r="G603">
        <v>6.7896873356343909E-2</v>
      </c>
      <c r="H603">
        <v>6.1028210594310343E-2</v>
      </c>
      <c r="I603">
        <v>-0.1211560444440422</v>
      </c>
      <c r="J603">
        <v>4.4766934589366043E-3</v>
      </c>
      <c r="K603">
        <v>9.323927843998886E-2</v>
      </c>
      <c r="L603">
        <v>-3.5954948559080158E-2</v>
      </c>
      <c r="M603">
        <v>-6.2782104398773325E-2</v>
      </c>
      <c r="N603">
        <v>3.2457905860236273E-2</v>
      </c>
      <c r="O603">
        <v>-8.7288567827032912E-2</v>
      </c>
      <c r="P603">
        <v>-5.1964068608294681E-2</v>
      </c>
      <c r="Q603">
        <v>-1.9429177132824545E-2</v>
      </c>
      <c r="R603">
        <v>-1.5282434869168788E-2</v>
      </c>
      <c r="S603">
        <v>9.2443190936649711E-2</v>
      </c>
      <c r="T603">
        <v>-7.1830096601310539E-2</v>
      </c>
      <c r="U603">
        <v>7.0424743232770731E-2</v>
      </c>
      <c r="V603">
        <v>-7.1315901706817508E-2</v>
      </c>
      <c r="W603">
        <v>-5.0604719195365654E-2</v>
      </c>
      <c r="X603">
        <v>-5.5554985150644762E-2</v>
      </c>
      <c r="Y603">
        <v>3.7440306952549122E-2</v>
      </c>
      <c r="Z603">
        <v>-8.3306346153533481E-2</v>
      </c>
    </row>
    <row r="604" spans="1:26" x14ac:dyDescent="0.2">
      <c r="A604">
        <f t="shared" si="10"/>
        <v>603</v>
      </c>
      <c r="B604">
        <v>-9.0995574524867548E-2</v>
      </c>
      <c r="C604">
        <v>1.7252134110591271E-2</v>
      </c>
      <c r="D604">
        <v>-2.4396347013514789E-2</v>
      </c>
      <c r="E604">
        <v>3.8839733472200363E-2</v>
      </c>
      <c r="F604">
        <v>2.1495358548561813E-2</v>
      </c>
      <c r="G604">
        <v>5.905272891240855E-3</v>
      </c>
      <c r="H604">
        <v>3.733235289311386E-2</v>
      </c>
      <c r="I604">
        <v>1.5900870896387515E-3</v>
      </c>
      <c r="J604">
        <v>-4.7301295074044531E-3</v>
      </c>
      <c r="K604">
        <v>-1.4700975498472458E-2</v>
      </c>
      <c r="L604">
        <v>3.4186505998451557E-2</v>
      </c>
      <c r="M604">
        <v>-7.4275629410826369E-2</v>
      </c>
      <c r="N604">
        <v>-0.12000004925326435</v>
      </c>
      <c r="O604">
        <v>-8.5627891046589164E-3</v>
      </c>
      <c r="P604">
        <v>-5.9585176150327705E-2</v>
      </c>
      <c r="Q604">
        <v>-1.3553974658686201E-2</v>
      </c>
      <c r="R604">
        <v>3.7948220255685429E-2</v>
      </c>
      <c r="S604">
        <v>-3.8858275595335841E-2</v>
      </c>
      <c r="T604">
        <v>-5.3008178027513474E-2</v>
      </c>
      <c r="U604">
        <v>-1.9379719315339716E-2</v>
      </c>
      <c r="V604">
        <v>-7.8434867747433565E-2</v>
      </c>
      <c r="W604">
        <v>3.275913425770164E-2</v>
      </c>
      <c r="X604">
        <v>0.1111304654592899</v>
      </c>
      <c r="Y604">
        <v>0.10294474163351797</v>
      </c>
      <c r="Z604">
        <v>9.6442197680307352E-3</v>
      </c>
    </row>
    <row r="605" spans="1:26" x14ac:dyDescent="0.2">
      <c r="A605">
        <f t="shared" si="10"/>
        <v>604</v>
      </c>
      <c r="B605">
        <v>-1.6186847247190227E-2</v>
      </c>
      <c r="C605">
        <v>4.6263125187372099E-2</v>
      </c>
      <c r="D605">
        <v>8.9037999404347409E-2</v>
      </c>
      <c r="E605">
        <v>3.1569175912242273E-2</v>
      </c>
      <c r="F605">
        <v>4.0846277603823901E-2</v>
      </c>
      <c r="G605">
        <v>3.8571078659056968E-3</v>
      </c>
      <c r="H605">
        <v>-6.7436665237705695E-2</v>
      </c>
      <c r="I605">
        <v>3.289505456413047E-3</v>
      </c>
      <c r="J605">
        <v>6.7548286389287351E-2</v>
      </c>
      <c r="K605">
        <v>4.6197671788134664E-2</v>
      </c>
      <c r="L605">
        <v>-3.2496957859432158E-3</v>
      </c>
      <c r="M605">
        <v>1.0321893263425851E-2</v>
      </c>
      <c r="N605">
        <v>1.3156002288108544E-2</v>
      </c>
      <c r="O605">
        <v>-4.6041651988302582E-2</v>
      </c>
      <c r="P605">
        <v>-2.9785701339270342E-2</v>
      </c>
      <c r="Q605">
        <v>-6.659875612458456E-2</v>
      </c>
      <c r="R605">
        <v>9.7018536795161116E-3</v>
      </c>
      <c r="S605">
        <v>1.572049655708891E-2</v>
      </c>
      <c r="T605">
        <v>5.7955977897810949E-2</v>
      </c>
      <c r="U605">
        <v>3.4792747815644558E-2</v>
      </c>
      <c r="V605">
        <v>-8.1975603376423525E-2</v>
      </c>
      <c r="W605">
        <v>-2.7928280239331436E-2</v>
      </c>
      <c r="X605">
        <v>-6.9171081493401246E-2</v>
      </c>
      <c r="Y605">
        <v>3.3126037470596489E-2</v>
      </c>
      <c r="Z605">
        <v>-4.0185618911130361E-3</v>
      </c>
    </row>
    <row r="606" spans="1:26" x14ac:dyDescent="0.2">
      <c r="A606">
        <f t="shared" si="10"/>
        <v>605</v>
      </c>
      <c r="B606">
        <v>-1.6682793671718987E-2</v>
      </c>
      <c r="C606">
        <v>1.5536394090048068E-2</v>
      </c>
      <c r="D606">
        <v>8.8892516929014904E-3</v>
      </c>
      <c r="E606">
        <v>-6.1762715878831427E-2</v>
      </c>
      <c r="F606">
        <v>1.870604533599135E-2</v>
      </c>
      <c r="G606">
        <v>-3.3098292797019424E-2</v>
      </c>
      <c r="H606">
        <v>4.5267771337980246E-2</v>
      </c>
      <c r="I606">
        <v>7.4293962087447901E-2</v>
      </c>
      <c r="J606">
        <v>2.5473737361198682E-2</v>
      </c>
      <c r="K606">
        <v>-6.51643970079335E-2</v>
      </c>
      <c r="L606">
        <v>0.10762607910966424</v>
      </c>
      <c r="M606">
        <v>-2.0897395797259428E-2</v>
      </c>
      <c r="N606">
        <v>-2.6985934623052623E-2</v>
      </c>
      <c r="O606">
        <v>5.9466526751601516E-2</v>
      </c>
      <c r="P606">
        <v>3.5906039086911735E-2</v>
      </c>
      <c r="Q606">
        <v>4.4219526484659058E-2</v>
      </c>
      <c r="R606">
        <v>2.3386345990168516E-2</v>
      </c>
      <c r="S606">
        <v>-4.5275438494748979E-2</v>
      </c>
      <c r="T606">
        <v>-9.3147775281646028E-2</v>
      </c>
      <c r="U606">
        <v>-0.12262165486176432</v>
      </c>
      <c r="V606">
        <v>1.20233537643709E-2</v>
      </c>
      <c r="W606">
        <v>6.8565008291849722E-2</v>
      </c>
      <c r="X606">
        <v>-1.3747411487582531E-2</v>
      </c>
      <c r="Y606">
        <v>-4.5792403011285503E-2</v>
      </c>
      <c r="Z606">
        <v>-1.4775432544405371E-2</v>
      </c>
    </row>
    <row r="607" spans="1:26" x14ac:dyDescent="0.2">
      <c r="A607">
        <f t="shared" si="10"/>
        <v>606</v>
      </c>
      <c r="B607">
        <v>-4.0701551729242974E-2</v>
      </c>
      <c r="C607">
        <v>-4.0267619407192198E-3</v>
      </c>
      <c r="D607">
        <v>6.8745960606022269E-2</v>
      </c>
      <c r="E607">
        <v>1.9642386169285351E-2</v>
      </c>
      <c r="F607">
        <v>-6.5610869884993497E-2</v>
      </c>
      <c r="G607">
        <v>2.9336577839210575E-2</v>
      </c>
      <c r="H607">
        <v>4.5490516663317306E-2</v>
      </c>
      <c r="I607">
        <v>5.9383798650510813E-4</v>
      </c>
      <c r="J607">
        <v>-7.7441615583813864E-2</v>
      </c>
      <c r="K607">
        <v>-8.7440609120552126E-2</v>
      </c>
      <c r="L607">
        <v>6.7286047553763467E-2</v>
      </c>
      <c r="M607">
        <v>-2.0298405795752872E-2</v>
      </c>
      <c r="N607">
        <v>-7.1912636564615329E-2</v>
      </c>
      <c r="O607">
        <v>-5.945958790305457E-2</v>
      </c>
      <c r="P607">
        <v>3.856363790303504E-2</v>
      </c>
      <c r="Q607">
        <v>1.6049698582196251E-2</v>
      </c>
      <c r="R607">
        <v>-1.3021313050368678E-2</v>
      </c>
      <c r="S607">
        <v>8.4785936522754596E-2</v>
      </c>
      <c r="T607">
        <v>3.9769023223200493E-2</v>
      </c>
      <c r="U607">
        <v>4.3824049175683152E-2</v>
      </c>
      <c r="V607">
        <v>-5.9772026132046602E-2</v>
      </c>
      <c r="W607">
        <v>-3.6786034505858899E-2</v>
      </c>
      <c r="X607">
        <v>5.4464222864045467E-2</v>
      </c>
      <c r="Y607">
        <v>4.1980092572251632E-2</v>
      </c>
      <c r="Z607">
        <v>1.3015017979987777E-2</v>
      </c>
    </row>
    <row r="608" spans="1:26" x14ac:dyDescent="0.2">
      <c r="A608">
        <f t="shared" si="10"/>
        <v>607</v>
      </c>
      <c r="B608">
        <v>9.0875819476350823E-3</v>
      </c>
      <c r="C608">
        <v>2.7656274961613967E-2</v>
      </c>
      <c r="D608">
        <v>1.0409546162549596E-2</v>
      </c>
      <c r="E608">
        <v>-1.3599949995336997E-2</v>
      </c>
      <c r="F608">
        <v>-8.3084456219784941E-3</v>
      </c>
      <c r="G608">
        <v>-4.3398030702746171E-2</v>
      </c>
      <c r="H608">
        <v>5.7931948513537244E-2</v>
      </c>
      <c r="I608">
        <v>-3.9338455638488652E-2</v>
      </c>
      <c r="J608">
        <v>-2.9608513905295702E-2</v>
      </c>
      <c r="K608">
        <v>-0.10075056409467079</v>
      </c>
      <c r="L608">
        <v>7.859808006403983E-2</v>
      </c>
      <c r="M608">
        <v>1.5660894856357704E-3</v>
      </c>
      <c r="N608">
        <v>8.1730102904657136E-3</v>
      </c>
      <c r="O608">
        <v>3.0304158693259349E-3</v>
      </c>
      <c r="P608">
        <v>-1.0210285118333289E-2</v>
      </c>
      <c r="Q608">
        <v>5.0080989903515317E-2</v>
      </c>
      <c r="R608">
        <v>-0.18315448788345906</v>
      </c>
      <c r="S608">
        <v>-8.5533317113919809E-3</v>
      </c>
      <c r="T608">
        <v>8.6211436986628254E-2</v>
      </c>
      <c r="U608">
        <v>5.1547650326311541E-2</v>
      </c>
      <c r="V608">
        <v>6.6871991881158402E-3</v>
      </c>
      <c r="W608">
        <v>5.2857475738754545E-3</v>
      </c>
      <c r="X608">
        <v>5.0715366018091658E-2</v>
      </c>
      <c r="Y608">
        <v>3.4762182425281483E-3</v>
      </c>
      <c r="Z608">
        <v>6.7930468690868703E-2</v>
      </c>
    </row>
    <row r="609" spans="1:26" x14ac:dyDescent="0.2">
      <c r="A609">
        <f t="shared" si="10"/>
        <v>608</v>
      </c>
      <c r="B609">
        <v>-1.1845895154000389E-2</v>
      </c>
      <c r="C609">
        <v>-5.6227518457992835E-2</v>
      </c>
      <c r="D609">
        <v>-5.784937275870345E-2</v>
      </c>
      <c r="E609">
        <v>2.5299768424512238E-2</v>
      </c>
      <c r="F609">
        <v>-7.8732311652890449E-2</v>
      </c>
      <c r="G609">
        <v>4.7259086332993562E-2</v>
      </c>
      <c r="H609">
        <v>6.5452776712578639E-2</v>
      </c>
      <c r="I609">
        <v>8.7565945549880869E-2</v>
      </c>
      <c r="J609">
        <v>8.3590423124964466E-2</v>
      </c>
      <c r="K609">
        <v>6.1265007851564836E-2</v>
      </c>
      <c r="L609">
        <v>4.3464233635569977E-2</v>
      </c>
      <c r="M609">
        <v>-5.5416400275178961E-2</v>
      </c>
      <c r="N609">
        <v>0.15794011749936201</v>
      </c>
      <c r="O609">
        <v>2.084875104728114E-2</v>
      </c>
      <c r="P609">
        <v>-1.7361880493053695E-2</v>
      </c>
      <c r="Q609">
        <v>-6.6893552433954714E-2</v>
      </c>
      <c r="R609">
        <v>3.2174235737718576E-2</v>
      </c>
      <c r="S609">
        <v>5.6085136206746662E-2</v>
      </c>
      <c r="T609">
        <v>9.8465729434595354E-4</v>
      </c>
      <c r="U609">
        <v>-2.6960447183105329E-4</v>
      </c>
      <c r="V609">
        <v>-6.0464390566586021E-2</v>
      </c>
      <c r="W609">
        <v>8.8829465414675138E-2</v>
      </c>
      <c r="X609">
        <v>5.1516932681096875E-2</v>
      </c>
      <c r="Y609">
        <v>-3.149945062530983E-2</v>
      </c>
      <c r="Z609">
        <v>-7.5173932779644209E-2</v>
      </c>
    </row>
    <row r="610" spans="1:26" x14ac:dyDescent="0.2">
      <c r="A610">
        <f t="shared" si="10"/>
        <v>609</v>
      </c>
      <c r="B610">
        <v>-4.0767842659898083E-4</v>
      </c>
      <c r="C610">
        <v>-7.1601818988002761E-2</v>
      </c>
      <c r="D610">
        <v>9.1284661166268335E-2</v>
      </c>
      <c r="E610">
        <v>-5.9585321780123386E-2</v>
      </c>
      <c r="F610">
        <v>5.2382597727141857E-2</v>
      </c>
      <c r="G610">
        <v>-1.5738457533660977E-2</v>
      </c>
      <c r="H610">
        <v>-4.117915028147711E-2</v>
      </c>
      <c r="I610">
        <v>-2.7347833629536928E-2</v>
      </c>
      <c r="J610">
        <v>-4.9287725190198937E-2</v>
      </c>
      <c r="K610">
        <v>5.2965990265681266E-2</v>
      </c>
      <c r="L610">
        <v>-3.4310660413192015E-2</v>
      </c>
      <c r="M610">
        <v>-4.004972260295149E-2</v>
      </c>
      <c r="N610">
        <v>6.834909790759075E-2</v>
      </c>
      <c r="O610">
        <v>-8.8006605499314272E-2</v>
      </c>
      <c r="P610">
        <v>-6.1637320890178766E-2</v>
      </c>
      <c r="Q610">
        <v>8.7745426817496244E-5</v>
      </c>
      <c r="R610">
        <v>-1.4197753036247327E-2</v>
      </c>
      <c r="S610">
        <v>8.5774779936680211E-3</v>
      </c>
      <c r="T610">
        <v>3.1158717092921413E-2</v>
      </c>
      <c r="U610">
        <v>1.8584393549916579E-2</v>
      </c>
      <c r="V610">
        <v>6.5714396382337004E-2</v>
      </c>
      <c r="W610">
        <v>-1.2133115910993669E-2</v>
      </c>
      <c r="X610">
        <v>-2.0487563568848479E-2</v>
      </c>
      <c r="Y610">
        <v>1.774035275084019E-2</v>
      </c>
      <c r="Z610">
        <v>1.1600774159872273E-2</v>
      </c>
    </row>
    <row r="611" spans="1:26" x14ac:dyDescent="0.2">
      <c r="A611">
        <f t="shared" si="10"/>
        <v>610</v>
      </c>
      <c r="B611">
        <v>-9.3645543776423076E-2</v>
      </c>
      <c r="C611">
        <v>2.7537183558477552E-2</v>
      </c>
      <c r="D611">
        <v>-2.7859698387132877E-2</v>
      </c>
      <c r="E611">
        <v>2.6125731931129458E-2</v>
      </c>
      <c r="F611">
        <v>5.8322541834961251E-2</v>
      </c>
      <c r="G611">
        <v>-2.673968075760106E-2</v>
      </c>
      <c r="H611">
        <v>1.6919364059942262E-2</v>
      </c>
      <c r="I611">
        <v>2.6439735519552983E-2</v>
      </c>
      <c r="J611">
        <v>-3.3952238340551892E-3</v>
      </c>
      <c r="K611">
        <v>-4.0651245032598718E-2</v>
      </c>
      <c r="L611">
        <v>3.4136406319775964E-2</v>
      </c>
      <c r="M611">
        <v>-2.4668390677945577E-2</v>
      </c>
      <c r="N611">
        <v>-4.8872058262231136E-2</v>
      </c>
      <c r="O611">
        <v>1.5960817110300042E-2</v>
      </c>
      <c r="P611">
        <v>-4.4095321389522168E-3</v>
      </c>
      <c r="Q611">
        <v>-1.0448558739065571E-2</v>
      </c>
      <c r="R611">
        <v>-1.887689728377127E-2</v>
      </c>
      <c r="S611">
        <v>-1.7993147537808179E-3</v>
      </c>
      <c r="T611">
        <v>-2.6587222695267733E-2</v>
      </c>
      <c r="U611">
        <v>2.1837994299555283E-2</v>
      </c>
      <c r="V611">
        <v>-4.5471799113560342E-3</v>
      </c>
      <c r="W611">
        <v>0.11594046849133975</v>
      </c>
      <c r="X611">
        <v>1.6714766372410039E-2</v>
      </c>
      <c r="Y611">
        <v>-0.13351118613299298</v>
      </c>
      <c r="Z611">
        <v>2.0249132278826729E-2</v>
      </c>
    </row>
    <row r="612" spans="1:26" x14ac:dyDescent="0.2">
      <c r="A612">
        <f t="shared" si="10"/>
        <v>611</v>
      </c>
      <c r="B612">
        <v>4.0183572011660028E-2</v>
      </c>
      <c r="C612">
        <v>-9.1628608521080221E-2</v>
      </c>
      <c r="D612">
        <v>3.2463828516514651E-2</v>
      </c>
      <c r="E612">
        <v>6.1995124905011301E-2</v>
      </c>
      <c r="F612">
        <v>-2.4930681048100579E-2</v>
      </c>
      <c r="G612">
        <v>1.2053354142881018E-2</v>
      </c>
      <c r="H612">
        <v>8.5373418498780607E-2</v>
      </c>
      <c r="I612">
        <v>-4.7716328188238524E-2</v>
      </c>
      <c r="J612">
        <v>-4.7668838097057388E-2</v>
      </c>
      <c r="K612">
        <v>2.9683879757652725E-2</v>
      </c>
      <c r="L612">
        <v>3.6604549445524451E-2</v>
      </c>
      <c r="M612">
        <v>-2.1712944759143094E-2</v>
      </c>
      <c r="N612">
        <v>-2.9085928786776118E-3</v>
      </c>
      <c r="O612">
        <v>-3.8655629863877379E-4</v>
      </c>
      <c r="P612">
        <v>4.8713784910617026E-4</v>
      </c>
      <c r="Q612">
        <v>-0.10767978622233255</v>
      </c>
      <c r="R612">
        <v>-3.3945456607684867E-2</v>
      </c>
      <c r="S612">
        <v>9.1114121023474992E-2</v>
      </c>
      <c r="T612">
        <v>4.0076389458469017E-3</v>
      </c>
      <c r="U612">
        <v>-0.11097895731730721</v>
      </c>
      <c r="V612">
        <v>2.2471385836017262E-2</v>
      </c>
      <c r="W612">
        <v>-2.5318890176071876E-2</v>
      </c>
      <c r="X612">
        <v>3.5921514243205811E-2</v>
      </c>
      <c r="Y612">
        <v>-3.9769299325929923E-2</v>
      </c>
      <c r="Z612">
        <v>5.389927009252668E-2</v>
      </c>
    </row>
    <row r="613" spans="1:26" x14ac:dyDescent="0.2">
      <c r="A613">
        <f t="shared" si="10"/>
        <v>612</v>
      </c>
      <c r="B613">
        <v>-1.6193779904137657E-3</v>
      </c>
      <c r="C613">
        <v>8.6423751301152721E-2</v>
      </c>
      <c r="D613">
        <v>7.5939446576620565E-2</v>
      </c>
      <c r="E613">
        <v>2.6505200879340666E-2</v>
      </c>
      <c r="F613">
        <v>-5.6277014401333057E-2</v>
      </c>
      <c r="G613">
        <v>4.7396121400900652E-2</v>
      </c>
      <c r="H613">
        <v>1.2207087447554159E-2</v>
      </c>
      <c r="I613">
        <v>9.2215000226971336E-2</v>
      </c>
      <c r="J613">
        <v>-3.4593593257281285E-2</v>
      </c>
      <c r="K613">
        <v>9.4078541924567279E-3</v>
      </c>
      <c r="L613">
        <v>2.6820769738404898E-2</v>
      </c>
      <c r="M613">
        <v>2.6764402227859325E-2</v>
      </c>
      <c r="N613">
        <v>4.3493127045868545E-2</v>
      </c>
      <c r="O613">
        <v>6.8156231128361014E-2</v>
      </c>
      <c r="P613">
        <v>5.826732391631935E-2</v>
      </c>
      <c r="Q613">
        <v>-2.8685676499437693E-2</v>
      </c>
      <c r="R613">
        <v>-7.718057104142334E-2</v>
      </c>
      <c r="S613">
        <v>7.4169611478803951E-3</v>
      </c>
      <c r="T613">
        <v>-9.0090615213656688E-2</v>
      </c>
      <c r="U613">
        <v>7.614961924077808E-2</v>
      </c>
      <c r="V613">
        <v>5.7878972513536409E-2</v>
      </c>
      <c r="W613">
        <v>3.0162876526968516E-2</v>
      </c>
      <c r="X613">
        <v>-0.1266615370020937</v>
      </c>
      <c r="Y613">
        <v>9.6863188379892801E-2</v>
      </c>
      <c r="Z613">
        <v>-9.9504641799082347E-2</v>
      </c>
    </row>
    <row r="614" spans="1:26" x14ac:dyDescent="0.2">
      <c r="A614">
        <f t="shared" si="10"/>
        <v>613</v>
      </c>
      <c r="B614">
        <v>1.6596194385437558E-2</v>
      </c>
      <c r="C614">
        <v>-2.7101254061887944E-2</v>
      </c>
      <c r="D614">
        <v>-4.8767607619003485E-2</v>
      </c>
      <c r="E614">
        <v>-3.3262249896965232E-2</v>
      </c>
      <c r="F614">
        <v>-3.0697975148737438E-2</v>
      </c>
      <c r="G614">
        <v>-1.0008652226181339E-2</v>
      </c>
      <c r="H614">
        <v>1.4431349072780085E-2</v>
      </c>
      <c r="I614">
        <v>1.7821228990022447E-2</v>
      </c>
      <c r="J614">
        <v>4.6288778026832088E-2</v>
      </c>
      <c r="K614">
        <v>-0.10188528775813924</v>
      </c>
      <c r="L614">
        <v>6.7876661293381671E-2</v>
      </c>
      <c r="M614">
        <v>8.6288077346696912E-2</v>
      </c>
      <c r="N614">
        <v>-2.9228267124746382E-2</v>
      </c>
      <c r="O614">
        <v>2.4011788247368701E-2</v>
      </c>
      <c r="P614">
        <v>-3.7317861324621467E-3</v>
      </c>
      <c r="Q614">
        <v>-2.4912140475880841E-2</v>
      </c>
      <c r="R614">
        <v>1.1563933159174529E-3</v>
      </c>
      <c r="S614">
        <v>1.1259125256295389E-2</v>
      </c>
      <c r="T614">
        <v>2.3515805658854166E-2</v>
      </c>
      <c r="U614">
        <v>-9.2558562527486468E-2</v>
      </c>
      <c r="V614">
        <v>7.5326520550828585E-2</v>
      </c>
      <c r="W614">
        <v>-7.3823216002077724E-2</v>
      </c>
      <c r="X614">
        <v>1.0402703965021971E-2</v>
      </c>
      <c r="Y614">
        <v>3.7262578284989106E-2</v>
      </c>
      <c r="Z614">
        <v>1.1253041397801533E-2</v>
      </c>
    </row>
    <row r="615" spans="1:26" x14ac:dyDescent="0.2">
      <c r="A615">
        <f t="shared" si="10"/>
        <v>614</v>
      </c>
      <c r="B615">
        <v>-4.879096434241767E-3</v>
      </c>
      <c r="C615">
        <v>-7.5774699526398481E-2</v>
      </c>
      <c r="D615">
        <v>1.3789457470608781E-2</v>
      </c>
      <c r="E615">
        <v>-1.5714867278871565E-2</v>
      </c>
      <c r="F615">
        <v>4.5846360212493872E-2</v>
      </c>
      <c r="G615">
        <v>-3.032406143272082E-2</v>
      </c>
      <c r="H615">
        <v>-3.3172390293069336E-2</v>
      </c>
      <c r="I615">
        <v>-8.2997244825437563E-2</v>
      </c>
      <c r="J615">
        <v>-2.327032352135763E-2</v>
      </c>
      <c r="K615">
        <v>-7.6778039131756119E-3</v>
      </c>
      <c r="L615">
        <v>-0.11809141265014003</v>
      </c>
      <c r="M615">
        <v>-2.4845752431043262E-2</v>
      </c>
      <c r="N615">
        <v>-1.6054458409677383E-2</v>
      </c>
      <c r="O615">
        <v>-2.0619396747082307E-2</v>
      </c>
      <c r="P615">
        <v>-2.0510623651451752E-2</v>
      </c>
      <c r="Q615">
        <v>4.505394174342979E-2</v>
      </c>
      <c r="R615">
        <v>-4.4883170754456643E-2</v>
      </c>
      <c r="S615">
        <v>-1.4608828628585735E-2</v>
      </c>
      <c r="T615">
        <v>2.7038329845241502E-2</v>
      </c>
      <c r="U615">
        <v>4.2221995062218555E-2</v>
      </c>
      <c r="V615">
        <v>-4.1640850406797762E-2</v>
      </c>
      <c r="W615">
        <v>1.7177545951303379E-2</v>
      </c>
      <c r="X615">
        <v>-3.3280380502566383E-2</v>
      </c>
      <c r="Y615">
        <v>-7.6277737951188501E-3</v>
      </c>
      <c r="Z615">
        <v>8.2015168830193066E-2</v>
      </c>
    </row>
    <row r="616" spans="1:26" x14ac:dyDescent="0.2">
      <c r="A616">
        <f t="shared" si="10"/>
        <v>615</v>
      </c>
      <c r="B616">
        <v>4.8211541673986499E-3</v>
      </c>
      <c r="C616">
        <v>-2.2409902884395115E-2</v>
      </c>
      <c r="D616">
        <v>5.2323268020934226E-2</v>
      </c>
      <c r="E616">
        <v>1.9052775903145937E-2</v>
      </c>
      <c r="F616">
        <v>6.2456484911946761E-2</v>
      </c>
      <c r="G616">
        <v>-5.4083594760240147E-2</v>
      </c>
      <c r="H616">
        <v>6.8725533236417391E-2</v>
      </c>
      <c r="I616">
        <v>-2.4416402441786608E-2</v>
      </c>
      <c r="J616">
        <v>5.9323420397951486E-2</v>
      </c>
      <c r="K616">
        <v>-6.613249135822237E-2</v>
      </c>
      <c r="L616">
        <v>-1.073229046000981E-2</v>
      </c>
      <c r="M616">
        <v>9.6762676466612078E-3</v>
      </c>
      <c r="N616">
        <v>5.3417864452292817E-2</v>
      </c>
      <c r="O616">
        <v>-4.6936758308987053E-2</v>
      </c>
      <c r="P616">
        <v>-1.9784796882748323E-2</v>
      </c>
      <c r="Q616">
        <v>-3.6979429618530006E-2</v>
      </c>
      <c r="R616">
        <v>-0.10555230376502321</v>
      </c>
      <c r="S616">
        <v>6.242739746647491E-2</v>
      </c>
      <c r="T616">
        <v>2.6341237881963089E-2</v>
      </c>
      <c r="U616">
        <v>-1.0291014429982114E-2</v>
      </c>
      <c r="V616">
        <v>-8.8122317222418436E-2</v>
      </c>
      <c r="W616">
        <v>4.7525348528788987E-2</v>
      </c>
      <c r="X616">
        <v>-3.0560724132759617E-2</v>
      </c>
      <c r="Y616">
        <v>5.9603505090104363E-2</v>
      </c>
      <c r="Z616">
        <v>-2.5509863376800002E-2</v>
      </c>
    </row>
    <row r="617" spans="1:26" x14ac:dyDescent="0.2">
      <c r="A617">
        <f t="shared" si="10"/>
        <v>616</v>
      </c>
      <c r="B617">
        <v>9.694413903836134E-2</v>
      </c>
      <c r="C617">
        <v>2.2869923327379599E-2</v>
      </c>
      <c r="D617">
        <v>-2.7095793281263835E-2</v>
      </c>
      <c r="E617">
        <v>-2.5631043584204365E-2</v>
      </c>
      <c r="F617">
        <v>-5.5676638019712205E-2</v>
      </c>
      <c r="G617">
        <v>6.4179216837626493E-2</v>
      </c>
      <c r="H617">
        <v>1.4151426562078349E-2</v>
      </c>
      <c r="I617">
        <v>-1.8079871524707344E-2</v>
      </c>
      <c r="J617">
        <v>6.4132264993979435E-2</v>
      </c>
      <c r="K617">
        <v>1.8065604921579714E-2</v>
      </c>
      <c r="L617">
        <v>-2.8705028323227025E-2</v>
      </c>
      <c r="M617">
        <v>-2.2853581112133651E-2</v>
      </c>
      <c r="N617">
        <v>0.10285203731148168</v>
      </c>
      <c r="O617">
        <v>8.4518782031184791E-2</v>
      </c>
      <c r="P617">
        <v>0.14938068568682028</v>
      </c>
      <c r="Q617">
        <v>8.3009824479894825E-3</v>
      </c>
      <c r="R617">
        <v>-2.9082686499345894E-2</v>
      </c>
      <c r="S617">
        <v>1.0157435105994808E-2</v>
      </c>
      <c r="T617">
        <v>6.9064228400179381E-2</v>
      </c>
      <c r="U617">
        <v>8.2598201339603994E-2</v>
      </c>
      <c r="V617">
        <v>4.0533935209160564E-2</v>
      </c>
      <c r="W617">
        <v>6.5946230013221099E-2</v>
      </c>
      <c r="X617">
        <v>6.2831289869876572E-2</v>
      </c>
      <c r="Y617">
        <v>-4.0915469927694528E-2</v>
      </c>
      <c r="Z617">
        <v>-0.12684967704916333</v>
      </c>
    </row>
    <row r="618" spans="1:26" x14ac:dyDescent="0.2">
      <c r="A618">
        <f t="shared" si="10"/>
        <v>617</v>
      </c>
      <c r="B618">
        <v>-4.4968700354427293E-2</v>
      </c>
      <c r="C618">
        <v>1.2066986786318632E-2</v>
      </c>
      <c r="D618">
        <v>-2.9628097945376731E-2</v>
      </c>
      <c r="E618">
        <v>-3.0247934308074095E-2</v>
      </c>
      <c r="F618">
        <v>-7.3210306418956164E-2</v>
      </c>
      <c r="G618">
        <v>0.10125768649168679</v>
      </c>
      <c r="H618">
        <v>1.1766106438785067E-2</v>
      </c>
      <c r="I618">
        <v>-1.9718756660882825E-2</v>
      </c>
      <c r="J618">
        <v>-6.5873362256761193E-4</v>
      </c>
      <c r="K618">
        <v>-2.4951258329676283E-2</v>
      </c>
      <c r="L618">
        <v>-2.2386629403994218E-2</v>
      </c>
      <c r="M618">
        <v>-7.0589562972980288E-2</v>
      </c>
      <c r="N618">
        <v>5.487272362038724E-2</v>
      </c>
      <c r="O618">
        <v>7.0751232724687044E-2</v>
      </c>
      <c r="P618">
        <v>-2.2093865946422122E-2</v>
      </c>
      <c r="Q618">
        <v>0.15210097227147837</v>
      </c>
      <c r="R618">
        <v>5.4582445643925996E-3</v>
      </c>
      <c r="S618">
        <v>-3.4510987598897029E-2</v>
      </c>
      <c r="T618">
        <v>-7.1726632262155039E-3</v>
      </c>
      <c r="U618">
        <v>-7.5056300490332101E-2</v>
      </c>
      <c r="V618">
        <v>-1.6627214387120049E-2</v>
      </c>
      <c r="W618">
        <v>8.6997698214353658E-2</v>
      </c>
      <c r="X618">
        <v>-7.2910346556113392E-2</v>
      </c>
      <c r="Y618">
        <v>9.4297267330929295E-3</v>
      </c>
      <c r="Z618">
        <v>-2.4475175134011603E-3</v>
      </c>
    </row>
    <row r="619" spans="1:26" x14ac:dyDescent="0.2">
      <c r="A619">
        <f t="shared" si="10"/>
        <v>618</v>
      </c>
      <c r="B619">
        <v>4.3284794787339542E-2</v>
      </c>
      <c r="C619">
        <v>7.3304965041296258E-2</v>
      </c>
      <c r="D619">
        <v>4.4215807026451462E-2</v>
      </c>
      <c r="E619">
        <v>-3.8594043036707965E-2</v>
      </c>
      <c r="F619">
        <v>8.4051931149185508E-2</v>
      </c>
      <c r="G619">
        <v>1.8807289611157355E-2</v>
      </c>
      <c r="H619">
        <v>2.6804314771032615E-2</v>
      </c>
      <c r="I619">
        <v>3.0350381546000907E-2</v>
      </c>
      <c r="J619">
        <v>-2.2791068576096769E-2</v>
      </c>
      <c r="K619">
        <v>3.2650915570609732E-3</v>
      </c>
      <c r="L619">
        <v>2.382169474202369E-2</v>
      </c>
      <c r="M619">
        <v>5.2801303296623976E-2</v>
      </c>
      <c r="N619">
        <v>4.4572908193071699E-2</v>
      </c>
      <c r="O619">
        <v>6.1457243090746329E-2</v>
      </c>
      <c r="P619">
        <v>-1.4432865352890125E-2</v>
      </c>
      <c r="Q619">
        <v>8.4502901843870187E-2</v>
      </c>
      <c r="R619">
        <v>2.2060698644454792E-2</v>
      </c>
      <c r="S619">
        <v>-1.3633521969099753E-3</v>
      </c>
      <c r="T619">
        <v>1.6405452987039153E-2</v>
      </c>
      <c r="U619">
        <v>-6.1764064440512721E-3</v>
      </c>
      <c r="V619">
        <v>-2.0042142984256682E-2</v>
      </c>
      <c r="W619">
        <v>4.3265982193796307E-2</v>
      </c>
      <c r="X619">
        <v>5.3337317715258306E-2</v>
      </c>
      <c r="Y619">
        <v>-4.9585222295378095E-2</v>
      </c>
      <c r="Z619">
        <v>2.1934537554649854E-2</v>
      </c>
    </row>
    <row r="620" spans="1:26" x14ac:dyDescent="0.2">
      <c r="A620">
        <f t="shared" si="10"/>
        <v>619</v>
      </c>
      <c r="B620">
        <v>-4.7408516972676118E-2</v>
      </c>
      <c r="C620">
        <v>3.1475212000303128E-2</v>
      </c>
      <c r="D620">
        <v>-5.6711081417808919E-3</v>
      </c>
      <c r="E620">
        <v>4.5786559610123373E-2</v>
      </c>
      <c r="F620">
        <v>6.1246801051360232E-2</v>
      </c>
      <c r="G620">
        <v>-4.39560430775685E-2</v>
      </c>
      <c r="H620">
        <v>4.3139970391373308E-2</v>
      </c>
      <c r="I620">
        <v>-4.8154354342039775E-2</v>
      </c>
      <c r="J620">
        <v>4.6687092671139664E-2</v>
      </c>
      <c r="K620">
        <v>7.235324132006557E-2</v>
      </c>
      <c r="L620">
        <v>-2.6470122517554011E-4</v>
      </c>
      <c r="M620">
        <v>6.5013145478880388E-2</v>
      </c>
      <c r="N620">
        <v>-2.0603826596213796E-2</v>
      </c>
      <c r="O620">
        <v>-1.8991158654099807E-2</v>
      </c>
      <c r="P620">
        <v>-5.315436010741445E-2</v>
      </c>
      <c r="Q620">
        <v>-4.1943360388190021E-2</v>
      </c>
      <c r="R620">
        <v>-5.6637131067869072E-2</v>
      </c>
      <c r="S620">
        <v>5.4857484816902766E-2</v>
      </c>
      <c r="T620">
        <v>-0.1261261975386582</v>
      </c>
      <c r="U620">
        <v>-1.8292593638731338E-2</v>
      </c>
      <c r="V620">
        <v>-3.2714950220835197E-2</v>
      </c>
      <c r="W620">
        <v>6.2357756479704478E-2</v>
      </c>
      <c r="X620">
        <v>-5.9491156887585585E-3</v>
      </c>
      <c r="Y620">
        <v>4.2714645566422092E-2</v>
      </c>
      <c r="Z620">
        <v>3.3155393878816303E-2</v>
      </c>
    </row>
    <row r="621" spans="1:26" x14ac:dyDescent="0.2">
      <c r="A621">
        <f t="shared" si="10"/>
        <v>620</v>
      </c>
      <c r="B621">
        <v>2.1131802552624371E-2</v>
      </c>
      <c r="C621">
        <v>1.2124490370529373E-3</v>
      </c>
      <c r="D621">
        <v>-2.2196335298786885E-2</v>
      </c>
      <c r="E621">
        <v>3.4927521130174326E-2</v>
      </c>
      <c r="F621">
        <v>-5.0185700329991503E-3</v>
      </c>
      <c r="G621">
        <v>2.856422285029555E-3</v>
      </c>
      <c r="H621">
        <v>-6.8490274520962818E-2</v>
      </c>
      <c r="I621">
        <v>-2.4516408258377101E-2</v>
      </c>
      <c r="J621">
        <v>-1.0118888838421318E-2</v>
      </c>
      <c r="K621">
        <v>-2.3820607191716078E-2</v>
      </c>
      <c r="L621">
        <v>-1.707735900458027E-2</v>
      </c>
      <c r="M621">
        <v>0.12234390999679765</v>
      </c>
      <c r="N621">
        <v>-7.8249304535010777E-2</v>
      </c>
      <c r="O621">
        <v>2.3171581078897774E-2</v>
      </c>
      <c r="P621">
        <v>0.11875125444222931</v>
      </c>
      <c r="Q621">
        <v>-9.8483779372058891E-2</v>
      </c>
      <c r="R621">
        <v>3.5643296636351525E-2</v>
      </c>
      <c r="S621">
        <v>3.7935342632027289E-2</v>
      </c>
      <c r="T621">
        <v>5.6504116285872361E-2</v>
      </c>
      <c r="U621">
        <v>-6.2025748053179987E-2</v>
      </c>
      <c r="V621">
        <v>3.6539346213819789E-2</v>
      </c>
      <c r="W621">
        <v>3.2935076482413991E-2</v>
      </c>
      <c r="X621">
        <v>2.1644633188129883E-2</v>
      </c>
      <c r="Y621">
        <v>-4.9550950816325448E-2</v>
      </c>
      <c r="Z621">
        <v>5.9883924004710321E-2</v>
      </c>
    </row>
    <row r="622" spans="1:26" x14ac:dyDescent="0.2">
      <c r="A622">
        <f t="shared" si="10"/>
        <v>621</v>
      </c>
      <c r="B622">
        <v>-1.347479702696357E-2</v>
      </c>
      <c r="C622">
        <v>2.4759029206190369E-2</v>
      </c>
      <c r="D622">
        <v>6.8335012687173124E-2</v>
      </c>
      <c r="E622">
        <v>-8.0326409389346723E-2</v>
      </c>
      <c r="F622">
        <v>4.4102785174325414E-2</v>
      </c>
      <c r="G622">
        <v>4.1532789426151233E-2</v>
      </c>
      <c r="H622">
        <v>2.3479075648375949E-3</v>
      </c>
      <c r="I622">
        <v>-1.7373291338789381E-2</v>
      </c>
      <c r="J622">
        <v>-1.7103493583749373E-2</v>
      </c>
      <c r="K622">
        <v>0.11651919887742455</v>
      </c>
      <c r="L622">
        <v>3.1008414122901673E-2</v>
      </c>
      <c r="M622">
        <v>2.7717011153916265E-3</v>
      </c>
      <c r="N622">
        <v>1.4692348976595344E-2</v>
      </c>
      <c r="O622">
        <v>-5.9373552961536043E-4</v>
      </c>
      <c r="P622">
        <v>-8.6372339198392267E-3</v>
      </c>
      <c r="Q622">
        <v>2.4773975820617269E-2</v>
      </c>
      <c r="R622">
        <v>-3.1690445545638039E-2</v>
      </c>
      <c r="S622">
        <v>-4.0301076466757957E-2</v>
      </c>
      <c r="T622">
        <v>5.721386826280235E-2</v>
      </c>
      <c r="U622">
        <v>3.629354049904597E-2</v>
      </c>
      <c r="V622">
        <v>-6.733207219222985E-2</v>
      </c>
      <c r="W622">
        <v>3.2270916396263713E-2</v>
      </c>
      <c r="X622">
        <v>-1.2013287853058292E-2</v>
      </c>
      <c r="Y622">
        <v>2.3598857100267192E-3</v>
      </c>
      <c r="Z622">
        <v>8.1613887458579032E-2</v>
      </c>
    </row>
    <row r="623" spans="1:26" x14ac:dyDescent="0.2">
      <c r="A623">
        <f t="shared" si="10"/>
        <v>622</v>
      </c>
      <c r="B623">
        <v>3.1091970402418834E-2</v>
      </c>
      <c r="C623">
        <v>3.9144253473115696E-2</v>
      </c>
      <c r="D623">
        <v>1.0242257230701551E-2</v>
      </c>
      <c r="E623">
        <v>6.0664648550808983E-2</v>
      </c>
      <c r="F623">
        <v>-9.1534626655686346E-2</v>
      </c>
      <c r="G623">
        <v>2.1131318287934412E-2</v>
      </c>
      <c r="H623">
        <v>2.0327696516560998E-2</v>
      </c>
      <c r="I623">
        <v>1.629645593630628E-2</v>
      </c>
      <c r="J623">
        <v>7.0835997404435663E-2</v>
      </c>
      <c r="K623">
        <v>-0.14601129691196316</v>
      </c>
      <c r="L623">
        <v>-0.14087193948797705</v>
      </c>
      <c r="M623">
        <v>-4.1294611635505022E-3</v>
      </c>
      <c r="N623">
        <v>2.8157577976409753E-3</v>
      </c>
      <c r="O623">
        <v>-0.13198738781184696</v>
      </c>
      <c r="P623">
        <v>-6.2965415045648565E-2</v>
      </c>
      <c r="Q623">
        <v>-4.6605195146755436E-4</v>
      </c>
      <c r="R623">
        <v>-6.2998825014163609E-2</v>
      </c>
      <c r="S623">
        <v>-3.1900178515891546E-2</v>
      </c>
      <c r="T623">
        <v>0.10862969860605601</v>
      </c>
      <c r="U623">
        <v>5.4816642217001173E-2</v>
      </c>
      <c r="V623">
        <v>-4.1696620795349255E-2</v>
      </c>
      <c r="W623">
        <v>-4.5093988401120375E-2</v>
      </c>
      <c r="X623">
        <v>2.7656822217630274E-3</v>
      </c>
      <c r="Y623">
        <v>-2.2680597254637253E-2</v>
      </c>
      <c r="Z623">
        <v>4.7216836016059464E-2</v>
      </c>
    </row>
    <row r="624" spans="1:26" x14ac:dyDescent="0.2">
      <c r="A624">
        <f t="shared" si="10"/>
        <v>623</v>
      </c>
      <c r="B624">
        <v>-7.639947186835418E-3</v>
      </c>
      <c r="C624">
        <v>6.5484721863267609E-3</v>
      </c>
      <c r="D624">
        <v>2.1048674336929776E-2</v>
      </c>
      <c r="E624">
        <v>-1.8699177618157814E-2</v>
      </c>
      <c r="F624">
        <v>2.2192510866484104E-3</v>
      </c>
      <c r="G624">
        <v>-2.1509643774688281E-2</v>
      </c>
      <c r="H624">
        <v>-4.54441890021317E-2</v>
      </c>
      <c r="I624">
        <v>3.6780179481818243E-3</v>
      </c>
      <c r="J624">
        <v>-2.8464763068952979E-2</v>
      </c>
      <c r="K624">
        <v>2.4009851155818319E-2</v>
      </c>
      <c r="L624">
        <v>2.5301259758902243E-2</v>
      </c>
      <c r="M624">
        <v>-1.1867082248335329E-2</v>
      </c>
      <c r="N624">
        <v>-6.3444943415457949E-2</v>
      </c>
      <c r="O624">
        <v>1.1662080427544489E-2</v>
      </c>
      <c r="P624">
        <v>-7.0088793971545077E-2</v>
      </c>
      <c r="Q624">
        <v>5.7563665313206086E-2</v>
      </c>
      <c r="R624">
        <v>2.589550477425626E-2</v>
      </c>
      <c r="S624">
        <v>-6.7232099236053354E-3</v>
      </c>
      <c r="T624">
        <v>-2.8688944529728193E-2</v>
      </c>
      <c r="U624">
        <v>1.7615383212666921E-2</v>
      </c>
      <c r="V624">
        <v>4.5747088842911343E-2</v>
      </c>
      <c r="W624">
        <v>0.13252941576693414</v>
      </c>
      <c r="X624">
        <v>-4.8608064189687383E-2</v>
      </c>
      <c r="Y624">
        <v>-1.621820417950702E-2</v>
      </c>
      <c r="Z624">
        <v>-8.3143306208882696E-3</v>
      </c>
    </row>
    <row r="625" spans="1:26" x14ac:dyDescent="0.2">
      <c r="A625">
        <f t="shared" si="10"/>
        <v>624</v>
      </c>
      <c r="B625">
        <v>5.5445518703727756E-3</v>
      </c>
      <c r="C625">
        <v>5.9097558440574294E-2</v>
      </c>
      <c r="D625">
        <v>-3.3244337715665033E-2</v>
      </c>
      <c r="E625">
        <v>-2.8555054781235953E-3</v>
      </c>
      <c r="F625">
        <v>-7.3274624013848863E-2</v>
      </c>
      <c r="G625">
        <v>-9.481393978324008E-3</v>
      </c>
      <c r="H625">
        <v>1.631046619052089E-2</v>
      </c>
      <c r="I625">
        <v>9.4172092137386462E-2</v>
      </c>
      <c r="J625">
        <v>-4.2181094776560249E-2</v>
      </c>
      <c r="K625">
        <v>2.3543715760199863E-4</v>
      </c>
      <c r="L625">
        <v>7.4031072283722771E-2</v>
      </c>
      <c r="M625">
        <v>6.9222610022999106E-2</v>
      </c>
      <c r="N625">
        <v>7.3523150795971645E-2</v>
      </c>
      <c r="O625">
        <v>-2.7774708259765746E-2</v>
      </c>
      <c r="P625">
        <v>-5.6053573393543374E-2</v>
      </c>
      <c r="Q625">
        <v>-7.1173321286913269E-2</v>
      </c>
      <c r="R625">
        <v>8.3506119735453188E-2</v>
      </c>
      <c r="S625">
        <v>8.1852603625212586E-2</v>
      </c>
      <c r="T625">
        <v>-8.4216736077666375E-4</v>
      </c>
      <c r="U625">
        <v>-3.4797284147498629E-2</v>
      </c>
      <c r="V625">
        <v>-6.2678560502701097E-2</v>
      </c>
      <c r="W625">
        <v>-2.7241965555520553E-2</v>
      </c>
      <c r="X625">
        <v>-9.7134082077380765E-3</v>
      </c>
      <c r="Y625">
        <v>6.5938654598914175E-3</v>
      </c>
      <c r="Z625">
        <v>4.8363923246499393E-2</v>
      </c>
    </row>
    <row r="626" spans="1:26" x14ac:dyDescent="0.2">
      <c r="A626">
        <f t="shared" si="10"/>
        <v>625</v>
      </c>
      <c r="B626">
        <v>-0.15352728626324771</v>
      </c>
      <c r="C626">
        <v>-4.9005591267970591E-2</v>
      </c>
      <c r="D626">
        <v>-4.009208213072149E-2</v>
      </c>
      <c r="E626">
        <v>-2.1118355328893727E-2</v>
      </c>
      <c r="F626">
        <v>5.0747378464099227E-2</v>
      </c>
      <c r="G626">
        <v>2.9882866011329834E-2</v>
      </c>
      <c r="H626">
        <v>2.4713392228246638E-2</v>
      </c>
      <c r="I626">
        <v>3.1701354823912099E-2</v>
      </c>
      <c r="J626">
        <v>-5.1742284537318349E-2</v>
      </c>
      <c r="K626">
        <v>8.4592842921136589E-3</v>
      </c>
      <c r="L626">
        <v>-4.684645349167374E-2</v>
      </c>
      <c r="M626">
        <v>8.4573659115585384E-2</v>
      </c>
      <c r="N626">
        <v>-1.9131690780890543E-2</v>
      </c>
      <c r="O626">
        <v>-3.285903975951452E-2</v>
      </c>
      <c r="P626">
        <v>8.087212455218204E-2</v>
      </c>
      <c r="Q626">
        <v>-4.1472470542805243E-2</v>
      </c>
      <c r="R626">
        <v>-8.6584658274943063E-2</v>
      </c>
      <c r="S626">
        <v>5.2234538929594065E-2</v>
      </c>
      <c r="T626">
        <v>8.8359725811770779E-3</v>
      </c>
      <c r="U626">
        <v>-1.8915303208826301E-2</v>
      </c>
      <c r="V626">
        <v>-1.2126825176574941E-2</v>
      </c>
      <c r="W626">
        <v>3.8931033881984746E-2</v>
      </c>
      <c r="X626">
        <v>-7.1191613957328995E-2</v>
      </c>
      <c r="Y626">
        <v>-3.6156745797504219E-2</v>
      </c>
      <c r="Z626">
        <v>-7.0357997497143086E-3</v>
      </c>
    </row>
    <row r="627" spans="1:26" x14ac:dyDescent="0.2">
      <c r="A627">
        <f t="shared" si="10"/>
        <v>626</v>
      </c>
      <c r="B627">
        <v>1.013438820157973E-2</v>
      </c>
      <c r="C627">
        <v>2.5004837290269172E-2</v>
      </c>
      <c r="D627">
        <v>4.8865286196450329E-2</v>
      </c>
      <c r="E627">
        <v>-2.082169839912126E-2</v>
      </c>
      <c r="F627">
        <v>1.2238167316454061E-3</v>
      </c>
      <c r="G627">
        <v>-1.3144837359830975E-2</v>
      </c>
      <c r="H627">
        <v>1.5121267359735305E-2</v>
      </c>
      <c r="I627">
        <v>-9.3052309262771811E-3</v>
      </c>
      <c r="J627">
        <v>-6.7915380947466825E-3</v>
      </c>
      <c r="K627">
        <v>6.0299005699574963E-2</v>
      </c>
      <c r="L627">
        <v>4.9712421353988859E-2</v>
      </c>
      <c r="M627">
        <v>4.4832763498552728E-3</v>
      </c>
      <c r="N627">
        <v>-7.863317674827652E-4</v>
      </c>
      <c r="O627">
        <v>-9.4802343353857885E-2</v>
      </c>
      <c r="P627">
        <v>7.1077116067167947E-2</v>
      </c>
      <c r="Q627">
        <v>3.7967815736874591E-2</v>
      </c>
      <c r="R627">
        <v>-1.4240269555880347E-2</v>
      </c>
      <c r="S627">
        <v>4.9204815110350776E-2</v>
      </c>
      <c r="T627">
        <v>2.9845803901772036E-2</v>
      </c>
      <c r="U627">
        <v>-8.0243970694221407E-3</v>
      </c>
      <c r="V627">
        <v>1.4000421896256719E-2</v>
      </c>
      <c r="W627">
        <v>-1.5606374498651649E-2</v>
      </c>
      <c r="X627">
        <v>-5.1925489221780051E-2</v>
      </c>
      <c r="Y627">
        <v>-7.925869637688393E-2</v>
      </c>
      <c r="Z627">
        <v>-2.7963685404150253E-2</v>
      </c>
    </row>
    <row r="628" spans="1:26" x14ac:dyDescent="0.2">
      <c r="A628">
        <f t="shared" si="10"/>
        <v>627</v>
      </c>
      <c r="B628">
        <v>3.7131193543394739E-2</v>
      </c>
      <c r="C628">
        <v>6.4406287448383961E-2</v>
      </c>
      <c r="D628">
        <v>-1.7947048130411522E-2</v>
      </c>
      <c r="E628">
        <v>2.9313948859251607E-2</v>
      </c>
      <c r="F628">
        <v>-6.0663248654368715E-2</v>
      </c>
      <c r="G628">
        <v>-1.0629471516328438E-2</v>
      </c>
      <c r="H628">
        <v>-7.5340863351225792E-2</v>
      </c>
      <c r="I628">
        <v>7.1889838440955686E-2</v>
      </c>
      <c r="J628">
        <v>4.5434003561602397E-2</v>
      </c>
      <c r="K628">
        <v>-1.7329356383824285E-2</v>
      </c>
      <c r="L628">
        <v>3.5747366474379535E-4</v>
      </c>
      <c r="M628">
        <v>-3.9231769853403562E-4</v>
      </c>
      <c r="N628">
        <v>-5.4673614349666708E-2</v>
      </c>
      <c r="O628">
        <v>-9.5037692062126655E-3</v>
      </c>
      <c r="P628">
        <v>-5.772410893556653E-2</v>
      </c>
      <c r="Q628">
        <v>-3.8716291528236968E-2</v>
      </c>
      <c r="R628">
        <v>2.1380230664500122E-2</v>
      </c>
      <c r="S628">
        <v>2.1670100800542387E-2</v>
      </c>
      <c r="T628">
        <v>-4.1771402755319147E-2</v>
      </c>
      <c r="U628">
        <v>-3.6178842240126808E-4</v>
      </c>
      <c r="V628">
        <v>6.3271487019092645E-2</v>
      </c>
      <c r="W628">
        <v>2.8182511262925231E-2</v>
      </c>
      <c r="X628">
        <v>-1.8517601956653969E-2</v>
      </c>
      <c r="Y628">
        <v>6.7146815937773691E-2</v>
      </c>
      <c r="Z628">
        <v>-8.3654929060314378E-4</v>
      </c>
    </row>
    <row r="629" spans="1:26" x14ac:dyDescent="0.2">
      <c r="A629">
        <f t="shared" si="10"/>
        <v>628</v>
      </c>
      <c r="B629">
        <v>-3.9505070297693241E-2</v>
      </c>
      <c r="C629">
        <v>4.3250395516723321E-2</v>
      </c>
      <c r="D629">
        <v>-3.0174086804025047E-2</v>
      </c>
      <c r="E629">
        <v>-8.2150295954652397E-2</v>
      </c>
      <c r="F629">
        <v>4.1494726384450967E-2</v>
      </c>
      <c r="G629">
        <v>-1.6663399756409125E-2</v>
      </c>
      <c r="H629">
        <v>-1.5070954092609416E-2</v>
      </c>
      <c r="I629">
        <v>-4.1195485401480894E-2</v>
      </c>
      <c r="J629">
        <v>-8.673693719861704E-2</v>
      </c>
      <c r="K629">
        <v>-3.1578956628851317E-2</v>
      </c>
      <c r="L629">
        <v>9.7383038260356589E-2</v>
      </c>
      <c r="M629">
        <v>-1.4859305322013018E-2</v>
      </c>
      <c r="N629">
        <v>-6.5930158722941903E-2</v>
      </c>
      <c r="O629">
        <v>-6.165940212483844E-2</v>
      </c>
      <c r="P629">
        <v>-5.2864068780715069E-2</v>
      </c>
      <c r="Q629">
        <v>4.159367655044726E-2</v>
      </c>
      <c r="R629">
        <v>4.1281241821365222E-2</v>
      </c>
      <c r="S629">
        <v>-1.7862447108632006E-2</v>
      </c>
      <c r="T629">
        <v>-5.2805595262898915E-2</v>
      </c>
      <c r="U629">
        <v>4.2153062968870857E-2</v>
      </c>
      <c r="V629">
        <v>-5.903139992972628E-2</v>
      </c>
      <c r="W629">
        <v>4.5498780514406853E-2</v>
      </c>
      <c r="X629">
        <v>8.9317353934113733E-2</v>
      </c>
      <c r="Y629">
        <v>4.3547111118518958E-2</v>
      </c>
      <c r="Z629">
        <v>-4.7978762098114074E-3</v>
      </c>
    </row>
    <row r="630" spans="1:26" x14ac:dyDescent="0.2">
      <c r="A630">
        <f t="shared" si="10"/>
        <v>629</v>
      </c>
      <c r="B630">
        <v>2.5488335517781402E-2</v>
      </c>
      <c r="C630">
        <v>4.6713347935456742E-2</v>
      </c>
      <c r="D630">
        <v>4.0005266850788812E-2</v>
      </c>
      <c r="E630">
        <v>7.5069820720171682E-2</v>
      </c>
      <c r="F630">
        <v>-7.528335435556345E-2</v>
      </c>
      <c r="G630">
        <v>4.0041607190693371E-2</v>
      </c>
      <c r="H630">
        <v>1.4181438590660501E-2</v>
      </c>
      <c r="I630">
        <v>4.8050360137199474E-3</v>
      </c>
      <c r="J630">
        <v>-5.0992464098906079E-2</v>
      </c>
      <c r="K630">
        <v>3.1312466285194303E-2</v>
      </c>
      <c r="L630">
        <v>-7.3735784911257832E-2</v>
      </c>
      <c r="M630">
        <v>6.0181927902437149E-2</v>
      </c>
      <c r="N630">
        <v>-1.8610157982566402E-2</v>
      </c>
      <c r="O630">
        <v>3.8650845398311802E-3</v>
      </c>
      <c r="P630">
        <v>9.777064316134761E-3</v>
      </c>
      <c r="Q630">
        <v>-9.2638417661635268E-3</v>
      </c>
      <c r="R630">
        <v>-5.5114527503155437E-2</v>
      </c>
      <c r="S630">
        <v>-3.6640812472014346E-2</v>
      </c>
      <c r="T630">
        <v>2.758634967920795E-2</v>
      </c>
      <c r="U630">
        <v>4.6137102999343239E-2</v>
      </c>
      <c r="V630">
        <v>-3.1569963676538505E-2</v>
      </c>
      <c r="W630">
        <v>1.2283969100449607E-2</v>
      </c>
      <c r="X630">
        <v>6.2921568040224418E-2</v>
      </c>
      <c r="Y630">
        <v>1.6273070237144073E-3</v>
      </c>
      <c r="Z630">
        <v>-1.8437077258487557E-2</v>
      </c>
    </row>
    <row r="631" spans="1:26" x14ac:dyDescent="0.2">
      <c r="A631">
        <f t="shared" si="10"/>
        <v>630</v>
      </c>
      <c r="B631">
        <v>3.8588409762406517E-2</v>
      </c>
      <c r="C631">
        <v>4.7815822342483376E-2</v>
      </c>
      <c r="D631">
        <v>1.5397049758064057E-2</v>
      </c>
      <c r="E631">
        <v>-1.1094766237398176E-2</v>
      </c>
      <c r="F631">
        <v>4.4217078513675921E-2</v>
      </c>
      <c r="G631">
        <v>2.147885013541595E-2</v>
      </c>
      <c r="H631">
        <v>1.9388492069064643E-2</v>
      </c>
      <c r="I631">
        <v>-7.4740384658409251E-2</v>
      </c>
      <c r="J631">
        <v>2.7967869097133297E-2</v>
      </c>
      <c r="K631">
        <v>1.8594214411414872E-2</v>
      </c>
      <c r="L631">
        <v>2.6640348017813589E-2</v>
      </c>
      <c r="M631">
        <v>-4.9023578043949662E-2</v>
      </c>
      <c r="N631">
        <v>2.5029908601301044E-2</v>
      </c>
      <c r="O631">
        <v>-1.3333828454910424E-2</v>
      </c>
      <c r="P631">
        <v>-9.0061824570406221E-2</v>
      </c>
      <c r="Q631">
        <v>-2.3724998472999005E-2</v>
      </c>
      <c r="R631">
        <v>1.5371260020332426E-2</v>
      </c>
      <c r="S631">
        <v>-3.9307347467418909E-2</v>
      </c>
      <c r="T631">
        <v>8.5271419229450487E-2</v>
      </c>
      <c r="U631">
        <v>-9.909228053962886E-2</v>
      </c>
      <c r="V631">
        <v>-2.5135502870891557E-2</v>
      </c>
      <c r="W631">
        <v>7.9527308279177561E-2</v>
      </c>
      <c r="X631">
        <v>2.0471891950263322E-2</v>
      </c>
      <c r="Y631">
        <v>0.11635951876568071</v>
      </c>
      <c r="Z631">
        <v>-1.7560565731211251E-2</v>
      </c>
    </row>
    <row r="632" spans="1:26" x14ac:dyDescent="0.2">
      <c r="A632">
        <f t="shared" si="10"/>
        <v>631</v>
      </c>
      <c r="B632">
        <v>-3.8488446625425277E-2</v>
      </c>
      <c r="C632">
        <v>-1.4444984405852073E-2</v>
      </c>
      <c r="D632">
        <v>7.2568938795366279E-3</v>
      </c>
      <c r="E632">
        <v>-8.1545053353659983E-2</v>
      </c>
      <c r="F632">
        <v>-4.6223147327809591E-2</v>
      </c>
      <c r="G632">
        <v>-8.3082299782911165E-2</v>
      </c>
      <c r="H632">
        <v>-8.5525702604101316E-3</v>
      </c>
      <c r="I632">
        <v>-0.11293644965959698</v>
      </c>
      <c r="J632">
        <v>-0.12107978683123261</v>
      </c>
      <c r="K632">
        <v>-4.0879365374539262E-2</v>
      </c>
      <c r="L632">
        <v>-3.9935670636922199E-3</v>
      </c>
      <c r="M632">
        <v>9.1353981588377986E-2</v>
      </c>
      <c r="N632">
        <v>-0.1528204194101595</v>
      </c>
      <c r="O632">
        <v>-1.3800030048180263E-2</v>
      </c>
      <c r="P632">
        <v>1.8694559096576937E-3</v>
      </c>
      <c r="Q632">
        <v>9.0678418996865115E-2</v>
      </c>
      <c r="R632">
        <v>-1.1851285102650957E-2</v>
      </c>
      <c r="S632">
        <v>-2.7429718476861594E-2</v>
      </c>
      <c r="T632">
        <v>-4.8937135106349804E-2</v>
      </c>
      <c r="U632">
        <v>-3.8267886412339702E-3</v>
      </c>
      <c r="V632">
        <v>5.3124370453265325E-2</v>
      </c>
      <c r="W632">
        <v>5.5304417745090879E-2</v>
      </c>
      <c r="X632">
        <v>3.2153387278089342E-2</v>
      </c>
      <c r="Y632">
        <v>-2.5759268359119222E-2</v>
      </c>
      <c r="Z632">
        <v>-1.5862711524735732E-2</v>
      </c>
    </row>
    <row r="633" spans="1:26" x14ac:dyDescent="0.2">
      <c r="A633">
        <f t="shared" si="10"/>
        <v>632</v>
      </c>
      <c r="B633">
        <v>7.4399572241442405E-2</v>
      </c>
      <c r="C633">
        <v>5.4890239628684334E-2</v>
      </c>
      <c r="D633">
        <v>-7.9837910767312378E-2</v>
      </c>
      <c r="E633">
        <v>-4.8185667558876898E-2</v>
      </c>
      <c r="F633">
        <v>-3.3996586384518183E-2</v>
      </c>
      <c r="G633">
        <v>-4.9084767000620949E-2</v>
      </c>
      <c r="H633">
        <v>-2.8648077038485851E-2</v>
      </c>
      <c r="I633">
        <v>-5.1579622046595466E-3</v>
      </c>
      <c r="J633">
        <v>-1.9573613541765986E-2</v>
      </c>
      <c r="K633">
        <v>2.760323865492573E-2</v>
      </c>
      <c r="L633">
        <v>7.9953788746019966E-2</v>
      </c>
      <c r="M633">
        <v>5.8069118052198783E-2</v>
      </c>
      <c r="N633">
        <v>-5.0623986432377914E-2</v>
      </c>
      <c r="O633">
        <v>7.3930044964445232E-2</v>
      </c>
      <c r="P633">
        <v>-3.9065397446331661E-2</v>
      </c>
      <c r="Q633">
        <v>-4.42041623993253E-2</v>
      </c>
      <c r="R633">
        <v>-6.1286730997917524E-2</v>
      </c>
      <c r="S633">
        <v>4.9896656741606857E-2</v>
      </c>
      <c r="T633">
        <v>-3.8614958713135672E-3</v>
      </c>
      <c r="U633">
        <v>-1.0493924002143114E-2</v>
      </c>
      <c r="V633">
        <v>4.4669889507737329E-2</v>
      </c>
      <c r="W633">
        <v>-1.7230928666700045E-2</v>
      </c>
      <c r="X633">
        <v>-3.6128506381370991E-3</v>
      </c>
      <c r="Y633">
        <v>2.6012902204611558E-2</v>
      </c>
      <c r="Z633">
        <v>-1.3506633016086842E-2</v>
      </c>
    </row>
    <row r="634" spans="1:26" x14ac:dyDescent="0.2">
      <c r="A634">
        <f t="shared" si="10"/>
        <v>633</v>
      </c>
      <c r="B634">
        <v>3.6442510186764756E-3</v>
      </c>
      <c r="C634">
        <v>9.1190389812173214E-2</v>
      </c>
      <c r="D634">
        <v>-2.9124551158993806E-2</v>
      </c>
      <c r="E634">
        <v>-1.4783536700646116E-2</v>
      </c>
      <c r="F634">
        <v>-2.7133943660524101E-2</v>
      </c>
      <c r="G634">
        <v>-3.6359241334146017E-2</v>
      </c>
      <c r="H634">
        <v>-0.10485107800819585</v>
      </c>
      <c r="I634">
        <v>6.8208047609682645E-2</v>
      </c>
      <c r="J634">
        <v>6.9539580058339809E-2</v>
      </c>
      <c r="K634">
        <v>8.7251305429234774E-2</v>
      </c>
      <c r="L634">
        <v>-2.2573255807064183E-2</v>
      </c>
      <c r="M634">
        <v>-4.9168968905044467E-3</v>
      </c>
      <c r="N634">
        <v>-8.8344990313635879E-4</v>
      </c>
      <c r="O634">
        <v>-3.741931332671912E-2</v>
      </c>
      <c r="P634">
        <v>-6.7830262085141896E-3</v>
      </c>
      <c r="Q634">
        <v>-5.0127743004517774E-3</v>
      </c>
      <c r="R634">
        <v>-7.9527044724374746E-2</v>
      </c>
      <c r="S634">
        <v>0.11441576755390821</v>
      </c>
      <c r="T634">
        <v>-2.9614486096142808E-2</v>
      </c>
      <c r="U634">
        <v>-3.472356125985634E-3</v>
      </c>
      <c r="V634">
        <v>-2.4057124560515664E-2</v>
      </c>
      <c r="W634">
        <v>-6.8288181306095583E-2</v>
      </c>
      <c r="X634">
        <v>5.1951732488505251E-2</v>
      </c>
      <c r="Y634">
        <v>-9.0245604282150824E-3</v>
      </c>
      <c r="Z634">
        <v>5.0791707937859448E-2</v>
      </c>
    </row>
    <row r="635" spans="1:26" x14ac:dyDescent="0.2">
      <c r="A635">
        <f t="shared" si="10"/>
        <v>634</v>
      </c>
      <c r="B635">
        <v>-4.022405581667448E-2</v>
      </c>
      <c r="C635">
        <v>-4.1387059683286806E-3</v>
      </c>
      <c r="D635">
        <v>5.7410347911337062E-3</v>
      </c>
      <c r="E635">
        <v>-1.362036188909339E-2</v>
      </c>
      <c r="F635">
        <v>-3.7776359336539251E-3</v>
      </c>
      <c r="G635">
        <v>5.6013099006296189E-2</v>
      </c>
      <c r="H635">
        <v>1.9165406451284603E-2</v>
      </c>
      <c r="I635">
        <v>8.6055880747728012E-4</v>
      </c>
      <c r="J635">
        <v>6.2151322943126471E-3</v>
      </c>
      <c r="K635">
        <v>-9.0934655707571921E-2</v>
      </c>
      <c r="L635">
        <v>3.8744021435984738E-2</v>
      </c>
      <c r="M635">
        <v>5.7816233201633135E-2</v>
      </c>
      <c r="N635">
        <v>-1.2708701370955063E-3</v>
      </c>
      <c r="O635">
        <v>5.0730135270961138E-2</v>
      </c>
      <c r="P635">
        <v>3.2866588942551463E-2</v>
      </c>
      <c r="Q635">
        <v>8.3508117751281488E-3</v>
      </c>
      <c r="R635">
        <v>2.4034971286255882E-2</v>
      </c>
      <c r="S635">
        <v>8.8565678248188652E-3</v>
      </c>
      <c r="T635">
        <v>-8.2739994686953731E-3</v>
      </c>
      <c r="U635">
        <v>7.1253449260169743E-2</v>
      </c>
      <c r="V635">
        <v>9.431063696464477E-2</v>
      </c>
      <c r="W635">
        <v>-2.7861401983228517E-2</v>
      </c>
      <c r="X635">
        <v>3.6390306601937671E-2</v>
      </c>
      <c r="Y635">
        <v>-1.8110749868374396E-2</v>
      </c>
      <c r="Z635">
        <v>8.1293002888839089E-2</v>
      </c>
    </row>
    <row r="636" spans="1:26" x14ac:dyDescent="0.2">
      <c r="A636">
        <f t="shared" si="10"/>
        <v>635</v>
      </c>
      <c r="B636">
        <v>-1.4775510884161522E-2</v>
      </c>
      <c r="C636">
        <v>-3.3890009713612793E-2</v>
      </c>
      <c r="D636">
        <v>6.5032763345574104E-2</v>
      </c>
      <c r="E636">
        <v>-2.7214572136090902E-2</v>
      </c>
      <c r="F636">
        <v>1.8420778508734713E-2</v>
      </c>
      <c r="G636">
        <v>9.4909573347940909E-2</v>
      </c>
      <c r="H636">
        <v>2.4629101348544777E-2</v>
      </c>
      <c r="I636">
        <v>-7.1615167946376707E-2</v>
      </c>
      <c r="J636">
        <v>2.2300767991359372E-2</v>
      </c>
      <c r="K636">
        <v>-8.0741134298902562E-3</v>
      </c>
      <c r="L636">
        <v>-1.8689349958753244E-2</v>
      </c>
      <c r="M636">
        <v>0.14957770902255954</v>
      </c>
      <c r="N636">
        <v>4.4470252415672394E-2</v>
      </c>
      <c r="O636">
        <v>4.530507434004194E-2</v>
      </c>
      <c r="P636">
        <v>-2.5534128825128385E-2</v>
      </c>
      <c r="Q636">
        <v>2.9711345333085771E-2</v>
      </c>
      <c r="R636">
        <v>6.8458925351765898E-3</v>
      </c>
      <c r="S636">
        <v>-2.3877245698119332E-2</v>
      </c>
      <c r="T636">
        <v>-8.5243111421051163E-2</v>
      </c>
      <c r="U636">
        <v>-1.5808540649068496E-2</v>
      </c>
      <c r="V636">
        <v>2.0422310585923587E-2</v>
      </c>
      <c r="W636">
        <v>9.8386252582895128E-2</v>
      </c>
      <c r="X636">
        <v>-0.10846260611350218</v>
      </c>
      <c r="Y636">
        <v>-8.588739478494152E-2</v>
      </c>
      <c r="Z636">
        <v>-6.1359050968419114E-2</v>
      </c>
    </row>
    <row r="637" spans="1:26" x14ac:dyDescent="0.2">
      <c r="A637">
        <f t="shared" si="10"/>
        <v>636</v>
      </c>
      <c r="B637">
        <v>-3.503373681869678E-2</v>
      </c>
      <c r="C637">
        <v>3.5146391608280737E-2</v>
      </c>
      <c r="D637">
        <v>-2.9026619991797165E-2</v>
      </c>
      <c r="E637">
        <v>3.3350536897354489E-2</v>
      </c>
      <c r="F637">
        <v>-5.357221518504926E-2</v>
      </c>
      <c r="G637">
        <v>-9.4164799330718599E-2</v>
      </c>
      <c r="H637">
        <v>-2.1378215522866802E-3</v>
      </c>
      <c r="I637">
        <v>3.5321375328742834E-2</v>
      </c>
      <c r="J637">
        <v>-7.3400434297732339E-2</v>
      </c>
      <c r="K637">
        <v>1.6178800101534468E-2</v>
      </c>
      <c r="L637">
        <v>1.4328747773189913E-3</v>
      </c>
      <c r="M637">
        <v>-9.674449759387764E-2</v>
      </c>
      <c r="N637">
        <v>1.7133555179724209E-2</v>
      </c>
      <c r="O637">
        <v>5.4425834647643129E-3</v>
      </c>
      <c r="P637">
        <v>-2.5817303064805723E-2</v>
      </c>
      <c r="Q637">
        <v>4.4882797713713021E-2</v>
      </c>
      <c r="R637">
        <v>-8.9460668101215682E-2</v>
      </c>
      <c r="S637">
        <v>-5.0749709550757569E-2</v>
      </c>
      <c r="T637">
        <v>0.1317623700725668</v>
      </c>
      <c r="U637">
        <v>-1.6117121136339924E-2</v>
      </c>
      <c r="V637">
        <v>-4.6211700120579464E-2</v>
      </c>
      <c r="W637">
        <v>-9.6577993186586133E-3</v>
      </c>
      <c r="X637">
        <v>4.4979116904987279E-2</v>
      </c>
      <c r="Y637">
        <v>-5.9419087574861987E-2</v>
      </c>
      <c r="Z637">
        <v>1.1200552169558113E-2</v>
      </c>
    </row>
    <row r="638" spans="1:26" x14ac:dyDescent="0.2">
      <c r="A638">
        <f t="shared" si="10"/>
        <v>637</v>
      </c>
      <c r="B638">
        <v>-4.8558768608512881E-2</v>
      </c>
      <c r="C638">
        <v>-4.0906246565461157E-2</v>
      </c>
      <c r="D638">
        <v>2.4844571853392516E-2</v>
      </c>
      <c r="E638">
        <v>5.825328476276781E-2</v>
      </c>
      <c r="F638">
        <v>-4.4765714375451071E-2</v>
      </c>
      <c r="G638">
        <v>4.6197165315249519E-3</v>
      </c>
      <c r="H638">
        <v>1.885995449168214E-3</v>
      </c>
      <c r="I638">
        <v>-2.6346147665998725E-3</v>
      </c>
      <c r="J638">
        <v>7.613479761466678E-2</v>
      </c>
      <c r="K638">
        <v>2.6839749187653493E-2</v>
      </c>
      <c r="L638">
        <v>2.2214269656202084E-2</v>
      </c>
      <c r="M638">
        <v>9.3361083515394964E-3</v>
      </c>
      <c r="N638">
        <v>7.6375960519813241E-2</v>
      </c>
      <c r="O638">
        <v>0.10937449671821756</v>
      </c>
      <c r="P638">
        <v>4.9271060263724541E-2</v>
      </c>
      <c r="Q638">
        <v>6.8290533234759476E-2</v>
      </c>
      <c r="R638">
        <v>2.3485838489363167E-2</v>
      </c>
      <c r="S638">
        <v>4.956027768213523E-2</v>
      </c>
      <c r="T638">
        <v>-6.6362548290014714E-2</v>
      </c>
      <c r="U638">
        <v>-1.901956404722939E-2</v>
      </c>
      <c r="V638">
        <v>8.4225497214274539E-2</v>
      </c>
      <c r="W638">
        <v>2.2340690305005146E-2</v>
      </c>
      <c r="X638">
        <v>-0.10991469627883578</v>
      </c>
      <c r="Y638">
        <v>-0.11303759977081594</v>
      </c>
      <c r="Z638">
        <v>-7.6793796506994527E-2</v>
      </c>
    </row>
    <row r="639" spans="1:26" x14ac:dyDescent="0.2">
      <c r="A639">
        <f t="shared" si="10"/>
        <v>638</v>
      </c>
      <c r="B639">
        <v>-8.1687553894424961E-2</v>
      </c>
      <c r="C639">
        <v>-9.7327185070364891E-2</v>
      </c>
      <c r="D639">
        <v>1.252140583168551E-2</v>
      </c>
      <c r="E639">
        <v>-9.8510791480588764E-3</v>
      </c>
      <c r="F639">
        <v>-1.3942742496541832E-3</v>
      </c>
      <c r="G639">
        <v>7.4913799143500254E-4</v>
      </c>
      <c r="H639">
        <v>5.353929936048557E-2</v>
      </c>
      <c r="I639">
        <v>7.9321118329598192E-2</v>
      </c>
      <c r="J639">
        <v>1.3980056337482656E-2</v>
      </c>
      <c r="K639">
        <v>3.3215113387221773E-2</v>
      </c>
      <c r="L639">
        <v>9.9174633852810112E-2</v>
      </c>
      <c r="M639">
        <v>1.1013764564290606E-2</v>
      </c>
      <c r="N639">
        <v>-6.9070710158274734E-2</v>
      </c>
      <c r="O639">
        <v>4.7647043387050152E-3</v>
      </c>
      <c r="P639">
        <v>4.1462199862578354E-2</v>
      </c>
      <c r="Q639">
        <v>-9.440709050621994E-2</v>
      </c>
      <c r="R639">
        <v>2.2468576272668354E-2</v>
      </c>
      <c r="S639">
        <v>-3.8062111700323767E-2</v>
      </c>
      <c r="T639">
        <v>-4.3120589942194823E-2</v>
      </c>
      <c r="U639">
        <v>-2.593750577969604E-2</v>
      </c>
      <c r="V639">
        <v>6.1194991613377568E-2</v>
      </c>
      <c r="W639">
        <v>5.0488887212367391E-2</v>
      </c>
      <c r="X639">
        <v>1.6303792767905832E-3</v>
      </c>
      <c r="Y639">
        <v>-6.8885916758132229E-2</v>
      </c>
      <c r="Z639">
        <v>-3.7271504060960352E-2</v>
      </c>
    </row>
    <row r="640" spans="1:26" x14ac:dyDescent="0.2">
      <c r="A640">
        <f t="shared" si="10"/>
        <v>639</v>
      </c>
      <c r="B640">
        <v>-3.7888423206706573E-2</v>
      </c>
      <c r="C640">
        <v>2.6057942485841597E-2</v>
      </c>
      <c r="D640">
        <v>7.472594398222393E-2</v>
      </c>
      <c r="E640">
        <v>-4.6647267494037352E-2</v>
      </c>
      <c r="F640">
        <v>2.6919014413117778E-2</v>
      </c>
      <c r="G640">
        <v>2.1199094159170231E-2</v>
      </c>
      <c r="H640">
        <v>6.5170136394039693E-2</v>
      </c>
      <c r="I640">
        <v>7.6855327042601673E-2</v>
      </c>
      <c r="J640">
        <v>-3.4066775022262921E-2</v>
      </c>
      <c r="K640">
        <v>-3.2348514784538179E-2</v>
      </c>
      <c r="L640">
        <v>4.4270005053252764E-2</v>
      </c>
      <c r="M640">
        <v>1.6709485729959103E-2</v>
      </c>
      <c r="N640">
        <v>-5.7547775724306194E-2</v>
      </c>
      <c r="O640">
        <v>-3.6052913963763936E-2</v>
      </c>
      <c r="P640">
        <v>8.2284291393341424E-2</v>
      </c>
      <c r="Q640">
        <v>3.6742626705563455E-2</v>
      </c>
      <c r="R640">
        <v>6.632789614786426E-2</v>
      </c>
      <c r="S640">
        <v>-1.8343421419161621E-2</v>
      </c>
      <c r="T640">
        <v>-5.0996200464092929E-2</v>
      </c>
      <c r="U640">
        <v>-4.728974326796332E-2</v>
      </c>
      <c r="V640">
        <v>8.800471965057043E-4</v>
      </c>
      <c r="W640">
        <v>-4.0781412105444129E-2</v>
      </c>
      <c r="X640">
        <v>-1.2091598334823917E-2</v>
      </c>
      <c r="Y640">
        <v>-6.872997707914634E-2</v>
      </c>
      <c r="Z640">
        <v>7.5468883631308201E-2</v>
      </c>
    </row>
    <row r="641" spans="1:26" x14ac:dyDescent="0.2">
      <c r="A641">
        <f t="shared" si="10"/>
        <v>640</v>
      </c>
      <c r="B641">
        <v>-6.1820017872372696E-3</v>
      </c>
      <c r="C641">
        <v>-2.4052196665343899E-3</v>
      </c>
      <c r="D641">
        <v>-1.5564893337474536E-2</v>
      </c>
      <c r="E641">
        <v>-3.5578467419640727E-2</v>
      </c>
      <c r="F641">
        <v>-5.1558106601408457E-2</v>
      </c>
      <c r="G641">
        <v>1.3872689535457284E-3</v>
      </c>
      <c r="H641">
        <v>5.7131742120081815E-3</v>
      </c>
      <c r="I641">
        <v>2.8525037840365721E-2</v>
      </c>
      <c r="J641">
        <v>-3.3837972308072006E-2</v>
      </c>
      <c r="K641">
        <v>4.4270062073462672E-2</v>
      </c>
      <c r="L641">
        <v>3.1378576460169026E-2</v>
      </c>
      <c r="M641">
        <v>-9.7809509932572083E-4</v>
      </c>
      <c r="N641">
        <v>-1.3593620951056769E-2</v>
      </c>
      <c r="O641">
        <v>-1.6000275584842362E-3</v>
      </c>
      <c r="P641">
        <v>8.0292858945424424E-3</v>
      </c>
      <c r="Q641">
        <v>6.269072301640051E-2</v>
      </c>
      <c r="R641">
        <v>-0.11294156032259796</v>
      </c>
      <c r="S641">
        <v>-3.8647159580305485E-2</v>
      </c>
      <c r="T641">
        <v>-9.4466168304691202E-3</v>
      </c>
      <c r="U641">
        <v>1.1447463458213129E-2</v>
      </c>
      <c r="V641">
        <v>9.0770218009178325E-2</v>
      </c>
      <c r="W641">
        <v>-3.0652030842618885E-2</v>
      </c>
      <c r="X641">
        <v>0.10171420451215694</v>
      </c>
      <c r="Y641">
        <v>9.4095585313090216E-2</v>
      </c>
      <c r="Z641">
        <v>3.0107679327630563E-2</v>
      </c>
    </row>
    <row r="642" spans="1:26" x14ac:dyDescent="0.2">
      <c r="A642">
        <f t="shared" si="10"/>
        <v>641</v>
      </c>
      <c r="B642">
        <v>8.3924622302726362E-2</v>
      </c>
      <c r="C642">
        <v>-1.5931741569619323E-2</v>
      </c>
      <c r="D642">
        <v>1.1467610964499435E-2</v>
      </c>
      <c r="E642">
        <v>-5.6787319823425539E-2</v>
      </c>
      <c r="F642">
        <v>2.8512461549067732E-2</v>
      </c>
      <c r="G642">
        <v>-5.2405417121887732E-2</v>
      </c>
      <c r="H642">
        <v>-2.598213866934717E-2</v>
      </c>
      <c r="I642">
        <v>8.8106330667557853E-2</v>
      </c>
      <c r="J642">
        <v>1.1789311594925111E-2</v>
      </c>
      <c r="K642">
        <v>1.3267468514949013E-2</v>
      </c>
      <c r="L642">
        <v>8.4389704468785839E-2</v>
      </c>
      <c r="M642">
        <v>-5.4971192189490731E-2</v>
      </c>
      <c r="N642">
        <v>2.5853711492746873E-2</v>
      </c>
      <c r="O642">
        <v>6.1424257042025511E-2</v>
      </c>
      <c r="P642">
        <v>2.4926056697768002E-3</v>
      </c>
      <c r="Q642">
        <v>1.7124881119117197E-2</v>
      </c>
      <c r="R642">
        <v>-3.2095876893085039E-2</v>
      </c>
      <c r="S642">
        <v>2.231376122507775E-2</v>
      </c>
      <c r="T642">
        <v>0.13851391467596991</v>
      </c>
      <c r="U642">
        <v>3.2899823988464541E-2</v>
      </c>
      <c r="V642">
        <v>0.14059090506660626</v>
      </c>
      <c r="W642">
        <v>9.8417088745921706E-3</v>
      </c>
      <c r="X642">
        <v>6.977919531085057E-2</v>
      </c>
      <c r="Y642">
        <v>5.5268931314714897E-3</v>
      </c>
      <c r="Z642">
        <v>0.12065704267913523</v>
      </c>
    </row>
    <row r="643" spans="1:26" x14ac:dyDescent="0.2">
      <c r="A643">
        <f t="shared" si="10"/>
        <v>642</v>
      </c>
      <c r="B643">
        <v>-2.2501974789734022E-2</v>
      </c>
      <c r="C643">
        <v>2.1005824571190441E-2</v>
      </c>
      <c r="D643">
        <v>5.8685191060367063E-2</v>
      </c>
      <c r="E643">
        <v>-1.7845258575614861E-4</v>
      </c>
      <c r="F643">
        <v>-9.8572246201189734E-2</v>
      </c>
      <c r="G643">
        <v>4.8577341426440442E-2</v>
      </c>
      <c r="H643">
        <v>-1.1113928713229698E-2</v>
      </c>
      <c r="I643">
        <v>-3.3156988585009352E-2</v>
      </c>
      <c r="J643">
        <v>2.6332161960648335E-2</v>
      </c>
      <c r="K643">
        <v>-3.1484088631982446E-2</v>
      </c>
      <c r="L643">
        <v>1.77030681074218E-2</v>
      </c>
      <c r="M643">
        <v>8.5049001756320533E-3</v>
      </c>
      <c r="N643">
        <v>1.9337200620029863E-2</v>
      </c>
      <c r="O643">
        <v>5.2537618402998573E-2</v>
      </c>
      <c r="P643">
        <v>2.9187635560281526E-2</v>
      </c>
      <c r="Q643">
        <v>-9.0911042332843278E-2</v>
      </c>
      <c r="R643">
        <v>7.8202981344354938E-3</v>
      </c>
      <c r="S643">
        <v>-2.0130072880985048E-2</v>
      </c>
      <c r="T643">
        <v>-5.8855082231825818E-2</v>
      </c>
      <c r="U643">
        <v>-2.4154897390258043E-2</v>
      </c>
      <c r="V643">
        <v>9.9980724279403882E-3</v>
      </c>
      <c r="W643">
        <v>-5.8382050810295467E-3</v>
      </c>
      <c r="X643">
        <v>-4.877610167071629E-2</v>
      </c>
      <c r="Y643">
        <v>-3.1456509717388885E-2</v>
      </c>
      <c r="Z643">
        <v>4.1624186259667441E-2</v>
      </c>
    </row>
    <row r="644" spans="1:26" x14ac:dyDescent="0.2">
      <c r="A644">
        <f t="shared" ref="A644:A707" si="11">A643+1</f>
        <v>643</v>
      </c>
      <c r="B644">
        <v>-2.9248684199372307E-2</v>
      </c>
      <c r="C644">
        <v>7.3077717697384026E-3</v>
      </c>
      <c r="D644">
        <v>-8.5753808530210709E-2</v>
      </c>
      <c r="E644">
        <v>-6.8225625451872884E-3</v>
      </c>
      <c r="F644">
        <v>-6.1382966082176103E-2</v>
      </c>
      <c r="G644">
        <v>-0.10995006778457837</v>
      </c>
      <c r="H644">
        <v>-3.8243505139516132E-2</v>
      </c>
      <c r="I644">
        <v>1.4309354847291465E-3</v>
      </c>
      <c r="J644">
        <v>-6.9519274141677162E-2</v>
      </c>
      <c r="K644">
        <v>-5.8967857929848704E-3</v>
      </c>
      <c r="L644">
        <v>9.743825842780534E-3</v>
      </c>
      <c r="M644">
        <v>-4.1621138547427793E-2</v>
      </c>
      <c r="N644">
        <v>9.7036845235185964E-2</v>
      </c>
      <c r="O644">
        <v>4.0289851175814531E-2</v>
      </c>
      <c r="P644">
        <v>-2.0181388944200466E-2</v>
      </c>
      <c r="Q644">
        <v>2.5363965671388902E-2</v>
      </c>
      <c r="R644">
        <v>1.8630640590728779E-3</v>
      </c>
      <c r="S644">
        <v>-4.637052852384279E-2</v>
      </c>
      <c r="T644">
        <v>5.3950465930411255E-3</v>
      </c>
      <c r="U644">
        <v>-5.1056676645919122E-3</v>
      </c>
      <c r="V644">
        <v>-2.9759442571256973E-2</v>
      </c>
      <c r="W644">
        <v>-2.5008066753128888E-2</v>
      </c>
      <c r="X644">
        <v>-6.3423056754962515E-2</v>
      </c>
      <c r="Y644">
        <v>-0.10261027950534633</v>
      </c>
      <c r="Z644">
        <v>5.0937980225732579E-2</v>
      </c>
    </row>
    <row r="645" spans="1:26" x14ac:dyDescent="0.2">
      <c r="A645">
        <f t="shared" si="11"/>
        <v>644</v>
      </c>
      <c r="B645">
        <v>-9.7494713230696486E-2</v>
      </c>
      <c r="C645">
        <v>2.9222515772315341E-2</v>
      </c>
      <c r="D645">
        <v>1.7591908320653205E-2</v>
      </c>
      <c r="E645">
        <v>-2.698806765453076E-2</v>
      </c>
      <c r="F645">
        <v>6.5358615352216515E-2</v>
      </c>
      <c r="G645">
        <v>6.2276869882666869E-2</v>
      </c>
      <c r="H645">
        <v>0.10543249973579155</v>
      </c>
      <c r="I645">
        <v>-4.8743281108784148E-2</v>
      </c>
      <c r="J645">
        <v>-5.3809410324336761E-2</v>
      </c>
      <c r="K645">
        <v>-5.527656529427926E-2</v>
      </c>
      <c r="L645">
        <v>1.8762124529502652E-2</v>
      </c>
      <c r="M645">
        <v>-6.5226088712240352E-2</v>
      </c>
      <c r="N645">
        <v>9.2092613193270625E-2</v>
      </c>
      <c r="O645">
        <v>2.8059372147122459E-3</v>
      </c>
      <c r="P645">
        <v>3.0728384700815781E-2</v>
      </c>
      <c r="Q645">
        <v>-7.1202418199420942E-2</v>
      </c>
      <c r="R645">
        <v>-1.5116919007815302E-2</v>
      </c>
      <c r="S645">
        <v>-2.466458844924398E-2</v>
      </c>
      <c r="T645">
        <v>7.2102887438230082E-2</v>
      </c>
      <c r="U645">
        <v>-2.0100115147586667E-2</v>
      </c>
      <c r="V645">
        <v>2.0896229324840417E-2</v>
      </c>
      <c r="W645">
        <v>5.9100593389261769E-2</v>
      </c>
      <c r="X645">
        <v>2.1650859395361431E-3</v>
      </c>
      <c r="Y645">
        <v>-2.5628317608389441E-2</v>
      </c>
      <c r="Z645">
        <v>1.6966517396745807E-2</v>
      </c>
    </row>
    <row r="646" spans="1:26" x14ac:dyDescent="0.2">
      <c r="A646">
        <f t="shared" si="11"/>
        <v>645</v>
      </c>
      <c r="B646">
        <v>-9.9684202846356443E-2</v>
      </c>
      <c r="C646">
        <v>1.0676312175848648E-2</v>
      </c>
      <c r="D646">
        <v>-1.010230801532761E-2</v>
      </c>
      <c r="E646">
        <v>-1.7362744159443021E-2</v>
      </c>
      <c r="F646">
        <v>1.4417220667309759E-2</v>
      </c>
      <c r="G646">
        <v>-2.0762796116155648E-2</v>
      </c>
      <c r="H646">
        <v>5.6321402573709309E-3</v>
      </c>
      <c r="I646">
        <v>3.0385895659240655E-2</v>
      </c>
      <c r="J646">
        <v>1.1854636595486242E-2</v>
      </c>
      <c r="K646">
        <v>3.3022749577728973E-2</v>
      </c>
      <c r="L646">
        <v>3.6215364997654246E-3</v>
      </c>
      <c r="M646">
        <v>1.444740571305045E-2</v>
      </c>
      <c r="N646">
        <v>-9.8252810253812673E-5</v>
      </c>
      <c r="O646">
        <v>4.2897100918650642E-2</v>
      </c>
      <c r="P646">
        <v>6.5287772345991951E-2</v>
      </c>
      <c r="Q646">
        <v>-4.5053779897200066E-2</v>
      </c>
      <c r="R646">
        <v>-9.6206302796964169E-2</v>
      </c>
      <c r="S646">
        <v>2.6617776940848138E-2</v>
      </c>
      <c r="T646">
        <v>1.3276365602076306E-2</v>
      </c>
      <c r="U646">
        <v>-0.11524474757910388</v>
      </c>
      <c r="V646">
        <v>9.4045355426543825E-2</v>
      </c>
      <c r="W646">
        <v>-5.9533402283993939E-2</v>
      </c>
      <c r="X646">
        <v>5.4165052584876978E-2</v>
      </c>
      <c r="Y646">
        <v>4.6587617804830984E-2</v>
      </c>
      <c r="Z646">
        <v>3.5310009307034755E-2</v>
      </c>
    </row>
    <row r="647" spans="1:26" x14ac:dyDescent="0.2">
      <c r="A647">
        <f t="shared" si="11"/>
        <v>646</v>
      </c>
      <c r="B647">
        <v>2.5244216625878644E-2</v>
      </c>
      <c r="C647">
        <v>-0.14265444007681083</v>
      </c>
      <c r="D647">
        <v>0.1023273771534589</v>
      </c>
      <c r="E647">
        <v>-5.9080871005053569E-4</v>
      </c>
      <c r="F647">
        <v>8.4451234488390416E-4</v>
      </c>
      <c r="G647">
        <v>1.8406994198150218E-2</v>
      </c>
      <c r="H647">
        <v>0.12907036583633374</v>
      </c>
      <c r="I647">
        <v>2.6324726229205939E-2</v>
      </c>
      <c r="J647">
        <v>3.2835694754622648E-2</v>
      </c>
      <c r="K647">
        <v>0.12082409807827728</v>
      </c>
      <c r="L647">
        <v>2.4591844944711207E-2</v>
      </c>
      <c r="M647">
        <v>-3.6212592403697223E-2</v>
      </c>
      <c r="N647">
        <v>-1.4323679428224602E-2</v>
      </c>
      <c r="O647">
        <v>3.2154546151468864E-2</v>
      </c>
      <c r="P647">
        <v>7.5580965253629132E-3</v>
      </c>
      <c r="Q647">
        <v>-2.0726548429616496E-2</v>
      </c>
      <c r="R647">
        <v>-6.4111593241407014E-2</v>
      </c>
      <c r="S647">
        <v>8.4585056498340527E-2</v>
      </c>
      <c r="T647">
        <v>-6.7770753491503716E-2</v>
      </c>
      <c r="U647">
        <v>2.4125840903393907E-2</v>
      </c>
      <c r="V647">
        <v>0.11805410480364106</v>
      </c>
      <c r="W647">
        <v>8.1671619481434032E-3</v>
      </c>
      <c r="X647">
        <v>1.973469800950272E-2</v>
      </c>
      <c r="Y647">
        <v>7.1051243394486985E-2</v>
      </c>
      <c r="Z647">
        <v>4.4390689722752522E-2</v>
      </c>
    </row>
    <row r="648" spans="1:26" x14ac:dyDescent="0.2">
      <c r="A648">
        <f t="shared" si="11"/>
        <v>647</v>
      </c>
      <c r="B648">
        <v>-4.7132899672605484E-3</v>
      </c>
      <c r="C648">
        <v>1.2366215593881029E-2</v>
      </c>
      <c r="D648">
        <v>4.8665177317383811E-2</v>
      </c>
      <c r="E648">
        <v>3.5172744007157551E-2</v>
      </c>
      <c r="F648">
        <v>-1.4091110723293641E-2</v>
      </c>
      <c r="G648">
        <v>4.0891862453723817E-2</v>
      </c>
      <c r="H648">
        <v>3.8311612629575602E-2</v>
      </c>
      <c r="I648">
        <v>-9.6378870778111511E-3</v>
      </c>
      <c r="J648">
        <v>3.4941165042866783E-2</v>
      </c>
      <c r="K648">
        <v>2.8186836740330123E-2</v>
      </c>
      <c r="L648">
        <v>-6.7109430334383435E-2</v>
      </c>
      <c r="M648">
        <v>4.3589968859942558E-3</v>
      </c>
      <c r="N648">
        <v>3.952549920708763E-2</v>
      </c>
      <c r="O648">
        <v>-5.80963747998961E-2</v>
      </c>
      <c r="P648">
        <v>-4.0555715488720848E-2</v>
      </c>
      <c r="Q648">
        <v>-7.9654448741865776E-3</v>
      </c>
      <c r="R648">
        <v>-2.1688531525551943E-2</v>
      </c>
      <c r="S648">
        <v>-2.5467955211016632E-2</v>
      </c>
      <c r="T648">
        <v>8.0976893029070199E-2</v>
      </c>
      <c r="U648">
        <v>-4.1708786950057183E-2</v>
      </c>
      <c r="V648">
        <v>8.1842354804937498E-2</v>
      </c>
      <c r="W648">
        <v>-8.4649897393714368E-2</v>
      </c>
      <c r="X648">
        <v>-8.4510834096675966E-3</v>
      </c>
      <c r="Y648">
        <v>9.1320454250006011E-2</v>
      </c>
      <c r="Z648">
        <v>8.3572568073438311E-2</v>
      </c>
    </row>
    <row r="649" spans="1:26" x14ac:dyDescent="0.2">
      <c r="A649">
        <f t="shared" si="11"/>
        <v>648</v>
      </c>
      <c r="B649">
        <v>-5.2969149294853982E-2</v>
      </c>
      <c r="C649">
        <v>0.1696806523678008</v>
      </c>
      <c r="D649">
        <v>-1.6805817724099305E-2</v>
      </c>
      <c r="E649">
        <v>7.957935686708438E-2</v>
      </c>
      <c r="F649">
        <v>-3.8991427743087129E-2</v>
      </c>
      <c r="G649">
        <v>9.6297715193675484E-2</v>
      </c>
      <c r="H649">
        <v>-4.8526472929340481E-2</v>
      </c>
      <c r="I649">
        <v>6.1136278432336445E-4</v>
      </c>
      <c r="J649">
        <v>1.3880713453324326E-3</v>
      </c>
      <c r="K649">
        <v>3.8677359070321667E-2</v>
      </c>
      <c r="L649">
        <v>-0.11571498960763509</v>
      </c>
      <c r="M649">
        <v>-2.9281140072333184E-3</v>
      </c>
      <c r="N649">
        <v>-7.6042098801925844E-3</v>
      </c>
      <c r="O649">
        <v>4.2030732973210205E-4</v>
      </c>
      <c r="P649">
        <v>7.4859513545303819E-2</v>
      </c>
      <c r="Q649">
        <v>3.2486353055191104E-2</v>
      </c>
      <c r="R649">
        <v>8.781399637586422E-2</v>
      </c>
      <c r="S649">
        <v>-2.0678769372748575E-2</v>
      </c>
      <c r="T649">
        <v>-1.5080647580067439E-2</v>
      </c>
      <c r="U649">
        <v>2.8490499619211292E-2</v>
      </c>
      <c r="V649">
        <v>4.2622245154631783E-2</v>
      </c>
      <c r="W649">
        <v>2.1182662143684434E-2</v>
      </c>
      <c r="X649">
        <v>-6.9495588036740368E-4</v>
      </c>
      <c r="Y649">
        <v>-4.6528231255762477E-2</v>
      </c>
      <c r="Z649">
        <v>4.9028734844199697E-3</v>
      </c>
    </row>
    <row r="650" spans="1:26" x14ac:dyDescent="0.2">
      <c r="A650">
        <f t="shared" si="11"/>
        <v>649</v>
      </c>
      <c r="B650">
        <v>-9.1717452250294956E-2</v>
      </c>
      <c r="C650">
        <v>1.4263666163450501E-2</v>
      </c>
      <c r="D650">
        <v>7.3263212256764604E-3</v>
      </c>
      <c r="E650">
        <v>1.4157625710172613E-2</v>
      </c>
      <c r="F650">
        <v>-0.10088712148954114</v>
      </c>
      <c r="G650">
        <v>6.4668423632631682E-3</v>
      </c>
      <c r="H650">
        <v>-1.1032370717466294E-2</v>
      </c>
      <c r="I650">
        <v>-6.0043068590135439E-2</v>
      </c>
      <c r="J650">
        <v>6.1905234947057262E-2</v>
      </c>
      <c r="K650">
        <v>1.9891719284091895E-3</v>
      </c>
      <c r="L650">
        <v>2.6694031998494336E-2</v>
      </c>
      <c r="M650">
        <v>-6.5728568171216847E-3</v>
      </c>
      <c r="N650">
        <v>-4.4623056234314742E-2</v>
      </c>
      <c r="O650">
        <v>-7.8509774839754257E-2</v>
      </c>
      <c r="P650">
        <v>-9.4567055589375157E-2</v>
      </c>
      <c r="Q650">
        <v>0.13170332167549328</v>
      </c>
      <c r="R650">
        <v>-0.13334959623845413</v>
      </c>
      <c r="S650">
        <v>3.3021844044595391E-2</v>
      </c>
      <c r="T650">
        <v>3.60268641392162E-2</v>
      </c>
      <c r="U650">
        <v>4.7110837011688764E-2</v>
      </c>
      <c r="V650">
        <v>-2.4336519102193078E-2</v>
      </c>
      <c r="W650">
        <v>4.370350591367448E-2</v>
      </c>
      <c r="X650">
        <v>-4.0340180026679093E-2</v>
      </c>
      <c r="Y650">
        <v>7.2121695526494695E-2</v>
      </c>
      <c r="Z650">
        <v>-1.9336461475996058E-2</v>
      </c>
    </row>
    <row r="651" spans="1:26" x14ac:dyDescent="0.2">
      <c r="A651">
        <f t="shared" si="11"/>
        <v>650</v>
      </c>
      <c r="B651">
        <v>2.6727292061125316E-2</v>
      </c>
      <c r="C651">
        <v>6.8497453327706515E-2</v>
      </c>
      <c r="D651">
        <v>-1.2385913107927217E-3</v>
      </c>
      <c r="E651">
        <v>0.13997406445616625</v>
      </c>
      <c r="F651">
        <v>-5.1024146320776113E-2</v>
      </c>
      <c r="G651">
        <v>9.4142694429301247E-4</v>
      </c>
      <c r="H651">
        <v>2.5944257231491151E-2</v>
      </c>
      <c r="I651">
        <v>-2.3820285232640539E-2</v>
      </c>
      <c r="J651">
        <v>-7.6322473971788388E-2</v>
      </c>
      <c r="K651">
        <v>-8.2834830389373181E-3</v>
      </c>
      <c r="L651">
        <v>2.1272150334208061E-2</v>
      </c>
      <c r="M651">
        <v>0.1015273904581807</v>
      </c>
      <c r="N651">
        <v>2.5724553202756371E-2</v>
      </c>
      <c r="O651">
        <v>-0.1207127458244283</v>
      </c>
      <c r="P651">
        <v>-5.445034916435719E-2</v>
      </c>
      <c r="Q651">
        <v>6.3052290774187433E-2</v>
      </c>
      <c r="R651">
        <v>6.4334367175177945E-2</v>
      </c>
      <c r="S651">
        <v>-1.9893123691069225E-2</v>
      </c>
      <c r="T651">
        <v>3.0498241341996083E-2</v>
      </c>
      <c r="U651">
        <v>-8.2406240355152885E-2</v>
      </c>
      <c r="V651">
        <v>6.2517034009862527E-2</v>
      </c>
      <c r="W651">
        <v>-1.6575435333045636E-2</v>
      </c>
      <c r="X651">
        <v>-6.2224933871239181E-2</v>
      </c>
      <c r="Y651">
        <v>0.102271625222247</v>
      </c>
      <c r="Z651">
        <v>-4.096228859784997E-2</v>
      </c>
    </row>
    <row r="652" spans="1:26" x14ac:dyDescent="0.2">
      <c r="A652">
        <f t="shared" si="11"/>
        <v>651</v>
      </c>
      <c r="B652">
        <v>7.1550386075758435E-2</v>
      </c>
      <c r="C652">
        <v>2.8421560277520939E-2</v>
      </c>
      <c r="D652">
        <v>3.8287546446200686E-2</v>
      </c>
      <c r="E652">
        <v>-3.153950300921228E-2</v>
      </c>
      <c r="F652">
        <v>-7.6502560335041138E-3</v>
      </c>
      <c r="G652">
        <v>-6.9598367113440765E-2</v>
      </c>
      <c r="H652">
        <v>1.5002416596416015E-2</v>
      </c>
      <c r="I652">
        <v>1.4765337981391076E-2</v>
      </c>
      <c r="J652">
        <v>1.049035643701559E-2</v>
      </c>
      <c r="K652">
        <v>2.0733606606047391E-2</v>
      </c>
      <c r="L652">
        <v>-1.6025024470136207E-2</v>
      </c>
      <c r="M652">
        <v>-6.0099911282709445E-2</v>
      </c>
      <c r="N652">
        <v>-5.010165545777847E-3</v>
      </c>
      <c r="O652">
        <v>-6.2997178695076372E-2</v>
      </c>
      <c r="P652">
        <v>-2.2782950567552359E-2</v>
      </c>
      <c r="Q652">
        <v>-4.0442534075035036E-2</v>
      </c>
      <c r="R652">
        <v>2.2557178922928998E-2</v>
      </c>
      <c r="S652">
        <v>7.7878422369128453E-2</v>
      </c>
      <c r="T652">
        <v>1.2468391577262528E-2</v>
      </c>
      <c r="U652">
        <v>-9.6713491664036835E-3</v>
      </c>
      <c r="V652">
        <v>7.3618271872668659E-2</v>
      </c>
      <c r="W652">
        <v>-1.9910252923661768E-2</v>
      </c>
      <c r="X652">
        <v>-5.8198150770246822E-2</v>
      </c>
      <c r="Y652">
        <v>5.9077140509707321E-4</v>
      </c>
      <c r="Z652">
        <v>1.9627005599411208E-2</v>
      </c>
    </row>
    <row r="653" spans="1:26" x14ac:dyDescent="0.2">
      <c r="A653">
        <f t="shared" si="11"/>
        <v>652</v>
      </c>
      <c r="B653">
        <v>-7.3113618226008745E-2</v>
      </c>
      <c r="C653">
        <v>2.1821758837706425E-2</v>
      </c>
      <c r="D653">
        <v>2.1076522210862112E-4</v>
      </c>
      <c r="E653">
        <v>5.9068546990175892E-2</v>
      </c>
      <c r="F653">
        <v>-6.1801146204457778E-2</v>
      </c>
      <c r="G653">
        <v>3.9009476595473082E-2</v>
      </c>
      <c r="H653">
        <v>2.1230264665219892E-2</v>
      </c>
      <c r="I653">
        <v>2.7232663758989851E-2</v>
      </c>
      <c r="J653">
        <v>2.0168885467370942E-2</v>
      </c>
      <c r="K653">
        <v>0.10225094138587443</v>
      </c>
      <c r="L653">
        <v>-1.0072311767063387E-3</v>
      </c>
      <c r="M653">
        <v>5.6985416833226169E-3</v>
      </c>
      <c r="N653">
        <v>9.6462667583443101E-2</v>
      </c>
      <c r="O653">
        <v>2.6979982152767371E-2</v>
      </c>
      <c r="P653">
        <v>-2.3530308244814037E-2</v>
      </c>
      <c r="Q653">
        <v>2.6475011495306705E-2</v>
      </c>
      <c r="R653">
        <v>1.3634851343912281E-2</v>
      </c>
      <c r="S653">
        <v>3.1947574383594614E-2</v>
      </c>
      <c r="T653">
        <v>-3.6564530788457228E-2</v>
      </c>
      <c r="U653">
        <v>-5.4115453921124379E-2</v>
      </c>
      <c r="V653">
        <v>5.0849518851458662E-3</v>
      </c>
      <c r="W653">
        <v>-2.8447924922118704E-2</v>
      </c>
      <c r="X653">
        <v>-5.5817511999122563E-2</v>
      </c>
      <c r="Y653">
        <v>2.9550705422943451E-2</v>
      </c>
      <c r="Z653">
        <v>-4.4990752004363081E-2</v>
      </c>
    </row>
    <row r="654" spans="1:26" x14ac:dyDescent="0.2">
      <c r="A654">
        <f t="shared" si="11"/>
        <v>653</v>
      </c>
      <c r="B654">
        <v>-3.334164512456856E-2</v>
      </c>
      <c r="C654">
        <v>4.1319745386999458E-2</v>
      </c>
      <c r="D654">
        <v>-4.8930339951865791E-2</v>
      </c>
      <c r="E654">
        <v>-4.1268862432783118E-2</v>
      </c>
      <c r="F654">
        <v>-1.7413227824474416E-2</v>
      </c>
      <c r="G654">
        <v>-1.5491122136215838E-2</v>
      </c>
      <c r="H654">
        <v>-3.3889849864236155E-2</v>
      </c>
      <c r="I654">
        <v>2.8927092520029965E-2</v>
      </c>
      <c r="J654">
        <v>-5.6414638010054058E-2</v>
      </c>
      <c r="K654">
        <v>-7.4324804497656496E-4</v>
      </c>
      <c r="L654">
        <v>5.135625033006145E-2</v>
      </c>
      <c r="M654">
        <v>1.7212913983969125E-2</v>
      </c>
      <c r="N654">
        <v>4.4846433596093332E-2</v>
      </c>
      <c r="O654">
        <v>8.9696214835942006E-2</v>
      </c>
      <c r="P654">
        <v>-4.7083441508093911E-2</v>
      </c>
      <c r="Q654">
        <v>0.11528723758399873</v>
      </c>
      <c r="R654">
        <v>8.9664714833565418E-2</v>
      </c>
      <c r="S654">
        <v>-3.5228035354232481E-2</v>
      </c>
      <c r="T654">
        <v>-1.0920459811533693E-2</v>
      </c>
      <c r="U654">
        <v>4.9526552979831183E-2</v>
      </c>
      <c r="V654">
        <v>-3.2842888188610801E-2</v>
      </c>
      <c r="W654">
        <v>-9.8052852310462998E-2</v>
      </c>
      <c r="X654">
        <v>4.7685142465648062E-2</v>
      </c>
      <c r="Y654">
        <v>7.1731222777255438E-2</v>
      </c>
      <c r="Z654">
        <v>2.2238282518353535E-2</v>
      </c>
    </row>
    <row r="655" spans="1:26" x14ac:dyDescent="0.2">
      <c r="A655">
        <f t="shared" si="11"/>
        <v>654</v>
      </c>
      <c r="B655">
        <v>-0.10888627689909629</v>
      </c>
      <c r="C655">
        <v>1.1847776935397123E-2</v>
      </c>
      <c r="D655">
        <v>-3.8635579638903912E-2</v>
      </c>
      <c r="E655">
        <v>-1.1111490274068374E-2</v>
      </c>
      <c r="F655">
        <v>5.1905395477335241E-2</v>
      </c>
      <c r="G655">
        <v>-9.9993721483238734E-2</v>
      </c>
      <c r="H655">
        <v>1.8651420690934489E-2</v>
      </c>
      <c r="I655">
        <v>-0.10128734931583477</v>
      </c>
      <c r="J655">
        <v>3.6945573823791517E-2</v>
      </c>
      <c r="K655">
        <v>5.3277122146374416E-2</v>
      </c>
      <c r="L655">
        <v>4.3226712877703778E-2</v>
      </c>
      <c r="M655">
        <v>0.10632647993858398</v>
      </c>
      <c r="N655">
        <v>5.0305492191185117E-2</v>
      </c>
      <c r="O655">
        <v>-3.4009702953392673E-2</v>
      </c>
      <c r="P655">
        <v>3.7448334154085251E-2</v>
      </c>
      <c r="Q655">
        <v>-6.2201242429954125E-2</v>
      </c>
      <c r="R655">
        <v>-0.10162120752646948</v>
      </c>
      <c r="S655">
        <v>-2.9613063430944161E-2</v>
      </c>
      <c r="T655">
        <v>8.5986294080826711E-2</v>
      </c>
      <c r="U655">
        <v>1.3611743553515576E-2</v>
      </c>
      <c r="V655">
        <v>1.8777563262390797E-2</v>
      </c>
      <c r="W655">
        <v>-3.1619868281316826E-2</v>
      </c>
      <c r="X655">
        <v>-4.6102121231520354E-2</v>
      </c>
      <c r="Y655">
        <v>-1.5092799187805926E-2</v>
      </c>
      <c r="Z655">
        <v>-0.11293606258549789</v>
      </c>
    </row>
    <row r="656" spans="1:26" x14ac:dyDescent="0.2">
      <c r="A656">
        <f t="shared" si="11"/>
        <v>655</v>
      </c>
      <c r="B656">
        <v>7.476842271763871E-3</v>
      </c>
      <c r="C656">
        <v>-2.6613097480871813E-2</v>
      </c>
      <c r="D656">
        <v>9.8416550771292868E-2</v>
      </c>
      <c r="E656">
        <v>4.5780047793369152E-2</v>
      </c>
      <c r="F656">
        <v>-7.2384233265312421E-3</v>
      </c>
      <c r="G656">
        <v>-3.4870532815409035E-2</v>
      </c>
      <c r="H656">
        <v>-3.0045204186054907E-2</v>
      </c>
      <c r="I656">
        <v>7.3329755425631735E-2</v>
      </c>
      <c r="J656">
        <v>2.7816325415488442E-2</v>
      </c>
      <c r="K656">
        <v>-4.8454556296530525E-2</v>
      </c>
      <c r="L656">
        <v>3.9485714625492115E-2</v>
      </c>
      <c r="M656">
        <v>5.1753843993354642E-2</v>
      </c>
      <c r="N656">
        <v>1.1153670244622381E-2</v>
      </c>
      <c r="O656">
        <v>-1.6564262455365658E-2</v>
      </c>
      <c r="P656">
        <v>1.4952565973095428E-2</v>
      </c>
      <c r="Q656">
        <v>6.3890277801503942E-2</v>
      </c>
      <c r="R656">
        <v>9.589733423822093E-2</v>
      </c>
      <c r="S656">
        <v>4.4391585723544411E-3</v>
      </c>
      <c r="T656">
        <v>3.7744783940401275E-2</v>
      </c>
      <c r="U656">
        <v>3.3583874493913264E-2</v>
      </c>
      <c r="V656">
        <v>2.9796832336694008E-2</v>
      </c>
      <c r="W656">
        <v>-2.5331753724385155E-2</v>
      </c>
      <c r="X656">
        <v>-0.15551073144671765</v>
      </c>
      <c r="Y656">
        <v>6.2699727591508311E-2</v>
      </c>
      <c r="Z656">
        <v>-2.7357314785497858E-2</v>
      </c>
    </row>
    <row r="657" spans="1:26" x14ac:dyDescent="0.2">
      <c r="A657">
        <f t="shared" si="11"/>
        <v>656</v>
      </c>
      <c r="B657">
        <v>-5.422326872533903E-2</v>
      </c>
      <c r="C657">
        <v>-2.4761466341084615E-2</v>
      </c>
      <c r="D657">
        <v>4.9284206448884656E-2</v>
      </c>
      <c r="E657">
        <v>-1.4862316952219698E-2</v>
      </c>
      <c r="F657">
        <v>-2.5796205230984547E-3</v>
      </c>
      <c r="G657">
        <v>-1.2922281219913353E-3</v>
      </c>
      <c r="H657">
        <v>2.2224655405146388E-2</v>
      </c>
      <c r="I657">
        <v>-3.0503612026276026E-2</v>
      </c>
      <c r="J657">
        <v>3.5140344013138217E-2</v>
      </c>
      <c r="K657">
        <v>2.3606438796761203E-2</v>
      </c>
      <c r="L657">
        <v>1.0530729142868121E-2</v>
      </c>
      <c r="M657">
        <v>7.5104120095918284E-2</v>
      </c>
      <c r="N657">
        <v>1.3894222568742504E-2</v>
      </c>
      <c r="O657">
        <v>7.5795650777977577E-2</v>
      </c>
      <c r="P657">
        <v>-4.9689320520255507E-2</v>
      </c>
      <c r="Q657">
        <v>1.4865111437930244E-2</v>
      </c>
      <c r="R657">
        <v>-5.5875841002856474E-3</v>
      </c>
      <c r="S657">
        <v>1.4792454698351115E-2</v>
      </c>
      <c r="T657">
        <v>-4.3332596249810604E-2</v>
      </c>
      <c r="U657">
        <v>1.6275375787385808E-2</v>
      </c>
      <c r="V657">
        <v>1.248655864015322E-2</v>
      </c>
      <c r="W657">
        <v>3.7329386957000991E-2</v>
      </c>
      <c r="X657">
        <v>2.4644359619539247E-2</v>
      </c>
      <c r="Y657">
        <v>-4.4465493082567628E-2</v>
      </c>
      <c r="Z657">
        <v>-5.0422086522288467E-3</v>
      </c>
    </row>
    <row r="658" spans="1:26" x14ac:dyDescent="0.2">
      <c r="A658">
        <f t="shared" si="11"/>
        <v>657</v>
      </c>
      <c r="B658">
        <v>0.10123856790633587</v>
      </c>
      <c r="C658">
        <v>-9.2917545727749171E-2</v>
      </c>
      <c r="D658">
        <v>-1.8644301413601214E-2</v>
      </c>
      <c r="E658">
        <v>-4.1971841303148467E-2</v>
      </c>
      <c r="F658">
        <v>5.1789815801175351E-2</v>
      </c>
      <c r="G658">
        <v>-7.346236654328564E-2</v>
      </c>
      <c r="H658">
        <v>6.8166662838570532E-3</v>
      </c>
      <c r="I658">
        <v>1.3177326059985115E-2</v>
      </c>
      <c r="J658">
        <v>3.5872217721643188E-2</v>
      </c>
      <c r="K658">
        <v>5.4409578858510249E-2</v>
      </c>
      <c r="L658">
        <v>9.3117164408956829E-2</v>
      </c>
      <c r="M658">
        <v>-6.9270950510596299E-2</v>
      </c>
      <c r="N658">
        <v>-5.263523506170719E-3</v>
      </c>
      <c r="O658">
        <v>4.5808793775249337E-2</v>
      </c>
      <c r="P658">
        <v>1.2222208010903875E-2</v>
      </c>
      <c r="Q658">
        <v>3.7382505260079718E-2</v>
      </c>
      <c r="R658">
        <v>-7.1886053056818347E-2</v>
      </c>
      <c r="S658">
        <v>-3.3195196592383978E-2</v>
      </c>
      <c r="T658">
        <v>-5.5653991159400659E-2</v>
      </c>
      <c r="U658">
        <v>5.4154579346174014E-2</v>
      </c>
      <c r="V658">
        <v>2.1352948812384951E-2</v>
      </c>
      <c r="W658">
        <v>-1.8675184189897012E-2</v>
      </c>
      <c r="X658">
        <v>8.1220363828841402E-3</v>
      </c>
      <c r="Y658">
        <v>2.9559459711843909E-3</v>
      </c>
      <c r="Z658">
        <v>-6.6532306288831587E-3</v>
      </c>
    </row>
    <row r="659" spans="1:26" x14ac:dyDescent="0.2">
      <c r="A659">
        <f t="shared" si="11"/>
        <v>658</v>
      </c>
      <c r="B659">
        <v>-2.1343374839050473E-2</v>
      </c>
      <c r="C659">
        <v>2.8084269370317133E-2</v>
      </c>
      <c r="D659">
        <v>2.8648857685048712E-2</v>
      </c>
      <c r="E659">
        <v>-3.8606234166941047E-2</v>
      </c>
      <c r="F659">
        <v>3.5229203335065107E-3</v>
      </c>
      <c r="G659">
        <v>-9.1254618209706706E-2</v>
      </c>
      <c r="H659">
        <v>-9.7014333262693559E-3</v>
      </c>
      <c r="I659">
        <v>-4.2608902544554697E-2</v>
      </c>
      <c r="J659">
        <v>-6.0998333988189692E-2</v>
      </c>
      <c r="K659">
        <v>-3.3506697254045169E-2</v>
      </c>
      <c r="L659">
        <v>-5.3922057046160682E-2</v>
      </c>
      <c r="M659">
        <v>-6.0779021777928322E-3</v>
      </c>
      <c r="N659">
        <v>-2.6998407681256678E-2</v>
      </c>
      <c r="O659">
        <v>2.0771450956152376E-2</v>
      </c>
      <c r="P659">
        <v>3.590035373794688E-2</v>
      </c>
      <c r="Q659">
        <v>2.0818868219880743E-2</v>
      </c>
      <c r="R659">
        <v>1.0236783711160377E-3</v>
      </c>
      <c r="S659">
        <v>2.8513116239775621E-2</v>
      </c>
      <c r="T659">
        <v>-5.512717183389957E-2</v>
      </c>
      <c r="U659">
        <v>6.9327819920951012E-3</v>
      </c>
      <c r="V659">
        <v>1.758159934145391E-2</v>
      </c>
      <c r="W659">
        <v>-1.8586599994893687E-2</v>
      </c>
      <c r="X659">
        <v>-3.7723757660744379E-2</v>
      </c>
      <c r="Y659">
        <v>4.9338137422517948E-2</v>
      </c>
      <c r="Z659">
        <v>1.7878066217442794E-2</v>
      </c>
    </row>
    <row r="660" spans="1:26" x14ac:dyDescent="0.2">
      <c r="A660">
        <f t="shared" si="11"/>
        <v>659</v>
      </c>
      <c r="B660">
        <v>-1.9506513487217141E-2</v>
      </c>
      <c r="C660">
        <v>-1.4441631072905628E-2</v>
      </c>
      <c r="D660">
        <v>-1.8911582994783984E-2</v>
      </c>
      <c r="E660">
        <v>-0.10219747093370538</v>
      </c>
      <c r="F660">
        <v>5.7852321765006279E-3</v>
      </c>
      <c r="G660">
        <v>8.7006977752165648E-3</v>
      </c>
      <c r="H660">
        <v>-1.1790567625544826E-3</v>
      </c>
      <c r="I660">
        <v>3.2544639167196316E-3</v>
      </c>
      <c r="J660">
        <v>5.5057986562394433E-2</v>
      </c>
      <c r="K660">
        <v>7.2399138779200498E-3</v>
      </c>
      <c r="L660">
        <v>3.6682549468412359E-2</v>
      </c>
      <c r="M660">
        <v>-3.7883176941579166E-2</v>
      </c>
      <c r="N660">
        <v>-0.1211206488465507</v>
      </c>
      <c r="O660">
        <v>-1.0483329726526679E-2</v>
      </c>
      <c r="P660">
        <v>0.10129770053883509</v>
      </c>
      <c r="Q660">
        <v>-2.220796911932886E-2</v>
      </c>
      <c r="R660">
        <v>6.0125536809330561E-2</v>
      </c>
      <c r="S660">
        <v>1.6403612413090629E-2</v>
      </c>
      <c r="T660">
        <v>1.1859752001677659E-2</v>
      </c>
      <c r="U660">
        <v>-6.3635576725665194E-2</v>
      </c>
      <c r="V660">
        <v>5.1658733121115213E-2</v>
      </c>
      <c r="W660">
        <v>4.1488834850423338E-2</v>
      </c>
      <c r="X660">
        <v>8.8216207860020088E-2</v>
      </c>
      <c r="Y660">
        <v>-4.0438037536467946E-3</v>
      </c>
      <c r="Z660">
        <v>1.2940867784094883E-2</v>
      </c>
    </row>
    <row r="661" spans="1:26" x14ac:dyDescent="0.2">
      <c r="A661">
        <f t="shared" si="11"/>
        <v>660</v>
      </c>
      <c r="B661">
        <v>-3.2806661429035933E-2</v>
      </c>
      <c r="C661">
        <v>-2.6901759572757318E-2</v>
      </c>
      <c r="D661">
        <v>6.8780370598458956E-2</v>
      </c>
      <c r="E661">
        <v>0.11990562103078117</v>
      </c>
      <c r="F661">
        <v>-5.0136554687764713E-3</v>
      </c>
      <c r="G661">
        <v>-1.4472710114393121E-2</v>
      </c>
      <c r="H661">
        <v>9.2431515945550317E-3</v>
      </c>
      <c r="I661">
        <v>-5.3086960287500422E-2</v>
      </c>
      <c r="J661">
        <v>-0.13694766282472698</v>
      </c>
      <c r="K661">
        <v>2.6843928395899636E-2</v>
      </c>
      <c r="L661">
        <v>3.2139799570517442E-2</v>
      </c>
      <c r="M661">
        <v>2.7511089084914946E-2</v>
      </c>
      <c r="N661">
        <v>-5.4155902442140663E-2</v>
      </c>
      <c r="O661">
        <v>7.3247418084158231E-2</v>
      </c>
      <c r="P661">
        <v>6.1627233818584405E-2</v>
      </c>
      <c r="Q661">
        <v>0.10099443962112117</v>
      </c>
      <c r="R661">
        <v>6.2338403352415535E-2</v>
      </c>
      <c r="S661">
        <v>0.11446245415105336</v>
      </c>
      <c r="T661">
        <v>6.4709744894713678E-2</v>
      </c>
      <c r="U661">
        <v>7.8406054797960992E-2</v>
      </c>
      <c r="V661">
        <v>-2.8989035692986713E-2</v>
      </c>
      <c r="W661">
        <v>5.8900635754098589E-2</v>
      </c>
      <c r="X661">
        <v>-5.4610763630279072E-2</v>
      </c>
      <c r="Y661">
        <v>-1.312807827025648E-2</v>
      </c>
      <c r="Z661">
        <v>2.1564513554007535E-2</v>
      </c>
    </row>
    <row r="662" spans="1:26" x14ac:dyDescent="0.2">
      <c r="A662">
        <f t="shared" si="11"/>
        <v>661</v>
      </c>
      <c r="B662">
        <v>-2.9308583710984871E-2</v>
      </c>
      <c r="C662">
        <v>3.3435287680217946E-2</v>
      </c>
      <c r="D662">
        <v>-4.2161463506962329E-2</v>
      </c>
      <c r="E662">
        <v>-1.057092837008286E-2</v>
      </c>
      <c r="F662">
        <v>3.180519183130278E-2</v>
      </c>
      <c r="G662">
        <v>5.8806882046785192E-3</v>
      </c>
      <c r="H662">
        <v>-7.3177191924594681E-2</v>
      </c>
      <c r="I662">
        <v>9.565452029838984E-3</v>
      </c>
      <c r="J662">
        <v>2.8991475893014047E-2</v>
      </c>
      <c r="K662">
        <v>0.12027680662145551</v>
      </c>
      <c r="L662">
        <v>-2.2641591160588056E-2</v>
      </c>
      <c r="M662">
        <v>-1.4119568823334181E-2</v>
      </c>
      <c r="N662">
        <v>-4.7401204317558024E-2</v>
      </c>
      <c r="O662">
        <v>0.11876908578706029</v>
      </c>
      <c r="P662">
        <v>-1.7535353590789539E-2</v>
      </c>
      <c r="Q662">
        <v>5.2842968480950291E-2</v>
      </c>
      <c r="R662">
        <v>2.8707980313853708E-2</v>
      </c>
      <c r="S662">
        <v>2.740324023674243E-2</v>
      </c>
      <c r="T662">
        <v>-1.5553668360583467E-2</v>
      </c>
      <c r="U662">
        <v>7.3892614051613102E-3</v>
      </c>
      <c r="V662">
        <v>3.8328643848339013E-2</v>
      </c>
      <c r="W662">
        <v>-2.8513475149830121E-3</v>
      </c>
      <c r="X662">
        <v>5.7282191950297483E-2</v>
      </c>
      <c r="Y662">
        <v>2.3061422248212816E-2</v>
      </c>
      <c r="Z662">
        <v>-3.1806565717601855E-2</v>
      </c>
    </row>
    <row r="663" spans="1:26" x14ac:dyDescent="0.2">
      <c r="A663">
        <f t="shared" si="11"/>
        <v>662</v>
      </c>
      <c r="B663">
        <v>3.4248402211551135E-5</v>
      </c>
      <c r="C663">
        <v>2.0493510467304684E-2</v>
      </c>
      <c r="D663">
        <v>1.6161384435164045E-2</v>
      </c>
      <c r="E663">
        <v>3.5320644942856062E-2</v>
      </c>
      <c r="F663">
        <v>3.1539598180919746E-2</v>
      </c>
      <c r="G663">
        <v>-7.9843082687322292E-2</v>
      </c>
      <c r="H663">
        <v>3.9668417924348963E-2</v>
      </c>
      <c r="I663">
        <v>9.2229699182324973E-2</v>
      </c>
      <c r="J663">
        <v>8.6544292401136216E-2</v>
      </c>
      <c r="K663">
        <v>-3.8752838780984192E-2</v>
      </c>
      <c r="L663">
        <v>-5.5783575928985921E-3</v>
      </c>
      <c r="M663">
        <v>-0.11954275010902915</v>
      </c>
      <c r="N663">
        <v>-3.4639303390335816E-2</v>
      </c>
      <c r="O663">
        <v>-3.0072643834633605E-2</v>
      </c>
      <c r="P663">
        <v>9.0208517088302964E-2</v>
      </c>
      <c r="Q663">
        <v>-7.559984458457375E-2</v>
      </c>
      <c r="R663">
        <v>2.2365122541666886E-2</v>
      </c>
      <c r="S663">
        <v>2.8726115475075448E-2</v>
      </c>
      <c r="T663">
        <v>-4.1161417643207458E-2</v>
      </c>
      <c r="U663">
        <v>1.7123269188679371E-2</v>
      </c>
      <c r="V663">
        <v>-2.5894320906029649E-2</v>
      </c>
      <c r="W663">
        <v>-7.4348507096305382E-3</v>
      </c>
      <c r="X663">
        <v>3.1470428123886798E-2</v>
      </c>
      <c r="Y663">
        <v>4.4892378106151556E-2</v>
      </c>
      <c r="Z663">
        <v>-1.6560405319429782E-2</v>
      </c>
    </row>
    <row r="664" spans="1:26" x14ac:dyDescent="0.2">
      <c r="A664">
        <f t="shared" si="11"/>
        <v>663</v>
      </c>
      <c r="B664">
        <v>6.1072521326892195E-3</v>
      </c>
      <c r="C664">
        <v>1.2545954692919029E-2</v>
      </c>
      <c r="D664">
        <v>-6.9877885480489246E-2</v>
      </c>
      <c r="E664">
        <v>-5.6942093546155155E-2</v>
      </c>
      <c r="F664">
        <v>-7.8853170316286643E-3</v>
      </c>
      <c r="G664">
        <v>6.1483161820411684E-2</v>
      </c>
      <c r="H664">
        <v>3.0026931401729455E-2</v>
      </c>
      <c r="I664">
        <v>-1.6674982122353434E-2</v>
      </c>
      <c r="J664">
        <v>-3.3131993714817731E-2</v>
      </c>
      <c r="K664">
        <v>-2.6455955850944842E-2</v>
      </c>
      <c r="L664">
        <v>-6.4890611056274444E-2</v>
      </c>
      <c r="M664">
        <v>4.1745433411707014E-2</v>
      </c>
      <c r="N664">
        <v>-0.11073480591249361</v>
      </c>
      <c r="O664">
        <v>-7.3626106060068572E-2</v>
      </c>
      <c r="P664">
        <v>-2.4151235236185044E-2</v>
      </c>
      <c r="Q664">
        <v>3.6089861048052055E-3</v>
      </c>
      <c r="R664">
        <v>3.5748154397250841E-2</v>
      </c>
      <c r="S664">
        <v>7.2356182668424904E-2</v>
      </c>
      <c r="T664">
        <v>7.2253003370643887E-2</v>
      </c>
      <c r="U664">
        <v>-3.5602675719680961E-2</v>
      </c>
      <c r="V664">
        <v>1.8084305718725716E-2</v>
      </c>
      <c r="W664">
        <v>4.6530465055679412E-2</v>
      </c>
      <c r="X664">
        <v>-1.8289110505140954E-2</v>
      </c>
      <c r="Y664">
        <v>5.3930646566820277E-3</v>
      </c>
      <c r="Z664">
        <v>-0.10905534359538635</v>
      </c>
    </row>
    <row r="665" spans="1:26" x14ac:dyDescent="0.2">
      <c r="A665">
        <f t="shared" si="11"/>
        <v>664</v>
      </c>
      <c r="B665">
        <v>7.8367699999144128E-2</v>
      </c>
      <c r="C665">
        <v>8.3732420646709677E-3</v>
      </c>
      <c r="D665">
        <v>-5.7473617326308526E-2</v>
      </c>
      <c r="E665">
        <v>-1.2531936909589227E-2</v>
      </c>
      <c r="F665">
        <v>-6.7120669709384309E-2</v>
      </c>
      <c r="G665">
        <v>-9.8290141804386874E-2</v>
      </c>
      <c r="H665">
        <v>-1.7039764841863474E-2</v>
      </c>
      <c r="I665">
        <v>-6.9947373507415148E-3</v>
      </c>
      <c r="J665">
        <v>1.7123220076406782E-2</v>
      </c>
      <c r="K665">
        <v>7.2990550123138417E-2</v>
      </c>
      <c r="L665">
        <v>-2.4524291352267927E-2</v>
      </c>
      <c r="M665">
        <v>4.9849983830093716E-2</v>
      </c>
      <c r="N665">
        <v>-7.7913663733583119E-2</v>
      </c>
      <c r="O665">
        <v>5.1061584267664273E-2</v>
      </c>
      <c r="P665">
        <v>-2.9085939616371914E-3</v>
      </c>
      <c r="Q665">
        <v>-6.7215532503612174E-2</v>
      </c>
      <c r="R665">
        <v>-5.1712427797989569E-2</v>
      </c>
      <c r="S665">
        <v>5.496242318190428E-2</v>
      </c>
      <c r="T665">
        <v>1.9174912474622854E-2</v>
      </c>
      <c r="U665">
        <v>-8.1944384996370301E-2</v>
      </c>
      <c r="V665">
        <v>-0.13574929472444075</v>
      </c>
      <c r="W665">
        <v>7.7282519980880995E-2</v>
      </c>
      <c r="X665">
        <v>6.673184676882464E-2</v>
      </c>
      <c r="Y665">
        <v>-9.6359128564132545E-3</v>
      </c>
      <c r="Z665">
        <v>0.13475482614273473</v>
      </c>
    </row>
    <row r="666" spans="1:26" x14ac:dyDescent="0.2">
      <c r="A666">
        <f t="shared" si="11"/>
        <v>665</v>
      </c>
      <c r="B666">
        <v>-3.2745998520728814E-5</v>
      </c>
      <c r="C666">
        <v>9.7489408481804432E-4</v>
      </c>
      <c r="D666">
        <v>-6.3136883467773769E-2</v>
      </c>
      <c r="E666">
        <v>-7.4721073791588436E-3</v>
      </c>
      <c r="F666">
        <v>-4.5431828327688162E-2</v>
      </c>
      <c r="G666">
        <v>6.016490767080656E-2</v>
      </c>
      <c r="H666">
        <v>3.5762568469435874E-2</v>
      </c>
      <c r="I666">
        <v>3.1281198784735731E-2</v>
      </c>
      <c r="J666">
        <v>-2.8813730646225871E-2</v>
      </c>
      <c r="K666">
        <v>-9.4102649627536231E-3</v>
      </c>
      <c r="L666">
        <v>5.7882641356325731E-2</v>
      </c>
      <c r="M666">
        <v>-1.2732290592270002E-2</v>
      </c>
      <c r="N666">
        <v>-3.2951550283770115E-2</v>
      </c>
      <c r="O666">
        <v>2.6677595601671458E-2</v>
      </c>
      <c r="P666">
        <v>-1.8769172787156717E-3</v>
      </c>
      <c r="Q666">
        <v>-1.8141938756796185E-2</v>
      </c>
      <c r="R666">
        <v>-1.3385265038397621E-2</v>
      </c>
      <c r="S666">
        <v>5.3574425795112984E-2</v>
      </c>
      <c r="T666">
        <v>5.4819222251500606E-2</v>
      </c>
      <c r="U666">
        <v>-0.11516025139122685</v>
      </c>
      <c r="V666">
        <v>-4.599474257940056E-2</v>
      </c>
      <c r="W666">
        <v>2.8362693583400319E-2</v>
      </c>
      <c r="X666">
        <v>-5.3635256723472545E-2</v>
      </c>
      <c r="Y666">
        <v>-1.608652403224696E-2</v>
      </c>
      <c r="Z666">
        <v>0.12193215004879664</v>
      </c>
    </row>
    <row r="667" spans="1:26" x14ac:dyDescent="0.2">
      <c r="A667">
        <f t="shared" si="11"/>
        <v>666</v>
      </c>
      <c r="B667">
        <v>3.1442891146698715E-3</v>
      </c>
      <c r="C667">
        <v>2.3244413601239227E-2</v>
      </c>
      <c r="D667">
        <v>-1.8852502832980848E-2</v>
      </c>
      <c r="E667">
        <v>-5.7761049691765057E-2</v>
      </c>
      <c r="F667">
        <v>9.2389250906191003E-2</v>
      </c>
      <c r="G667">
        <v>-1.838384301695092E-2</v>
      </c>
      <c r="H667">
        <v>-3.5786975578035299E-2</v>
      </c>
      <c r="I667">
        <v>8.8130840908678246E-2</v>
      </c>
      <c r="J667">
        <v>-3.5370151903029476E-3</v>
      </c>
      <c r="K667">
        <v>1.5121619686718222E-2</v>
      </c>
      <c r="L667">
        <v>1.4993925734190438E-2</v>
      </c>
      <c r="M667">
        <v>0.13101536464344266</v>
      </c>
      <c r="N667">
        <v>2.8814299541495166E-2</v>
      </c>
      <c r="O667">
        <v>-8.0122421859353143E-2</v>
      </c>
      <c r="P667">
        <v>5.7771928030065693E-2</v>
      </c>
      <c r="Q667">
        <v>6.8034278453143082E-2</v>
      </c>
      <c r="R667">
        <v>7.8127226712456158E-2</v>
      </c>
      <c r="S667">
        <v>-2.32407310852259E-2</v>
      </c>
      <c r="T667">
        <v>-7.7758869357526919E-2</v>
      </c>
      <c r="U667">
        <v>3.1195711834680739E-2</v>
      </c>
      <c r="V667">
        <v>-5.4457935304543383E-2</v>
      </c>
      <c r="W667">
        <v>-7.3543386464018659E-2</v>
      </c>
      <c r="X667">
        <v>-1.8988916069885432E-2</v>
      </c>
      <c r="Y667">
        <v>-2.2856916855892178E-2</v>
      </c>
      <c r="Z667">
        <v>2.7065543211793539E-2</v>
      </c>
    </row>
    <row r="668" spans="1:26" x14ac:dyDescent="0.2">
      <c r="A668">
        <f t="shared" si="11"/>
        <v>667</v>
      </c>
      <c r="B668">
        <v>-7.1887340210976772E-2</v>
      </c>
      <c r="C668">
        <v>-0.14141453488751213</v>
      </c>
      <c r="D668">
        <v>4.897992263329063E-2</v>
      </c>
      <c r="E668">
        <v>1.7057096461488456E-2</v>
      </c>
      <c r="F668">
        <v>-3.0299821363988472E-2</v>
      </c>
      <c r="G668">
        <v>-6.6109845010607168E-2</v>
      </c>
      <c r="H668">
        <v>-1.3447949910466142E-2</v>
      </c>
      <c r="I668">
        <v>-2.8140234498530842E-2</v>
      </c>
      <c r="J668">
        <v>-8.3789625612224472E-2</v>
      </c>
      <c r="K668">
        <v>2.3885027384713854E-3</v>
      </c>
      <c r="L668">
        <v>-1.6079893270167577E-2</v>
      </c>
      <c r="M668">
        <v>7.3883589870886376E-3</v>
      </c>
      <c r="N668">
        <v>5.3338707458147998E-2</v>
      </c>
      <c r="O668">
        <v>2.7499241491714274E-2</v>
      </c>
      <c r="P668">
        <v>1.1151719907437295E-2</v>
      </c>
      <c r="Q668">
        <v>6.0010329862697546E-2</v>
      </c>
      <c r="R668">
        <v>5.7083111000303041E-2</v>
      </c>
      <c r="S668">
        <v>3.6886861916156428E-2</v>
      </c>
      <c r="T668">
        <v>-2.292339523872617E-2</v>
      </c>
      <c r="U668">
        <v>-2.5746724405092392E-2</v>
      </c>
      <c r="V668">
        <v>-6.036407142910416E-2</v>
      </c>
      <c r="W668">
        <v>1.4428617058951468E-2</v>
      </c>
      <c r="X668">
        <v>-5.7976051066857895E-3</v>
      </c>
      <c r="Y668">
        <v>-0.11384797543447563</v>
      </c>
      <c r="Z668">
        <v>-6.8942008949931369E-2</v>
      </c>
    </row>
    <row r="669" spans="1:26" x14ac:dyDescent="0.2">
      <c r="A669">
        <f t="shared" si="11"/>
        <v>668</v>
      </c>
      <c r="B669">
        <v>-3.77804243479819E-2</v>
      </c>
      <c r="C669">
        <v>1.7454145134265259E-2</v>
      </c>
      <c r="D669">
        <v>6.0485166045980442E-2</v>
      </c>
      <c r="E669">
        <v>-1.0936668366505302E-2</v>
      </c>
      <c r="F669">
        <v>-2.4254044857971654E-2</v>
      </c>
      <c r="G669">
        <v>6.2444978864313987E-3</v>
      </c>
      <c r="H669">
        <v>-3.5035984024649476E-2</v>
      </c>
      <c r="I669">
        <v>-2.8128755907224853E-2</v>
      </c>
      <c r="J669">
        <v>1.7523079239024214E-2</v>
      </c>
      <c r="K669">
        <v>3.8992812196633309E-2</v>
      </c>
      <c r="L669">
        <v>2.9284396046398022E-2</v>
      </c>
      <c r="M669">
        <v>-9.866181430566992E-2</v>
      </c>
      <c r="N669">
        <v>2.5435804818781257E-2</v>
      </c>
      <c r="O669">
        <v>-7.8914888345067283E-2</v>
      </c>
      <c r="P669">
        <v>-1.9114440749844884E-2</v>
      </c>
      <c r="Q669">
        <v>0.12139198690130343</v>
      </c>
      <c r="R669">
        <v>-2.322122511854282E-2</v>
      </c>
      <c r="S669">
        <v>8.5026934710333065E-3</v>
      </c>
      <c r="T669">
        <v>-1.3149868274582206E-2</v>
      </c>
      <c r="U669">
        <v>5.9051744979292872E-2</v>
      </c>
      <c r="V669">
        <v>1.1797658312471202E-2</v>
      </c>
      <c r="W669">
        <v>-8.08605217306545E-2</v>
      </c>
      <c r="X669">
        <v>4.0973648826013426E-2</v>
      </c>
      <c r="Y669">
        <v>-2.6390237306131867E-2</v>
      </c>
      <c r="Z669">
        <v>-1.7198511907065384E-2</v>
      </c>
    </row>
    <row r="670" spans="1:26" x14ac:dyDescent="0.2">
      <c r="A670">
        <f t="shared" si="11"/>
        <v>669</v>
      </c>
      <c r="B670">
        <v>9.7731715741812587E-3</v>
      </c>
      <c r="C670">
        <v>-3.4888349666398456E-2</v>
      </c>
      <c r="D670">
        <v>7.9867597187920303E-2</v>
      </c>
      <c r="E670">
        <v>4.117386929170056E-4</v>
      </c>
      <c r="F670">
        <v>-2.8124145710141584E-2</v>
      </c>
      <c r="G670">
        <v>-3.349716917442281E-2</v>
      </c>
      <c r="H670">
        <v>1.8145672950121938E-2</v>
      </c>
      <c r="I670">
        <v>-2.075685629521179E-2</v>
      </c>
      <c r="J670">
        <v>-4.7233847749796887E-3</v>
      </c>
      <c r="K670">
        <v>5.3415808184429682E-3</v>
      </c>
      <c r="L670">
        <v>3.7414786861426914E-2</v>
      </c>
      <c r="M670">
        <v>-9.4081265052572936E-3</v>
      </c>
      <c r="N670">
        <v>6.9713182056837603E-2</v>
      </c>
      <c r="O670">
        <v>-4.8621650712210016E-2</v>
      </c>
      <c r="P670">
        <v>1.4379997804417857E-2</v>
      </c>
      <c r="Q670">
        <v>-1.124122230268193E-2</v>
      </c>
      <c r="R670">
        <v>4.331491117680817E-2</v>
      </c>
      <c r="S670">
        <v>6.6496447753200391E-2</v>
      </c>
      <c r="T670">
        <v>-6.9406991655965675E-3</v>
      </c>
      <c r="U670">
        <v>-1.2625787285383596E-2</v>
      </c>
      <c r="V670">
        <v>-4.9688988415976104E-2</v>
      </c>
      <c r="W670">
        <v>4.0780651052088682E-2</v>
      </c>
      <c r="X670">
        <v>-5.6497416184961714E-2</v>
      </c>
      <c r="Y670">
        <v>-5.7796123471308351E-2</v>
      </c>
      <c r="Z670">
        <v>-4.3932499620051649E-3</v>
      </c>
    </row>
    <row r="671" spans="1:26" x14ac:dyDescent="0.2">
      <c r="A671">
        <f t="shared" si="11"/>
        <v>670</v>
      </c>
      <c r="B671">
        <v>-6.7540132192613327E-3</v>
      </c>
      <c r="C671">
        <v>-4.114607594083973E-2</v>
      </c>
      <c r="D671">
        <v>-0.10986073168355015</v>
      </c>
      <c r="E671">
        <v>-2.3235810756234683E-3</v>
      </c>
      <c r="F671">
        <v>2.0409380086400322E-2</v>
      </c>
      <c r="G671">
        <v>-1.3266720953256107E-2</v>
      </c>
      <c r="H671">
        <v>2.6464042212584714E-2</v>
      </c>
      <c r="I671">
        <v>-5.8642680038132479E-2</v>
      </c>
      <c r="J671">
        <v>-9.2855551829473144E-3</v>
      </c>
      <c r="K671">
        <v>-3.5872048630116352E-2</v>
      </c>
      <c r="L671">
        <v>-1.9720160844495075E-2</v>
      </c>
      <c r="M671">
        <v>7.4456459705786004E-4</v>
      </c>
      <c r="N671">
        <v>-4.8076349335967133E-2</v>
      </c>
      <c r="O671">
        <v>2.072854102399645E-2</v>
      </c>
      <c r="P671">
        <v>-1.9679870507992108E-3</v>
      </c>
      <c r="Q671">
        <v>4.8589285374492433E-3</v>
      </c>
      <c r="R671">
        <v>1.439844970743945E-2</v>
      </c>
      <c r="S671">
        <v>-4.0304844513542562E-2</v>
      </c>
      <c r="T671">
        <v>1.9779209424348486E-2</v>
      </c>
      <c r="U671">
        <v>-5.7452536584611507E-3</v>
      </c>
      <c r="V671">
        <v>3.1877391848809451E-2</v>
      </c>
      <c r="W671">
        <v>1.3183223049395389E-3</v>
      </c>
      <c r="X671">
        <v>6.1421563764216362E-2</v>
      </c>
      <c r="Y671">
        <v>4.8398981309295819E-2</v>
      </c>
      <c r="Z671">
        <v>8.0806395127205385E-3</v>
      </c>
    </row>
    <row r="672" spans="1:26" x14ac:dyDescent="0.2">
      <c r="A672">
        <f t="shared" si="11"/>
        <v>671</v>
      </c>
      <c r="B672">
        <v>1.0777933090398652E-3</v>
      </c>
      <c r="C672">
        <v>6.461186751747558E-2</v>
      </c>
      <c r="D672">
        <v>-2.172242190265767E-2</v>
      </c>
      <c r="E672">
        <v>-2.8687900697256411E-2</v>
      </c>
      <c r="F672">
        <v>-2.6404606781276242E-2</v>
      </c>
      <c r="G672">
        <v>-2.1931813222361429E-2</v>
      </c>
      <c r="H672">
        <v>1.1313055616878953E-2</v>
      </c>
      <c r="I672">
        <v>5.6841364122038635E-2</v>
      </c>
      <c r="J672">
        <v>-4.5591652140275864E-2</v>
      </c>
      <c r="K672">
        <v>-5.3175897416371277E-2</v>
      </c>
      <c r="L672">
        <v>-3.579222511050216E-2</v>
      </c>
      <c r="M672">
        <v>5.4012989181209885E-2</v>
      </c>
      <c r="N672">
        <v>3.709782504522436E-2</v>
      </c>
      <c r="O672">
        <v>-6.2409159378479094E-2</v>
      </c>
      <c r="P672">
        <v>6.9783829496255501E-2</v>
      </c>
      <c r="Q672">
        <v>2.0757991213794579E-2</v>
      </c>
      <c r="R672">
        <v>-1.4323875751062349E-2</v>
      </c>
      <c r="S672">
        <v>-6.0939668315473566E-2</v>
      </c>
      <c r="T672">
        <v>4.6839407397813899E-3</v>
      </c>
      <c r="U672">
        <v>-4.586576982749091E-2</v>
      </c>
      <c r="V672">
        <v>-0.10462270702847476</v>
      </c>
      <c r="W672">
        <v>1.1977210381953736E-2</v>
      </c>
      <c r="X672">
        <v>3.6589224744989331E-2</v>
      </c>
      <c r="Y672">
        <v>-1.3639719131515359E-2</v>
      </c>
      <c r="Z672">
        <v>3.1067154476078895E-3</v>
      </c>
    </row>
    <row r="673" spans="1:26" x14ac:dyDescent="0.2">
      <c r="A673">
        <f t="shared" si="11"/>
        <v>672</v>
      </c>
      <c r="B673">
        <v>-5.000824466112834E-2</v>
      </c>
      <c r="C673">
        <v>6.5555412099382968E-2</v>
      </c>
      <c r="D673">
        <v>5.227967977029966E-2</v>
      </c>
      <c r="E673">
        <v>1.2273702311367044E-2</v>
      </c>
      <c r="F673">
        <v>3.6773874101875491E-3</v>
      </c>
      <c r="G673">
        <v>1.0966227787849371E-2</v>
      </c>
      <c r="H673">
        <v>2.8022791183993243E-2</v>
      </c>
      <c r="I673">
        <v>4.6327691283247714E-2</v>
      </c>
      <c r="J673">
        <v>-4.6029379404029916E-2</v>
      </c>
      <c r="K673">
        <v>-1.2613632658661068E-2</v>
      </c>
      <c r="L673">
        <v>-3.7083464519174179E-2</v>
      </c>
      <c r="M673">
        <v>3.9808159783679811E-2</v>
      </c>
      <c r="N673">
        <v>5.5743454721830631E-3</v>
      </c>
      <c r="O673">
        <v>6.6508141029610043E-2</v>
      </c>
      <c r="P673">
        <v>1.6727459306696061E-2</v>
      </c>
      <c r="Q673">
        <v>-6.5362939853055413E-2</v>
      </c>
      <c r="R673">
        <v>4.5481622417093082E-2</v>
      </c>
      <c r="S673">
        <v>9.9942635357358534E-2</v>
      </c>
      <c r="T673">
        <v>6.6804771725049297E-2</v>
      </c>
      <c r="U673">
        <v>-4.4467693703760677E-2</v>
      </c>
      <c r="V673">
        <v>-3.2912725785057925E-2</v>
      </c>
      <c r="W673">
        <v>-3.1615602751656174E-2</v>
      </c>
      <c r="X673">
        <v>3.4216820056027372E-2</v>
      </c>
      <c r="Y673">
        <v>3.0398077807300378E-2</v>
      </c>
      <c r="Z673">
        <v>-4.3398608928284239E-2</v>
      </c>
    </row>
    <row r="674" spans="1:26" x14ac:dyDescent="0.2">
      <c r="A674">
        <f t="shared" si="11"/>
        <v>673</v>
      </c>
      <c r="B674">
        <v>-9.6599497488976074E-2</v>
      </c>
      <c r="C674">
        <v>7.6632230427632647E-2</v>
      </c>
      <c r="D674">
        <v>0.10343935659329848</v>
      </c>
      <c r="E674">
        <v>-2.4093631408976156E-2</v>
      </c>
      <c r="F674">
        <v>-3.9637798884609686E-2</v>
      </c>
      <c r="G674">
        <v>-2.4602165038474469E-2</v>
      </c>
      <c r="H674">
        <v>-3.2759075190793206E-2</v>
      </c>
      <c r="I674">
        <v>2.5737113234025631E-2</v>
      </c>
      <c r="J674">
        <v>-7.5409174262629719E-2</v>
      </c>
      <c r="K674">
        <v>2.880871280935229E-2</v>
      </c>
      <c r="L674">
        <v>-1.9708702437755635E-2</v>
      </c>
      <c r="M674">
        <v>6.9881057292818363E-2</v>
      </c>
      <c r="N674">
        <v>9.4954386287227424E-3</v>
      </c>
      <c r="O674">
        <v>2.9172706054532711E-2</v>
      </c>
      <c r="P674">
        <v>-8.2075014095548526E-3</v>
      </c>
      <c r="Q674">
        <v>1.3358355158603724E-2</v>
      </c>
      <c r="R674">
        <v>1.8856259024627474E-2</v>
      </c>
      <c r="S674">
        <v>-2.3324577738167798E-3</v>
      </c>
      <c r="T674">
        <v>-5.6194976498685611E-3</v>
      </c>
      <c r="U674">
        <v>-4.3397631833233301E-2</v>
      </c>
      <c r="V674">
        <v>-6.2249955971513792E-3</v>
      </c>
      <c r="W674">
        <v>-6.6929206890381635E-2</v>
      </c>
      <c r="X674">
        <v>-5.7337583718444954E-2</v>
      </c>
      <c r="Y674">
        <v>-5.9230535101931998E-2</v>
      </c>
      <c r="Z674">
        <v>2.8342667645439169E-2</v>
      </c>
    </row>
    <row r="675" spans="1:26" x14ac:dyDescent="0.2">
      <c r="A675">
        <f t="shared" si="11"/>
        <v>674</v>
      </c>
      <c r="B675">
        <v>-1.8731252250099206E-2</v>
      </c>
      <c r="C675">
        <v>4.4189197534725715E-2</v>
      </c>
      <c r="D675">
        <v>-6.6027925540440333E-2</v>
      </c>
      <c r="E675">
        <v>-2.5383863590182028E-2</v>
      </c>
      <c r="F675">
        <v>7.261726741261762E-2</v>
      </c>
      <c r="G675">
        <v>6.3871465856794978E-3</v>
      </c>
      <c r="H675">
        <v>-1.3842857591164258E-2</v>
      </c>
      <c r="I675">
        <v>-6.475615365043888E-2</v>
      </c>
      <c r="J675">
        <v>1.1695306388243058E-2</v>
      </c>
      <c r="K675">
        <v>-2.740189976566151E-2</v>
      </c>
      <c r="L675">
        <v>-3.2947494915153076E-3</v>
      </c>
      <c r="M675">
        <v>3.54984901887754E-3</v>
      </c>
      <c r="N675">
        <v>9.1335590768692691E-3</v>
      </c>
      <c r="O675">
        <v>-6.1166711452161286E-2</v>
      </c>
      <c r="P675">
        <v>5.4056147539899423E-2</v>
      </c>
      <c r="Q675">
        <v>2.5263975720161702E-2</v>
      </c>
      <c r="R675">
        <v>2.5253606451235072E-2</v>
      </c>
      <c r="S675">
        <v>-5.5448599381707989E-3</v>
      </c>
      <c r="T675">
        <v>-0.13161852122965084</v>
      </c>
      <c r="U675">
        <v>-4.1313468373016984E-2</v>
      </c>
      <c r="V675">
        <v>-0.11363659783003092</v>
      </c>
      <c r="W675">
        <v>-6.0928004425290491E-2</v>
      </c>
      <c r="X675">
        <v>-2.338773310564006E-2</v>
      </c>
      <c r="Y675">
        <v>-2.8016348570379403E-2</v>
      </c>
      <c r="Z675">
        <v>7.765556907664091E-2</v>
      </c>
    </row>
    <row r="676" spans="1:26" x14ac:dyDescent="0.2">
      <c r="A676">
        <f t="shared" si="11"/>
        <v>675</v>
      </c>
      <c r="B676">
        <v>-4.5946994440638378E-2</v>
      </c>
      <c r="C676">
        <v>-8.3217203715727051E-2</v>
      </c>
      <c r="D676">
        <v>7.4666451541667248E-2</v>
      </c>
      <c r="E676">
        <v>-3.3253537001990852E-2</v>
      </c>
      <c r="F676">
        <v>-4.6055934315720887E-2</v>
      </c>
      <c r="G676">
        <v>2.3996014283208498E-2</v>
      </c>
      <c r="H676">
        <v>-0.11163559319182688</v>
      </c>
      <c r="I676">
        <v>-1.2615102774927882E-2</v>
      </c>
      <c r="J676">
        <v>-3.5078175655844722E-2</v>
      </c>
      <c r="K676">
        <v>2.9212784071731088E-3</v>
      </c>
      <c r="L676">
        <v>-2.1908473811998185E-2</v>
      </c>
      <c r="M676">
        <v>-3.0623737550759433E-2</v>
      </c>
      <c r="N676">
        <v>-3.5672254324841661E-2</v>
      </c>
      <c r="O676">
        <v>-8.2266722723324623E-2</v>
      </c>
      <c r="P676">
        <v>4.7484675654218808E-2</v>
      </c>
      <c r="Q676">
        <v>-3.6563112774487906E-2</v>
      </c>
      <c r="R676">
        <v>2.5720549751899816E-4</v>
      </c>
      <c r="S676">
        <v>8.5889368026304952E-2</v>
      </c>
      <c r="T676">
        <v>-8.8898194338213138E-2</v>
      </c>
      <c r="U676">
        <v>-6.3120951136719089E-2</v>
      </c>
      <c r="V676">
        <v>9.9437799173132477E-3</v>
      </c>
      <c r="W676">
        <v>-2.8895418375823319E-2</v>
      </c>
      <c r="X676">
        <v>5.1921223841290831E-3</v>
      </c>
      <c r="Y676">
        <v>-0.12661801815573295</v>
      </c>
      <c r="Z676">
        <v>1.0296790154572421E-2</v>
      </c>
    </row>
    <row r="677" spans="1:26" x14ac:dyDescent="0.2">
      <c r="A677">
        <f t="shared" si="11"/>
        <v>676</v>
      </c>
      <c r="B677">
        <v>5.310247262754679E-2</v>
      </c>
      <c r="C677">
        <v>-2.7755705583346918E-2</v>
      </c>
      <c r="D677">
        <v>-1.6445167888256194E-2</v>
      </c>
      <c r="E677">
        <v>-2.7461815824737341E-2</v>
      </c>
      <c r="F677">
        <v>-4.1511318167055555E-2</v>
      </c>
      <c r="G677">
        <v>1.9244202310652561E-2</v>
      </c>
      <c r="H677">
        <v>2.5010679662678031E-2</v>
      </c>
      <c r="I677">
        <v>-1.7021873216597552E-2</v>
      </c>
      <c r="J677">
        <v>-1.6017283162995492E-3</v>
      </c>
      <c r="K677">
        <v>3.8738264583842538E-2</v>
      </c>
      <c r="L677">
        <v>-5.9359779874001629E-2</v>
      </c>
      <c r="M677">
        <v>-2.1503914375552852E-4</v>
      </c>
      <c r="N677">
        <v>3.2236109271816929E-2</v>
      </c>
      <c r="O677">
        <v>-7.3601312250419437E-2</v>
      </c>
      <c r="P677">
        <v>-2.790878990263633E-2</v>
      </c>
      <c r="Q677">
        <v>4.9351885156914611E-2</v>
      </c>
      <c r="R677">
        <v>-6.7227074257680347E-2</v>
      </c>
      <c r="S677">
        <v>-3.7632711886494426E-2</v>
      </c>
      <c r="T677">
        <v>3.415293160479177E-2</v>
      </c>
      <c r="U677">
        <v>9.3317037526968225E-2</v>
      </c>
      <c r="V677">
        <v>0.14331310672740874</v>
      </c>
      <c r="W677">
        <v>1.7449736266215984E-2</v>
      </c>
      <c r="X677">
        <v>-2.921426231108103E-2</v>
      </c>
      <c r="Y677">
        <v>-3.690303706652958E-2</v>
      </c>
      <c r="Z677">
        <v>-2.8107979954604512E-2</v>
      </c>
    </row>
    <row r="678" spans="1:26" x14ac:dyDescent="0.2">
      <c r="A678">
        <f t="shared" si="11"/>
        <v>677</v>
      </c>
      <c r="B678">
        <v>-2.9992227590436675E-2</v>
      </c>
      <c r="C678">
        <v>8.8731187806621731E-2</v>
      </c>
      <c r="D678">
        <v>-6.6091297388642292E-2</v>
      </c>
      <c r="E678">
        <v>4.3378217325635779E-3</v>
      </c>
      <c r="F678">
        <v>-2.176258065071365E-2</v>
      </c>
      <c r="G678">
        <v>-3.8379115668895479E-2</v>
      </c>
      <c r="H678">
        <v>5.2535211390796352E-2</v>
      </c>
      <c r="I678">
        <v>-7.7215535105367494E-2</v>
      </c>
      <c r="J678">
        <v>3.0614022650694621E-2</v>
      </c>
      <c r="K678">
        <v>4.6464264204457345E-2</v>
      </c>
      <c r="L678">
        <v>-2.069725667171202E-2</v>
      </c>
      <c r="M678">
        <v>3.8424833984154638E-2</v>
      </c>
      <c r="N678">
        <v>-1.433676658634396E-2</v>
      </c>
      <c r="O678">
        <v>-1.438313595744916E-2</v>
      </c>
      <c r="P678">
        <v>7.9438292769258664E-2</v>
      </c>
      <c r="Q678">
        <v>-1.3960017253105011E-2</v>
      </c>
      <c r="R678">
        <v>-1.0829012455164668E-3</v>
      </c>
      <c r="S678">
        <v>-8.9769553075594172E-3</v>
      </c>
      <c r="T678">
        <v>7.5971235972191201E-2</v>
      </c>
      <c r="U678">
        <v>-7.8827497679391054E-2</v>
      </c>
      <c r="V678">
        <v>1.5511593864367063E-3</v>
      </c>
      <c r="W678">
        <v>-3.5762710311091788E-3</v>
      </c>
      <c r="X678">
        <v>-6.6571402728651502E-2</v>
      </c>
      <c r="Y678">
        <v>-3.3917877972343372E-2</v>
      </c>
      <c r="Z678">
        <v>-6.8256812838480993E-2</v>
      </c>
    </row>
    <row r="679" spans="1:26" x14ac:dyDescent="0.2">
      <c r="A679">
        <f t="shared" si="11"/>
        <v>678</v>
      </c>
      <c r="B679">
        <v>9.1873925587997347E-3</v>
      </c>
      <c r="C679">
        <v>7.3604983277831423E-2</v>
      </c>
      <c r="D679">
        <v>-7.2816505768502196E-2</v>
      </c>
      <c r="E679">
        <v>-1.4488083076356352E-2</v>
      </c>
      <c r="F679">
        <v>-3.5837509408935445E-2</v>
      </c>
      <c r="G679">
        <v>5.6468257560089198E-2</v>
      </c>
      <c r="H679">
        <v>-3.6378566246638148E-2</v>
      </c>
      <c r="I679">
        <v>-1.8299259073829208E-2</v>
      </c>
      <c r="J679">
        <v>4.5291914728290465E-2</v>
      </c>
      <c r="K679">
        <v>-5.7620249161145828E-3</v>
      </c>
      <c r="L679">
        <v>1.1533222115352113E-2</v>
      </c>
      <c r="M679">
        <v>-0.1037331826071409</v>
      </c>
      <c r="N679">
        <v>2.0239576117932558E-2</v>
      </c>
      <c r="O679">
        <v>-0.12141974309085941</v>
      </c>
      <c r="P679">
        <v>-5.6326611492530133E-2</v>
      </c>
      <c r="Q679">
        <v>1.7414924496128585E-3</v>
      </c>
      <c r="R679">
        <v>2.0472909499302246E-2</v>
      </c>
      <c r="S679">
        <v>-3.4265251823159107E-2</v>
      </c>
      <c r="T679">
        <v>-3.2845476645760791E-2</v>
      </c>
      <c r="U679">
        <v>-4.4237559717439291E-2</v>
      </c>
      <c r="V679">
        <v>3.9200176733158211E-2</v>
      </c>
      <c r="W679">
        <v>-2.9304230483545583E-2</v>
      </c>
      <c r="X679">
        <v>0.11209468012796588</v>
      </c>
      <c r="Y679">
        <v>2.2833898488579068E-2</v>
      </c>
      <c r="Z679">
        <v>6.6081370766823258E-2</v>
      </c>
    </row>
    <row r="680" spans="1:26" x14ac:dyDescent="0.2">
      <c r="A680">
        <f t="shared" si="11"/>
        <v>679</v>
      </c>
      <c r="B680">
        <v>-8.9131405380787482E-2</v>
      </c>
      <c r="C680">
        <v>3.6158024775931413E-2</v>
      </c>
      <c r="D680">
        <v>-3.9713234349183901E-3</v>
      </c>
      <c r="E680">
        <v>-3.6347660681113253E-2</v>
      </c>
      <c r="F680">
        <v>-7.0777643327714732E-2</v>
      </c>
      <c r="G680">
        <v>-4.5914394160853307E-2</v>
      </c>
      <c r="H680">
        <v>6.9302231434435022E-2</v>
      </c>
      <c r="I680">
        <v>-4.0690579531767503E-2</v>
      </c>
      <c r="J680">
        <v>-3.2119581034467375E-2</v>
      </c>
      <c r="K680">
        <v>-3.6262747879222616E-2</v>
      </c>
      <c r="L680">
        <v>-3.2609351033450313E-4</v>
      </c>
      <c r="M680">
        <v>-2.4530354254107212E-2</v>
      </c>
      <c r="N680">
        <v>6.5243783812759873E-3</v>
      </c>
      <c r="O680">
        <v>1.6781978272595768E-3</v>
      </c>
      <c r="P680">
        <v>1.6634600119477823E-2</v>
      </c>
      <c r="Q680">
        <v>-4.4073457480205129E-2</v>
      </c>
      <c r="R680">
        <v>-5.5580817567331471E-2</v>
      </c>
      <c r="S680">
        <v>1.9690623469330808E-2</v>
      </c>
      <c r="T680">
        <v>1.4065672915796206E-2</v>
      </c>
      <c r="U680">
        <v>-3.5301255051910202E-2</v>
      </c>
      <c r="V680">
        <v>-8.2329713233560753E-2</v>
      </c>
      <c r="W680">
        <v>6.0305394554936595E-2</v>
      </c>
      <c r="X680">
        <v>8.3307439892696525E-2</v>
      </c>
      <c r="Y680">
        <v>7.300792082438283E-2</v>
      </c>
      <c r="Z680">
        <v>-3.1584232601737199E-2</v>
      </c>
    </row>
    <row r="681" spans="1:26" x14ac:dyDescent="0.2">
      <c r="A681">
        <f t="shared" si="11"/>
        <v>680</v>
      </c>
      <c r="B681">
        <v>5.1946618164679825E-2</v>
      </c>
      <c r="C681">
        <v>2.2582606999617862E-2</v>
      </c>
      <c r="D681">
        <v>4.9594313499375917E-2</v>
      </c>
      <c r="E681">
        <v>1.9014950914650101E-2</v>
      </c>
      <c r="F681">
        <v>-4.852204107621829E-2</v>
      </c>
      <c r="G681">
        <v>-9.4465695719321341E-2</v>
      </c>
      <c r="H681">
        <v>6.9363213046001793E-2</v>
      </c>
      <c r="I681">
        <v>1.2973748824345151E-2</v>
      </c>
      <c r="J681">
        <v>-2.2284435993304961E-2</v>
      </c>
      <c r="K681">
        <v>-7.5966247203158067E-3</v>
      </c>
      <c r="L681">
        <v>1.4285666133142834E-2</v>
      </c>
      <c r="M681">
        <v>-1.7841672551065786E-2</v>
      </c>
      <c r="N681">
        <v>-4.4921783797454706E-3</v>
      </c>
      <c r="O681">
        <v>2.4837297479523134E-3</v>
      </c>
      <c r="P681">
        <v>-2.1800991541827922E-2</v>
      </c>
      <c r="Q681">
        <v>2.7759423304657398E-2</v>
      </c>
      <c r="R681">
        <v>-0.11082092106589696</v>
      </c>
      <c r="S681">
        <v>-0.10900524480353792</v>
      </c>
      <c r="T681">
        <v>-3.4365958035574601E-2</v>
      </c>
      <c r="U681">
        <v>-3.0832850859661431E-2</v>
      </c>
      <c r="V681">
        <v>-3.4816662865039254E-2</v>
      </c>
      <c r="W681">
        <v>2.5546531440609845E-2</v>
      </c>
      <c r="X681">
        <v>6.5923202902234301E-2</v>
      </c>
      <c r="Y681">
        <v>0.11385935003594494</v>
      </c>
      <c r="Z681">
        <v>1.7599845536135559E-2</v>
      </c>
    </row>
    <row r="682" spans="1:26" x14ac:dyDescent="0.2">
      <c r="A682">
        <f t="shared" si="11"/>
        <v>681</v>
      </c>
      <c r="B682">
        <v>-0.1019693597713168</v>
      </c>
      <c r="C682">
        <v>-2.8317288613493495E-2</v>
      </c>
      <c r="D682">
        <v>8.0934157780446728E-2</v>
      </c>
      <c r="E682">
        <v>1.5388045420580178E-2</v>
      </c>
      <c r="F682">
        <v>-1.8857023723182383E-2</v>
      </c>
      <c r="G682">
        <v>4.680662005624623E-2</v>
      </c>
      <c r="H682">
        <v>-0.14295521300714814</v>
      </c>
      <c r="I682">
        <v>-1.158476522252584E-2</v>
      </c>
      <c r="J682">
        <v>-5.1401796369875997E-2</v>
      </c>
      <c r="K682">
        <v>0.10288945699297752</v>
      </c>
      <c r="L682">
        <v>2.4245595991918216E-2</v>
      </c>
      <c r="M682">
        <v>-1.8932085024678407E-3</v>
      </c>
      <c r="N682">
        <v>-1.0726048936340739E-3</v>
      </c>
      <c r="O682">
        <v>-6.9730259883820658E-2</v>
      </c>
      <c r="P682">
        <v>-1.2948290895084168E-2</v>
      </c>
      <c r="Q682">
        <v>-2.7043771231840937E-2</v>
      </c>
      <c r="R682">
        <v>1.438473337812562E-2</v>
      </c>
      <c r="S682">
        <v>-0.11893930079178344</v>
      </c>
      <c r="T682">
        <v>-3.8426683248108197E-2</v>
      </c>
      <c r="U682">
        <v>-2.5138990378337077E-2</v>
      </c>
      <c r="V682">
        <v>-4.8403513705263558E-2</v>
      </c>
      <c r="W682">
        <v>-5.7652918699237547E-2</v>
      </c>
      <c r="X682">
        <v>-1.2916572806418341E-2</v>
      </c>
      <c r="Y682">
        <v>9.7068862868632984E-3</v>
      </c>
      <c r="Z682">
        <v>-5.3859237192210155E-2</v>
      </c>
    </row>
    <row r="683" spans="1:26" x14ac:dyDescent="0.2">
      <c r="A683">
        <f t="shared" si="11"/>
        <v>682</v>
      </c>
      <c r="B683">
        <v>-2.4498590685636763E-2</v>
      </c>
      <c r="C683">
        <v>2.1330696885733642E-2</v>
      </c>
      <c r="D683">
        <v>5.3133361579794751E-2</v>
      </c>
      <c r="E683">
        <v>-4.3649493182575896E-2</v>
      </c>
      <c r="F683">
        <v>-6.3635015560902675E-2</v>
      </c>
      <c r="G683">
        <v>4.1002030760125971E-2</v>
      </c>
      <c r="H683">
        <v>6.6968119665117898E-2</v>
      </c>
      <c r="I683">
        <v>-7.7652863779052603E-2</v>
      </c>
      <c r="J683">
        <v>2.4083024111841041E-2</v>
      </c>
      <c r="K683">
        <v>0.10796155494337291</v>
      </c>
      <c r="L683">
        <v>-2.0684601276689616E-2</v>
      </c>
      <c r="M683">
        <v>-2.6547174470235406E-2</v>
      </c>
      <c r="N683">
        <v>5.3186182208061698E-2</v>
      </c>
      <c r="O683">
        <v>-9.3803385038852286E-2</v>
      </c>
      <c r="P683">
        <v>5.278710422770428E-2</v>
      </c>
      <c r="Q683">
        <v>9.2573579426272427E-3</v>
      </c>
      <c r="R683">
        <v>-7.3176731438592019E-2</v>
      </c>
      <c r="S683">
        <v>5.2906949543849845E-3</v>
      </c>
      <c r="T683">
        <v>1.7707025962987151E-4</v>
      </c>
      <c r="U683">
        <v>-6.4724965228916367E-2</v>
      </c>
      <c r="V683">
        <v>-0.14604818457291258</v>
      </c>
      <c r="W683">
        <v>-1.1605471208290991E-2</v>
      </c>
      <c r="X683">
        <v>1.77358633752774E-2</v>
      </c>
      <c r="Y683">
        <v>-3.773167340440569E-2</v>
      </c>
      <c r="Z683">
        <v>-2.4293016790371449E-2</v>
      </c>
    </row>
    <row r="684" spans="1:26" x14ac:dyDescent="0.2">
      <c r="A684">
        <f t="shared" si="11"/>
        <v>683</v>
      </c>
      <c r="B684">
        <v>-6.2467815537346837E-2</v>
      </c>
      <c r="C684">
        <v>2.5628671278904159E-2</v>
      </c>
      <c r="D684">
        <v>-2.4156160876530231E-3</v>
      </c>
      <c r="E684">
        <v>2.6144808627364766E-3</v>
      </c>
      <c r="F684">
        <v>-7.4243719364438743E-2</v>
      </c>
      <c r="G684">
        <v>-7.8159706247172833E-3</v>
      </c>
      <c r="H684">
        <v>-8.4141868013104262E-2</v>
      </c>
      <c r="I684">
        <v>1.7571984377575851E-2</v>
      </c>
      <c r="J684">
        <v>-2.8180237923498353E-4</v>
      </c>
      <c r="K684">
        <v>-7.1742549589083229E-2</v>
      </c>
      <c r="L684">
        <v>2.7018168905645949E-2</v>
      </c>
      <c r="M684">
        <v>3.1696290521482685E-2</v>
      </c>
      <c r="N684">
        <v>2.5408549088134494E-3</v>
      </c>
      <c r="O684">
        <v>-3.6546795867616125E-2</v>
      </c>
      <c r="P684">
        <v>-8.661292464859266E-2</v>
      </c>
      <c r="Q684">
        <v>-5.7198727023201501E-2</v>
      </c>
      <c r="R684">
        <v>4.2444132700200948E-2</v>
      </c>
      <c r="S684">
        <v>-4.6168569366934503E-2</v>
      </c>
      <c r="T684">
        <v>-0.14472387797523698</v>
      </c>
      <c r="U684">
        <v>-3.2597503789831977E-2</v>
      </c>
      <c r="V684">
        <v>-1.8792043080667779E-2</v>
      </c>
      <c r="W684">
        <v>-7.8285144652610064E-2</v>
      </c>
      <c r="X684">
        <v>2.0318790778748857E-2</v>
      </c>
      <c r="Y684">
        <v>3.8582234932943278E-2</v>
      </c>
      <c r="Z684">
        <v>-4.0553932985601851E-2</v>
      </c>
    </row>
    <row r="685" spans="1:26" x14ac:dyDescent="0.2">
      <c r="A685">
        <f t="shared" si="11"/>
        <v>684</v>
      </c>
      <c r="B685">
        <v>2.0203922525279059E-3</v>
      </c>
      <c r="C685">
        <v>-8.4602009146875726E-2</v>
      </c>
      <c r="D685">
        <v>5.0121888386496956E-2</v>
      </c>
      <c r="E685">
        <v>-7.8279026699268395E-2</v>
      </c>
      <c r="F685">
        <v>-2.9506229009396731E-3</v>
      </c>
      <c r="G685">
        <v>7.6442638954695177E-2</v>
      </c>
      <c r="H685">
        <v>3.1223140685220051E-2</v>
      </c>
      <c r="I685">
        <v>6.7273533776140815E-2</v>
      </c>
      <c r="J685">
        <v>1.5579677089390351E-2</v>
      </c>
      <c r="K685">
        <v>9.125983610847517E-2</v>
      </c>
      <c r="L685">
        <v>-8.661377180708868E-2</v>
      </c>
      <c r="M685">
        <v>-3.3052297050127057E-2</v>
      </c>
      <c r="N685">
        <v>1.9151687569106655E-2</v>
      </c>
      <c r="O685">
        <v>-5.0901799719738343E-2</v>
      </c>
      <c r="P685">
        <v>5.9324635862054942E-2</v>
      </c>
      <c r="Q685">
        <v>1.2661931868112238E-2</v>
      </c>
      <c r="R685">
        <v>6.0149529619057521E-2</v>
      </c>
      <c r="S685">
        <v>-4.2769113288966994E-2</v>
      </c>
      <c r="T685">
        <v>-3.4846064020088358E-2</v>
      </c>
      <c r="U685">
        <v>-1.4619091831031076E-2</v>
      </c>
      <c r="V685">
        <v>0.10233470684187811</v>
      </c>
      <c r="W685">
        <v>2.8259589128059773E-2</v>
      </c>
      <c r="X685">
        <v>-7.7352147960573797E-2</v>
      </c>
      <c r="Y685">
        <v>-1.6197647932720088E-2</v>
      </c>
      <c r="Z685">
        <v>-6.0027247631239199E-2</v>
      </c>
    </row>
    <row r="686" spans="1:26" x14ac:dyDescent="0.2">
      <c r="A686">
        <f t="shared" si="11"/>
        <v>685</v>
      </c>
      <c r="B686">
        <v>3.4860752676088923E-2</v>
      </c>
      <c r="C686">
        <v>-8.6353808439097082E-2</v>
      </c>
      <c r="D686">
        <v>3.8978310146473428E-3</v>
      </c>
      <c r="E686">
        <v>-8.9237488488501937E-3</v>
      </c>
      <c r="F686">
        <v>-4.9669748938961762E-2</v>
      </c>
      <c r="G686">
        <v>5.9051450588334747E-2</v>
      </c>
      <c r="H686">
        <v>-2.5172336616663574E-2</v>
      </c>
      <c r="I686">
        <v>-7.1939514114108163E-2</v>
      </c>
      <c r="J686">
        <v>5.147286171478898E-2</v>
      </c>
      <c r="K686">
        <v>1.3335116779815121E-2</v>
      </c>
      <c r="L686">
        <v>-2.2569582265609865E-2</v>
      </c>
      <c r="M686">
        <v>-6.2940127246653224E-2</v>
      </c>
      <c r="N686">
        <v>-7.4106749182414375E-2</v>
      </c>
      <c r="O686">
        <v>-4.3270915884208512E-2</v>
      </c>
      <c r="P686">
        <v>7.3859762304467318E-3</v>
      </c>
      <c r="Q686">
        <v>1.5188776387146552E-2</v>
      </c>
      <c r="R686">
        <v>3.2722020500492666E-2</v>
      </c>
      <c r="S686">
        <v>-2.8863847338126435E-2</v>
      </c>
      <c r="T686">
        <v>-7.5072817236574343E-2</v>
      </c>
      <c r="U686">
        <v>3.4665765664316416E-2</v>
      </c>
      <c r="V686">
        <v>-1.2153462591770237E-2</v>
      </c>
      <c r="W686">
        <v>2.1109332449378997E-2</v>
      </c>
      <c r="X686">
        <v>5.2383187574525196E-3</v>
      </c>
      <c r="Y686">
        <v>5.0032423987350076E-2</v>
      </c>
      <c r="Z686">
        <v>-2.7027844758738512E-2</v>
      </c>
    </row>
    <row r="687" spans="1:26" x14ac:dyDescent="0.2">
      <c r="A687">
        <f t="shared" si="11"/>
        <v>686</v>
      </c>
      <c r="B687">
        <v>2.2586224146301195E-2</v>
      </c>
      <c r="C687">
        <v>-3.8765606184958813E-2</v>
      </c>
      <c r="D687">
        <v>-8.1212755463897834E-2</v>
      </c>
      <c r="E687">
        <v>1.3801034418147307E-2</v>
      </c>
      <c r="F687">
        <v>3.5709220456882566E-2</v>
      </c>
      <c r="G687">
        <v>-5.4375752881518739E-3</v>
      </c>
      <c r="H687">
        <v>3.1683767991144723E-2</v>
      </c>
      <c r="I687">
        <v>2.3298210625846125E-2</v>
      </c>
      <c r="J687">
        <v>-2.3937424154643165E-2</v>
      </c>
      <c r="K687">
        <v>5.6082484931745669E-2</v>
      </c>
      <c r="L687">
        <v>-2.0197757574567571E-2</v>
      </c>
      <c r="M687">
        <v>8.5801195236112945E-2</v>
      </c>
      <c r="N687">
        <v>-6.7223080937906049E-2</v>
      </c>
      <c r="O687">
        <v>0.13053953279238364</v>
      </c>
      <c r="P687">
        <v>-2.338242082099222E-2</v>
      </c>
      <c r="Q687">
        <v>7.1736023254864945E-2</v>
      </c>
      <c r="R687">
        <v>2.2732324430755724E-2</v>
      </c>
      <c r="S687">
        <v>7.3969826917955929E-3</v>
      </c>
      <c r="T687">
        <v>-0.10900665898919859</v>
      </c>
      <c r="U687">
        <v>2.500938245162717E-2</v>
      </c>
      <c r="V687">
        <v>-2.031797312861201E-2</v>
      </c>
      <c r="W687">
        <v>-2.1940104780837577E-2</v>
      </c>
      <c r="X687">
        <v>-3.2092250124123316E-4</v>
      </c>
      <c r="Y687">
        <v>1.5072427048376412E-3</v>
      </c>
      <c r="Z687">
        <v>0.12064416001793732</v>
      </c>
    </row>
    <row r="688" spans="1:26" x14ac:dyDescent="0.2">
      <c r="A688">
        <f t="shared" si="11"/>
        <v>687</v>
      </c>
      <c r="B688">
        <v>-1.0292270472671963E-2</v>
      </c>
      <c r="C688">
        <v>7.3529123589630804E-2</v>
      </c>
      <c r="D688">
        <v>-3.2040700423841426E-2</v>
      </c>
      <c r="E688">
        <v>-6.647023512661944E-2</v>
      </c>
      <c r="F688">
        <v>8.2891140303092498E-2</v>
      </c>
      <c r="G688">
        <v>-9.0691908685887682E-2</v>
      </c>
      <c r="H688">
        <v>1.1769721234653174E-2</v>
      </c>
      <c r="I688">
        <v>-3.986319537200524E-3</v>
      </c>
      <c r="J688">
        <v>-2.8486190192444374E-2</v>
      </c>
      <c r="K688">
        <v>2.5313300158861782E-2</v>
      </c>
      <c r="L688">
        <v>-1.8917742719091062E-2</v>
      </c>
      <c r="M688">
        <v>-1.2299493559440485E-2</v>
      </c>
      <c r="N688">
        <v>4.5673081585328673E-3</v>
      </c>
      <c r="O688">
        <v>-5.406385529730607E-2</v>
      </c>
      <c r="P688">
        <v>7.5876776347262823E-2</v>
      </c>
      <c r="Q688">
        <v>7.9333461879220482E-2</v>
      </c>
      <c r="R688">
        <v>-4.0320275853403476E-2</v>
      </c>
      <c r="S688">
        <v>-3.8955186709389929E-3</v>
      </c>
      <c r="T688">
        <v>2.9891117586128224E-2</v>
      </c>
      <c r="U688">
        <v>-2.715280502548283E-2</v>
      </c>
      <c r="V688">
        <v>2.9907205160010497E-2</v>
      </c>
      <c r="W688">
        <v>5.3181633325042714E-2</v>
      </c>
      <c r="X688">
        <v>-9.5247537263142737E-2</v>
      </c>
      <c r="Y688">
        <v>-4.8789994698134012E-2</v>
      </c>
      <c r="Z688">
        <v>0.10927564027353717</v>
      </c>
    </row>
    <row r="689" spans="1:26" x14ac:dyDescent="0.2">
      <c r="A689">
        <f t="shared" si="11"/>
        <v>688</v>
      </c>
      <c r="B689">
        <v>-3.9376729479873709E-2</v>
      </c>
      <c r="C689">
        <v>2.7469006620267179E-2</v>
      </c>
      <c r="D689">
        <v>-5.3675962152222069E-2</v>
      </c>
      <c r="E689">
        <v>-4.2367574251221271E-2</v>
      </c>
      <c r="F689">
        <v>1.3620273667023069E-2</v>
      </c>
      <c r="G689">
        <v>3.6333692452195275E-2</v>
      </c>
      <c r="H689">
        <v>3.7639528090374092E-3</v>
      </c>
      <c r="I689">
        <v>2.69230992384593E-2</v>
      </c>
      <c r="J689">
        <v>2.7697764837943836E-2</v>
      </c>
      <c r="K689">
        <v>-4.0743066201913709E-2</v>
      </c>
      <c r="L689">
        <v>-1.0947158489660097E-2</v>
      </c>
      <c r="M689">
        <v>3.7526190509879077E-2</v>
      </c>
      <c r="N689">
        <v>8.0064838504468078E-2</v>
      </c>
      <c r="O689">
        <v>-2.7570489681171101E-3</v>
      </c>
      <c r="P689">
        <v>-1.900766921837432E-2</v>
      </c>
      <c r="Q689">
        <v>-6.1746397935904758E-2</v>
      </c>
      <c r="R689">
        <v>-6.5889189007563562E-2</v>
      </c>
      <c r="S689">
        <v>7.8872956015302864E-2</v>
      </c>
      <c r="T689">
        <v>-1.2149534473004748E-2</v>
      </c>
      <c r="U689">
        <v>1.5768320989740681E-2</v>
      </c>
      <c r="V689">
        <v>1.5381960231300909E-2</v>
      </c>
      <c r="W689">
        <v>1.4427343822130451E-2</v>
      </c>
      <c r="X689">
        <v>2.5418226437783756E-2</v>
      </c>
      <c r="Y689">
        <v>-2.6067291253701864E-2</v>
      </c>
      <c r="Z689">
        <v>-3.8388125539337958E-2</v>
      </c>
    </row>
    <row r="690" spans="1:26" x14ac:dyDescent="0.2">
      <c r="A690">
        <f t="shared" si="11"/>
        <v>689</v>
      </c>
      <c r="B690">
        <v>-4.2032472460627364E-2</v>
      </c>
      <c r="C690">
        <v>3.8046344249429959E-2</v>
      </c>
      <c r="D690">
        <v>-2.6707340651210994E-2</v>
      </c>
      <c r="E690">
        <v>3.8606984914713934E-2</v>
      </c>
      <c r="F690">
        <v>-7.579806593545322E-3</v>
      </c>
      <c r="G690">
        <v>3.6443613487811853E-2</v>
      </c>
      <c r="H690">
        <v>-3.3965494851912838E-2</v>
      </c>
      <c r="I690">
        <v>5.8212090185780989E-2</v>
      </c>
      <c r="J690">
        <v>-5.4281546427002024E-2</v>
      </c>
      <c r="K690">
        <v>7.6200530412998766E-3</v>
      </c>
      <c r="L690">
        <v>9.6783845895990414E-2</v>
      </c>
      <c r="M690">
        <v>4.3660954785997082E-2</v>
      </c>
      <c r="N690">
        <v>-4.1564987149707834E-2</v>
      </c>
      <c r="O690">
        <v>2.2648230637930047E-2</v>
      </c>
      <c r="P690">
        <v>-7.3418605432995179E-2</v>
      </c>
      <c r="Q690">
        <v>-2.4182395435681583E-2</v>
      </c>
      <c r="R690">
        <v>-0.12619450165195564</v>
      </c>
      <c r="S690">
        <v>2.5812377276608591E-2</v>
      </c>
      <c r="T690">
        <v>5.5439492059088734E-2</v>
      </c>
      <c r="U690">
        <v>-3.5047659028429538E-2</v>
      </c>
      <c r="V690">
        <v>7.5483968932627585E-2</v>
      </c>
      <c r="W690">
        <v>-2.2569264604946023E-3</v>
      </c>
      <c r="X690">
        <v>3.7166840664827415E-2</v>
      </c>
      <c r="Y690">
        <v>1.0403679591253941E-2</v>
      </c>
      <c r="Z690">
        <v>4.1812782770412386E-2</v>
      </c>
    </row>
    <row r="691" spans="1:26" x14ac:dyDescent="0.2">
      <c r="A691">
        <f t="shared" si="11"/>
        <v>690</v>
      </c>
      <c r="B691">
        <v>-9.4894069841091361E-2</v>
      </c>
      <c r="C691">
        <v>2.598009990953095E-2</v>
      </c>
      <c r="D691">
        <v>3.9565414314068521E-2</v>
      </c>
      <c r="E691">
        <v>-3.5824875834677944E-2</v>
      </c>
      <c r="F691">
        <v>-1.1776801558568552E-2</v>
      </c>
      <c r="G691">
        <v>-2.7137747353526035E-2</v>
      </c>
      <c r="H691">
        <v>5.8711354679578109E-2</v>
      </c>
      <c r="I691">
        <v>-9.3010671777184455E-3</v>
      </c>
      <c r="J691">
        <v>3.5794444645401123E-2</v>
      </c>
      <c r="K691">
        <v>-1.0607901962006489E-3</v>
      </c>
      <c r="L691">
        <v>-1.6987474792574685E-2</v>
      </c>
      <c r="M691">
        <v>3.6689167469419193E-2</v>
      </c>
      <c r="N691">
        <v>-2.7563665452339729E-2</v>
      </c>
      <c r="O691">
        <v>-6.1818427689921331E-2</v>
      </c>
      <c r="P691">
        <v>-2.7664175835942773E-2</v>
      </c>
      <c r="Q691">
        <v>-4.1108629339882845E-2</v>
      </c>
      <c r="R691">
        <v>-4.6465370032987029E-2</v>
      </c>
      <c r="S691">
        <v>-1.0935992621420131E-2</v>
      </c>
      <c r="T691">
        <v>8.6141269393794156E-2</v>
      </c>
      <c r="U691">
        <v>4.0632720472565921E-2</v>
      </c>
      <c r="V691">
        <v>1.97983457344806E-2</v>
      </c>
      <c r="W691">
        <v>4.0396555637239227E-2</v>
      </c>
      <c r="X691">
        <v>2.821010348259553E-2</v>
      </c>
      <c r="Y691">
        <v>0.11214235769904932</v>
      </c>
      <c r="Z691">
        <v>5.9601896621917429E-2</v>
      </c>
    </row>
    <row r="692" spans="1:26" x14ac:dyDescent="0.2">
      <c r="A692">
        <f t="shared" si="11"/>
        <v>691</v>
      </c>
      <c r="B692">
        <v>-4.1801688807576749E-3</v>
      </c>
      <c r="C692">
        <v>7.1879848062827975E-2</v>
      </c>
      <c r="D692">
        <v>8.4030188522902199E-2</v>
      </c>
      <c r="E692">
        <v>-2.4319245500489629E-2</v>
      </c>
      <c r="F692">
        <v>2.02017870453154E-2</v>
      </c>
      <c r="G692">
        <v>9.7654571204567969E-2</v>
      </c>
      <c r="H692">
        <v>9.7587686242127797E-3</v>
      </c>
      <c r="I692">
        <v>-0.14685339056152349</v>
      </c>
      <c r="J692">
        <v>1.229102308435011E-3</v>
      </c>
      <c r="K692">
        <v>-7.6186527482562882E-2</v>
      </c>
      <c r="L692">
        <v>1.6234723387816574E-2</v>
      </c>
      <c r="M692">
        <v>2.347421701099511E-2</v>
      </c>
      <c r="N692">
        <v>5.2790043714793733E-2</v>
      </c>
      <c r="O692">
        <v>-0.1072384564298216</v>
      </c>
      <c r="P692">
        <v>-1.4909903083034652E-2</v>
      </c>
      <c r="Q692">
        <v>0.13245058264864978</v>
      </c>
      <c r="R692">
        <v>2.4467008292457688E-2</v>
      </c>
      <c r="S692">
        <v>6.6763097642798502E-2</v>
      </c>
      <c r="T692">
        <v>-2.1725790034255569E-2</v>
      </c>
      <c r="U692">
        <v>-3.6729967231985378E-2</v>
      </c>
      <c r="V692">
        <v>3.0869071467438357E-2</v>
      </c>
      <c r="W692">
        <v>4.622182390813797E-3</v>
      </c>
      <c r="X692">
        <v>0.1226536550966411</v>
      </c>
      <c r="Y692">
        <v>3.9433280678288128E-2</v>
      </c>
      <c r="Z692">
        <v>-8.8583731401575619E-2</v>
      </c>
    </row>
    <row r="693" spans="1:26" x14ac:dyDescent="0.2">
      <c r="A693">
        <f t="shared" si="11"/>
        <v>692</v>
      </c>
      <c r="B693">
        <v>-4.1205829878182616E-2</v>
      </c>
      <c r="C693">
        <v>-6.821379094265527E-2</v>
      </c>
      <c r="D693">
        <v>-2.6764229087249947E-2</v>
      </c>
      <c r="E693">
        <v>-7.033779868689112E-2</v>
      </c>
      <c r="F693">
        <v>7.5695252967471455E-2</v>
      </c>
      <c r="G693">
        <v>5.5952409289399228E-2</v>
      </c>
      <c r="H693">
        <v>-5.4922701416332542E-3</v>
      </c>
      <c r="I693">
        <v>-1.39348360400442E-2</v>
      </c>
      <c r="J693">
        <v>-4.2266537884044247E-2</v>
      </c>
      <c r="K693">
        <v>-4.8414706553105237E-2</v>
      </c>
      <c r="L693">
        <v>-5.9273615310765852E-2</v>
      </c>
      <c r="M693">
        <v>-1.0344528415549338E-2</v>
      </c>
      <c r="N693">
        <v>2.9465213900950367E-3</v>
      </c>
      <c r="O693">
        <v>7.5144436740930354E-2</v>
      </c>
      <c r="P693">
        <v>4.156289203848354E-2</v>
      </c>
      <c r="Q693">
        <v>-5.1814794314512018E-2</v>
      </c>
      <c r="R693">
        <v>-3.1513039378651464E-2</v>
      </c>
      <c r="S693">
        <v>-2.2633612684559188E-2</v>
      </c>
      <c r="T693">
        <v>-1.7801425259883156E-2</v>
      </c>
      <c r="U693">
        <v>-1.5341219056283504E-2</v>
      </c>
      <c r="V693">
        <v>3.6463369055191548E-2</v>
      </c>
      <c r="W693">
        <v>4.0650947721672243E-2</v>
      </c>
      <c r="X693">
        <v>-1.0485148274773494E-2</v>
      </c>
      <c r="Y693">
        <v>8.9645617887172929E-2</v>
      </c>
      <c r="Z693">
        <v>-3.9702910736171357E-3</v>
      </c>
    </row>
    <row r="694" spans="1:26" x14ac:dyDescent="0.2">
      <c r="A694">
        <f t="shared" si="11"/>
        <v>693</v>
      </c>
      <c r="B694">
        <v>-8.590255250991094E-2</v>
      </c>
      <c r="C694">
        <v>-6.5804778244089659E-2</v>
      </c>
      <c r="D694">
        <v>-4.6940305259236335E-2</v>
      </c>
      <c r="E694">
        <v>7.9705886199605946E-2</v>
      </c>
      <c r="F694">
        <v>-1.9340826767891641E-2</v>
      </c>
      <c r="G694">
        <v>-5.6120839699850666E-3</v>
      </c>
      <c r="H694">
        <v>3.5167518248301381E-2</v>
      </c>
      <c r="I694">
        <v>-1.8856075401374659E-2</v>
      </c>
      <c r="J694">
        <v>-8.6126872347318514E-2</v>
      </c>
      <c r="K694">
        <v>-4.0500599627545575E-4</v>
      </c>
      <c r="L694">
        <v>-2.5951796199997771E-2</v>
      </c>
      <c r="M694">
        <v>6.1530131240767921E-2</v>
      </c>
      <c r="N694">
        <v>-8.1717427199332712E-2</v>
      </c>
      <c r="O694">
        <v>5.0244813343403867E-2</v>
      </c>
      <c r="P694">
        <v>-5.0964713617777317E-2</v>
      </c>
      <c r="Q694">
        <v>-2.3263909235382598E-2</v>
      </c>
      <c r="R694">
        <v>-4.2501060103705544E-2</v>
      </c>
      <c r="S694">
        <v>1.370090558174774E-2</v>
      </c>
      <c r="T694">
        <v>3.7173213879208591E-2</v>
      </c>
      <c r="U694">
        <v>7.9825099321894494E-3</v>
      </c>
      <c r="V694">
        <v>5.4144304895019618E-2</v>
      </c>
      <c r="W694">
        <v>-6.6860496711154488E-2</v>
      </c>
      <c r="X694">
        <v>2.6898949247479237E-2</v>
      </c>
      <c r="Y694">
        <v>-4.7400724679774242E-2</v>
      </c>
      <c r="Z694">
        <v>-5.3227888933521574E-2</v>
      </c>
    </row>
    <row r="695" spans="1:26" x14ac:dyDescent="0.2">
      <c r="A695">
        <f t="shared" si="11"/>
        <v>694</v>
      </c>
      <c r="B695">
        <v>7.0469476187744309E-2</v>
      </c>
      <c r="C695">
        <v>-7.7581498619046702E-2</v>
      </c>
      <c r="D695">
        <v>-2.5954328193556978E-2</v>
      </c>
      <c r="E695">
        <v>-5.1843742505831403E-2</v>
      </c>
      <c r="F695">
        <v>0.10234499996800753</v>
      </c>
      <c r="G695">
        <v>-3.3525628675092844E-3</v>
      </c>
      <c r="H695">
        <v>2.6738085862588381E-2</v>
      </c>
      <c r="I695">
        <v>3.0473210633346042E-4</v>
      </c>
      <c r="J695">
        <v>-7.3674943563570683E-2</v>
      </c>
      <c r="K695">
        <v>-4.5756571493733675E-2</v>
      </c>
      <c r="L695">
        <v>0.1606185279110075</v>
      </c>
      <c r="M695">
        <v>-2.0240280993657218E-2</v>
      </c>
      <c r="N695">
        <v>7.3786498727008876E-2</v>
      </c>
      <c r="O695">
        <v>1.2932329170282232E-2</v>
      </c>
      <c r="P695">
        <v>1.3521508033874816E-2</v>
      </c>
      <c r="Q695">
        <v>2.5826094311158414E-3</v>
      </c>
      <c r="R695">
        <v>-1.9768424065945773E-2</v>
      </c>
      <c r="S695">
        <v>-2.8468202626258606E-3</v>
      </c>
      <c r="T695">
        <v>3.9363062105736424E-2</v>
      </c>
      <c r="U695">
        <v>1.2383755651891775E-2</v>
      </c>
      <c r="V695">
        <v>-3.8625294576102573E-2</v>
      </c>
      <c r="W695">
        <v>-2.0450879230446386E-2</v>
      </c>
      <c r="X695">
        <v>-0.1338673435597863</v>
      </c>
      <c r="Y695">
        <v>-1.2347266855393372E-2</v>
      </c>
      <c r="Z695">
        <v>-6.62763822327537E-2</v>
      </c>
    </row>
    <row r="696" spans="1:26" x14ac:dyDescent="0.2">
      <c r="A696">
        <f t="shared" si="11"/>
        <v>695</v>
      </c>
      <c r="B696">
        <v>-5.1698375498437012E-2</v>
      </c>
      <c r="C696">
        <v>-1.6080485522208105E-2</v>
      </c>
      <c r="D696">
        <v>8.3778433918677616E-3</v>
      </c>
      <c r="E696">
        <v>-3.4465329407022682E-2</v>
      </c>
      <c r="F696">
        <v>-8.8434076647200502E-2</v>
      </c>
      <c r="G696">
        <v>-4.319068654517081E-2</v>
      </c>
      <c r="H696">
        <v>2.9615937307662332E-2</v>
      </c>
      <c r="I696">
        <v>-2.2267647006480578E-2</v>
      </c>
      <c r="J696">
        <v>-0.10495242378699013</v>
      </c>
      <c r="K696">
        <v>-5.9605876467236033E-3</v>
      </c>
      <c r="L696">
        <v>-3.3384094882731754E-3</v>
      </c>
      <c r="M696">
        <v>-4.8892721575795432E-3</v>
      </c>
      <c r="N696">
        <v>-5.0950966617375346E-2</v>
      </c>
      <c r="O696">
        <v>-8.1776343081624556E-2</v>
      </c>
      <c r="P696">
        <v>-5.5662731517108995E-2</v>
      </c>
      <c r="Q696">
        <v>4.0503152191098936E-2</v>
      </c>
      <c r="R696">
        <v>6.7235835329236673E-2</v>
      </c>
      <c r="S696">
        <v>2.5365903781424799E-2</v>
      </c>
      <c r="T696">
        <v>7.1611691940602323E-2</v>
      </c>
      <c r="U696">
        <v>-1.2081798099676513E-2</v>
      </c>
      <c r="V696">
        <v>4.5965015733880669E-2</v>
      </c>
      <c r="W696">
        <v>2.4095564452390347E-2</v>
      </c>
      <c r="X696">
        <v>-9.3626897367580605E-2</v>
      </c>
      <c r="Y696">
        <v>-3.6289987130758025E-2</v>
      </c>
      <c r="Z696">
        <v>4.0495895571847483E-2</v>
      </c>
    </row>
    <row r="697" spans="1:26" x14ac:dyDescent="0.2">
      <c r="A697">
        <f t="shared" si="11"/>
        <v>696</v>
      </c>
      <c r="B697">
        <v>5.0599793728866624E-2</v>
      </c>
      <c r="C697">
        <v>3.2045361489747307E-2</v>
      </c>
      <c r="D697">
        <v>-6.2366589337937269E-2</v>
      </c>
      <c r="E697">
        <v>5.5958581216888285E-2</v>
      </c>
      <c r="F697">
        <v>-2.120522499423062E-2</v>
      </c>
      <c r="G697">
        <v>-2.8708725383236756E-2</v>
      </c>
      <c r="H697">
        <v>-3.0393337330332972E-2</v>
      </c>
      <c r="I697">
        <v>1.0774316817709713E-2</v>
      </c>
      <c r="J697">
        <v>1.5733288862609031E-2</v>
      </c>
      <c r="K697">
        <v>6.7512016803076003E-2</v>
      </c>
      <c r="L697">
        <v>2.9562284604004636E-2</v>
      </c>
      <c r="M697">
        <v>-1.4284964817128053E-2</v>
      </c>
      <c r="N697">
        <v>4.825390666690877E-2</v>
      </c>
      <c r="O697">
        <v>3.8912924574531008E-2</v>
      </c>
      <c r="P697">
        <v>-1.7241340720434662E-3</v>
      </c>
      <c r="Q697">
        <v>-4.061875303429234E-2</v>
      </c>
      <c r="R697">
        <v>6.5248821220862868E-2</v>
      </c>
      <c r="S697">
        <v>-5.1272879655767205E-2</v>
      </c>
      <c r="T697">
        <v>-2.6518116033167352E-2</v>
      </c>
      <c r="U697">
        <v>-5.2675540638712867E-2</v>
      </c>
      <c r="V697">
        <v>4.1759606640700261E-2</v>
      </c>
      <c r="W697">
        <v>3.6066003870856032E-2</v>
      </c>
      <c r="X697">
        <v>1.6974152299546834E-3</v>
      </c>
      <c r="Y697">
        <v>-2.8253444124403965E-2</v>
      </c>
      <c r="Z697">
        <v>-3.753779089826656E-2</v>
      </c>
    </row>
    <row r="698" spans="1:26" x14ac:dyDescent="0.2">
      <c r="A698">
        <f t="shared" si="11"/>
        <v>697</v>
      </c>
      <c r="B698">
        <v>5.3401157058801399E-2</v>
      </c>
      <c r="C698">
        <v>-1.1909294447587758E-2</v>
      </c>
      <c r="D698">
        <v>5.6220718496494702E-2</v>
      </c>
      <c r="E698">
        <v>-8.731395122767327E-3</v>
      </c>
      <c r="F698">
        <v>-3.0181174663508965E-2</v>
      </c>
      <c r="G698">
        <v>5.5174470202900956E-2</v>
      </c>
      <c r="H698">
        <v>-6.4445314795494979E-2</v>
      </c>
      <c r="I698">
        <v>-2.3408738350900172E-2</v>
      </c>
      <c r="J698">
        <v>5.8074761209421073E-2</v>
      </c>
      <c r="K698">
        <v>5.5685823682078063E-2</v>
      </c>
      <c r="L698">
        <v>5.996775481739812E-2</v>
      </c>
      <c r="M698">
        <v>3.6622856988468475E-3</v>
      </c>
      <c r="N698">
        <v>-7.3940657621854537E-3</v>
      </c>
      <c r="O698">
        <v>-2.8706401527459596E-2</v>
      </c>
      <c r="P698">
        <v>1.2980777217620178E-2</v>
      </c>
      <c r="Q698">
        <v>-3.9094850122257878E-2</v>
      </c>
      <c r="R698">
        <v>-1.5872906244533577E-2</v>
      </c>
      <c r="S698">
        <v>-8.1840522456062881E-2</v>
      </c>
      <c r="T698">
        <v>4.4783842720175944E-2</v>
      </c>
      <c r="U698">
        <v>-5.0321044930412645E-2</v>
      </c>
      <c r="V698">
        <v>2.7349242712853113E-2</v>
      </c>
      <c r="W698">
        <v>-1.0696544528627484E-2</v>
      </c>
      <c r="X698">
        <v>-2.4262977779100778E-2</v>
      </c>
      <c r="Y698">
        <v>-7.8778150028958008E-2</v>
      </c>
      <c r="Z698">
        <v>-3.8532628782223827E-2</v>
      </c>
    </row>
    <row r="699" spans="1:26" x14ac:dyDescent="0.2">
      <c r="A699">
        <f t="shared" si="11"/>
        <v>698</v>
      </c>
      <c r="B699">
        <v>-5.2363051479710779E-2</v>
      </c>
      <c r="C699">
        <v>5.7435765900118618E-2</v>
      </c>
      <c r="D699">
        <v>1.0127550031279032E-2</v>
      </c>
      <c r="E699">
        <v>2.2116854094151948E-2</v>
      </c>
      <c r="F699">
        <v>8.6701623716826451E-3</v>
      </c>
      <c r="G699">
        <v>3.5203468526385361E-2</v>
      </c>
      <c r="H699">
        <v>-0.10898673591591239</v>
      </c>
      <c r="I699">
        <v>-9.5340953915501028E-2</v>
      </c>
      <c r="J699">
        <v>-8.0950579312376897E-2</v>
      </c>
      <c r="K699">
        <v>2.8304630848008168E-2</v>
      </c>
      <c r="L699">
        <v>9.5197330046031203E-2</v>
      </c>
      <c r="M699">
        <v>2.9601050095333314E-2</v>
      </c>
      <c r="N699">
        <v>6.7142778454842053E-2</v>
      </c>
      <c r="O699">
        <v>-2.0909559319341697E-2</v>
      </c>
      <c r="P699">
        <v>-5.26839235660536E-2</v>
      </c>
      <c r="Q699">
        <v>7.066699149241228E-3</v>
      </c>
      <c r="R699">
        <v>-3.4182302468880578E-2</v>
      </c>
      <c r="S699">
        <v>-7.673970523815718E-2</v>
      </c>
      <c r="T699">
        <v>-2.9561526429129039E-2</v>
      </c>
      <c r="U699">
        <v>-3.7556136500258547E-2</v>
      </c>
      <c r="V699">
        <v>-0.10553599450512367</v>
      </c>
      <c r="W699">
        <v>5.7437000555760537E-2</v>
      </c>
      <c r="X699">
        <v>5.0685902715453354E-2</v>
      </c>
      <c r="Y699">
        <v>7.1774330995800537E-2</v>
      </c>
      <c r="Z699">
        <v>3.4085584395972965E-2</v>
      </c>
    </row>
    <row r="700" spans="1:26" x14ac:dyDescent="0.2">
      <c r="A700">
        <f t="shared" si="11"/>
        <v>699</v>
      </c>
      <c r="B700">
        <v>-5.7539901761963767E-2</v>
      </c>
      <c r="C700">
        <v>3.95669005062654E-3</v>
      </c>
      <c r="D700">
        <v>1.6542889768055079E-2</v>
      </c>
      <c r="E700">
        <v>3.0648520364468929E-2</v>
      </c>
      <c r="F700">
        <v>3.5518771700959351E-2</v>
      </c>
      <c r="G700">
        <v>-5.7930961952031478E-2</v>
      </c>
      <c r="H700">
        <v>2.9081115581779175E-2</v>
      </c>
      <c r="I700">
        <v>-6.0811964758642915E-2</v>
      </c>
      <c r="J700">
        <v>1.5347309635750588E-2</v>
      </c>
      <c r="K700">
        <v>5.5767244595798925E-2</v>
      </c>
      <c r="L700">
        <v>-5.3493565658661226E-3</v>
      </c>
      <c r="M700">
        <v>-6.3690876027469284E-2</v>
      </c>
      <c r="N700">
        <v>-4.2067193585714646E-2</v>
      </c>
      <c r="O700">
        <v>7.0269298031133923E-2</v>
      </c>
      <c r="P700">
        <v>-5.5112429601117133E-2</v>
      </c>
      <c r="Q700">
        <v>7.1549315362025839E-3</v>
      </c>
      <c r="R700">
        <v>3.6582184261234545E-2</v>
      </c>
      <c r="S700">
        <v>-3.5766781983894623E-2</v>
      </c>
      <c r="T700">
        <v>8.6816727729239623E-3</v>
      </c>
      <c r="U700">
        <v>-1.0597609220399229E-2</v>
      </c>
      <c r="V700">
        <v>6.2913852832290652E-3</v>
      </c>
      <c r="W700">
        <v>-5.163666418832296E-2</v>
      </c>
      <c r="X700">
        <v>-2.246129610809533E-2</v>
      </c>
      <c r="Y700">
        <v>-0.19243079091513599</v>
      </c>
      <c r="Z700">
        <v>5.7388221843842017E-3</v>
      </c>
    </row>
    <row r="701" spans="1:26" x14ac:dyDescent="0.2">
      <c r="A701">
        <f t="shared" si="11"/>
        <v>700</v>
      </c>
      <c r="B701">
        <v>-6.797268322372917E-3</v>
      </c>
      <c r="C701">
        <v>-1.1271222929701249E-2</v>
      </c>
      <c r="D701">
        <v>4.590617767616649E-2</v>
      </c>
      <c r="E701">
        <v>-9.0629856632579772E-4</v>
      </c>
      <c r="F701">
        <v>-1.5094681103589759E-2</v>
      </c>
      <c r="G701">
        <v>6.5970946818375606E-2</v>
      </c>
      <c r="H701">
        <v>2.6172200255916302E-2</v>
      </c>
      <c r="I701">
        <v>-9.5189595416500586E-2</v>
      </c>
      <c r="J701">
        <v>-9.1911030515759037E-2</v>
      </c>
      <c r="K701">
        <v>3.2141267427729749E-2</v>
      </c>
      <c r="L701">
        <v>4.2675266808202883E-2</v>
      </c>
      <c r="M701">
        <v>5.263149863026273E-4</v>
      </c>
      <c r="N701">
        <v>2.0113300824444392E-2</v>
      </c>
      <c r="O701">
        <v>-6.233633558615264E-2</v>
      </c>
      <c r="P701">
        <v>-7.8560412275318244E-3</v>
      </c>
      <c r="Q701">
        <v>0.11372232912376096</v>
      </c>
      <c r="R701">
        <v>-3.3665775297261384E-2</v>
      </c>
      <c r="S701">
        <v>2.3429697014178592E-2</v>
      </c>
      <c r="T701">
        <v>6.6870999600971467E-2</v>
      </c>
      <c r="U701">
        <v>-1.1881896678988483E-2</v>
      </c>
      <c r="V701">
        <v>-5.3329679852982467E-3</v>
      </c>
      <c r="W701">
        <v>-3.2205123220871906E-2</v>
      </c>
      <c r="X701">
        <v>4.7621517730682891E-2</v>
      </c>
      <c r="Y701">
        <v>-2.0986269170346069E-2</v>
      </c>
      <c r="Z701">
        <v>3.7113097962455238E-2</v>
      </c>
    </row>
    <row r="702" spans="1:26" x14ac:dyDescent="0.2">
      <c r="A702">
        <f t="shared" si="11"/>
        <v>701</v>
      </c>
      <c r="B702">
        <v>-7.4750173720943471E-3</v>
      </c>
      <c r="C702">
        <v>-4.552716946276332E-2</v>
      </c>
      <c r="D702">
        <v>-6.1823170295808423E-2</v>
      </c>
      <c r="E702">
        <v>4.1416931114877681E-2</v>
      </c>
      <c r="F702">
        <v>3.3329248659456391E-2</v>
      </c>
      <c r="G702">
        <v>-6.0663107732386763E-3</v>
      </c>
      <c r="H702">
        <v>9.9554748261413556E-2</v>
      </c>
      <c r="I702">
        <v>-8.2201294650032286E-2</v>
      </c>
      <c r="J702">
        <v>9.0112544366509014E-4</v>
      </c>
      <c r="K702">
        <v>-4.9858777729124407E-2</v>
      </c>
      <c r="L702">
        <v>7.2532506956163076E-2</v>
      </c>
      <c r="M702">
        <v>-6.2105427249577842E-2</v>
      </c>
      <c r="N702">
        <v>9.5868054243133521E-3</v>
      </c>
      <c r="O702">
        <v>-5.1979789749782596E-2</v>
      </c>
      <c r="P702">
        <v>-6.5085325586097739E-3</v>
      </c>
      <c r="Q702">
        <v>3.1071109945561219E-2</v>
      </c>
      <c r="R702">
        <v>-9.5172860813181243E-2</v>
      </c>
      <c r="S702">
        <v>9.8125622105206631E-2</v>
      </c>
      <c r="T702">
        <v>-5.7243896179876748E-2</v>
      </c>
      <c r="U702">
        <v>7.8281819711299439E-2</v>
      </c>
      <c r="V702">
        <v>2.5594676065689423E-2</v>
      </c>
      <c r="W702">
        <v>2.2457819088277625E-2</v>
      </c>
      <c r="X702">
        <v>3.9777735936606176E-2</v>
      </c>
      <c r="Y702">
        <v>-1.5976754006352966E-2</v>
      </c>
      <c r="Z702">
        <v>4.1277568234071554E-2</v>
      </c>
    </row>
    <row r="703" spans="1:26" x14ac:dyDescent="0.2">
      <c r="A703">
        <f t="shared" si="11"/>
        <v>702</v>
      </c>
      <c r="B703">
        <v>-3.9107245889289058E-2</v>
      </c>
      <c r="C703">
        <v>2.0608824065473475E-2</v>
      </c>
      <c r="D703">
        <v>6.3894241079935049E-2</v>
      </c>
      <c r="E703">
        <v>-5.4413584028774928E-2</v>
      </c>
      <c r="F703">
        <v>8.199884683286451E-3</v>
      </c>
      <c r="G703">
        <v>3.4627153966575633E-2</v>
      </c>
      <c r="H703">
        <v>-0.10267639390207511</v>
      </c>
      <c r="I703">
        <v>-6.5519147648215148E-2</v>
      </c>
      <c r="J703">
        <v>-8.4465630649191811E-2</v>
      </c>
      <c r="K703">
        <v>6.7358430851868316E-3</v>
      </c>
      <c r="L703">
        <v>4.9580332391416612E-2</v>
      </c>
      <c r="M703">
        <v>-1.9638941870250295E-2</v>
      </c>
      <c r="N703">
        <v>5.1473715110957004E-2</v>
      </c>
      <c r="O703">
        <v>5.7211387846980523E-2</v>
      </c>
      <c r="P703">
        <v>1.0163400954536033E-2</v>
      </c>
      <c r="Q703">
        <v>-4.1743990357394394E-2</v>
      </c>
      <c r="R703">
        <v>7.7466988696147279E-2</v>
      </c>
      <c r="S703">
        <v>2.4798344716139006E-2</v>
      </c>
      <c r="T703">
        <v>-0.1257331782025492</v>
      </c>
      <c r="U703">
        <v>-8.8466690974736015E-2</v>
      </c>
      <c r="V703">
        <v>-2.006317539093656E-2</v>
      </c>
      <c r="W703">
        <v>0.10208527917115547</v>
      </c>
      <c r="X703">
        <v>4.6374088510203047E-2</v>
      </c>
      <c r="Y703">
        <v>-2.5050958601609441E-2</v>
      </c>
      <c r="Z703">
        <v>-2.1304746798473457E-2</v>
      </c>
    </row>
    <row r="704" spans="1:26" x14ac:dyDescent="0.2">
      <c r="A704">
        <f t="shared" si="11"/>
        <v>703</v>
      </c>
      <c r="B704">
        <v>-7.9267228192748215E-2</v>
      </c>
      <c r="C704">
        <v>-2.8490317827828536E-2</v>
      </c>
      <c r="D704">
        <v>3.4927574235314833E-2</v>
      </c>
      <c r="E704">
        <v>-1.0384512389839489E-2</v>
      </c>
      <c r="F704">
        <v>-5.8744604981478966E-2</v>
      </c>
      <c r="G704">
        <v>5.4578977155896012E-2</v>
      </c>
      <c r="H704">
        <v>-1.484758850992633E-2</v>
      </c>
      <c r="I704">
        <v>3.5322813352039295E-2</v>
      </c>
      <c r="J704">
        <v>2.7462139203278484E-2</v>
      </c>
      <c r="K704">
        <v>3.2124638017948778E-2</v>
      </c>
      <c r="L704">
        <v>6.2254967776544788E-2</v>
      </c>
      <c r="M704">
        <v>-2.1607670158175014E-2</v>
      </c>
      <c r="N704">
        <v>4.4069901737118569E-2</v>
      </c>
      <c r="O704">
        <v>-0.10708476080513726</v>
      </c>
      <c r="P704">
        <v>2.9145538983267219E-3</v>
      </c>
      <c r="Q704">
        <v>1.3578800949461211E-2</v>
      </c>
      <c r="R704">
        <v>-3.8661547302089885E-2</v>
      </c>
      <c r="S704">
        <v>3.7721703111297633E-2</v>
      </c>
      <c r="T704">
        <v>-6.9530739796779938E-3</v>
      </c>
      <c r="U704">
        <v>-0.10157648231482752</v>
      </c>
      <c r="V704">
        <v>4.8427469305510444E-2</v>
      </c>
      <c r="W704">
        <v>-1.9835909647821343E-3</v>
      </c>
      <c r="X704">
        <v>4.9437723024451562E-2</v>
      </c>
      <c r="Y704">
        <v>1.3752176914562828E-2</v>
      </c>
      <c r="Z704">
        <v>-6.6025064673789255E-2</v>
      </c>
    </row>
    <row r="705" spans="1:26" x14ac:dyDescent="0.2">
      <c r="A705">
        <f t="shared" si="11"/>
        <v>704</v>
      </c>
      <c r="B705">
        <v>2.3671902812689109E-3</v>
      </c>
      <c r="C705">
        <v>5.1718522440993536E-2</v>
      </c>
      <c r="D705">
        <v>-0.10895464811554541</v>
      </c>
      <c r="E705">
        <v>-8.6781289539881692E-2</v>
      </c>
      <c r="F705">
        <v>1.9926877496740807E-2</v>
      </c>
      <c r="G705">
        <v>-4.6437446409459224E-2</v>
      </c>
      <c r="H705">
        <v>9.648611181942357E-2</v>
      </c>
      <c r="I705">
        <v>2.6413693975533791E-2</v>
      </c>
      <c r="J705">
        <v>7.5018651516424017E-3</v>
      </c>
      <c r="K705">
        <v>6.517783939575068E-3</v>
      </c>
      <c r="L705">
        <v>1.792553564784511E-2</v>
      </c>
      <c r="M705">
        <v>-2.8336084966607597E-2</v>
      </c>
      <c r="N705">
        <v>9.6888757870034148E-2</v>
      </c>
      <c r="O705">
        <v>-2.6125793983852071E-2</v>
      </c>
      <c r="P705">
        <v>-5.1772782255805807E-3</v>
      </c>
      <c r="Q705">
        <v>-2.6544932633219515E-2</v>
      </c>
      <c r="R705">
        <v>-8.0885950597004055E-2</v>
      </c>
      <c r="S705">
        <v>7.2364983309414876E-2</v>
      </c>
      <c r="T705">
        <v>8.8979151608232124E-2</v>
      </c>
      <c r="U705">
        <v>-2.9052990341394743E-2</v>
      </c>
      <c r="V705">
        <v>9.0495197138501793E-3</v>
      </c>
      <c r="W705">
        <v>2.8083765322483828E-2</v>
      </c>
      <c r="X705">
        <v>-5.0468799176966631E-2</v>
      </c>
      <c r="Y705">
        <v>-8.4726285258943976E-2</v>
      </c>
      <c r="Z705">
        <v>3.8641715802222223E-3</v>
      </c>
    </row>
    <row r="706" spans="1:26" x14ac:dyDescent="0.2">
      <c r="A706">
        <f t="shared" si="11"/>
        <v>705</v>
      </c>
      <c r="B706">
        <v>7.9781298203178645E-3</v>
      </c>
      <c r="C706">
        <v>6.2417013839753469E-3</v>
      </c>
      <c r="D706">
        <v>-4.4542251588199598E-3</v>
      </c>
      <c r="E706">
        <v>-3.23475181121302E-2</v>
      </c>
      <c r="F706">
        <v>1.5414494273160152E-2</v>
      </c>
      <c r="G706">
        <v>4.5630094159784862E-2</v>
      </c>
      <c r="H706">
        <v>-6.3262301750773325E-2</v>
      </c>
      <c r="I706">
        <v>-1.0635851774572817E-2</v>
      </c>
      <c r="J706">
        <v>-9.1890207033869034E-3</v>
      </c>
      <c r="K706">
        <v>6.3147238191501393E-2</v>
      </c>
      <c r="L706">
        <v>9.1816325414673127E-4</v>
      </c>
      <c r="M706">
        <v>-4.9257078233846951E-2</v>
      </c>
      <c r="N706">
        <v>-1.7918631394967216E-2</v>
      </c>
      <c r="O706">
        <v>-1.9092374072819926E-2</v>
      </c>
      <c r="P706">
        <v>-2.332652522563788E-3</v>
      </c>
      <c r="Q706">
        <v>8.520218019212332E-2</v>
      </c>
      <c r="R706">
        <v>-1.387617805869661E-2</v>
      </c>
      <c r="S706">
        <v>5.8538554429249559E-2</v>
      </c>
      <c r="T706">
        <v>2.9189644569163755E-2</v>
      </c>
      <c r="U706">
        <v>-5.4916829320273731E-2</v>
      </c>
      <c r="V706">
        <v>7.1338249310006305E-2</v>
      </c>
      <c r="W706">
        <v>3.1885913045873085E-2</v>
      </c>
      <c r="X706">
        <v>2.664525627661703E-2</v>
      </c>
      <c r="Y706">
        <v>8.8235354850854739E-3</v>
      </c>
      <c r="Z706">
        <v>5.7455086347795919E-2</v>
      </c>
    </row>
    <row r="707" spans="1:26" x14ac:dyDescent="0.2">
      <c r="A707">
        <f t="shared" si="11"/>
        <v>706</v>
      </c>
      <c r="B707">
        <v>1.0337225371728292E-3</v>
      </c>
      <c r="C707">
        <v>-3.1140233303620767E-2</v>
      </c>
      <c r="D707">
        <v>4.1092949771573276E-3</v>
      </c>
      <c r="E707">
        <v>-2.816169519420934E-2</v>
      </c>
      <c r="F707">
        <v>1.3020040201880603E-3</v>
      </c>
      <c r="G707">
        <v>9.2042638900526712E-3</v>
      </c>
      <c r="H707">
        <v>1.0845133284486027E-2</v>
      </c>
      <c r="I707">
        <v>-4.0757172697902889E-2</v>
      </c>
      <c r="J707">
        <v>-4.8933213977695587E-2</v>
      </c>
      <c r="K707">
        <v>-3.7730947495740692E-2</v>
      </c>
      <c r="L707">
        <v>4.0294795842587702E-2</v>
      </c>
      <c r="M707">
        <v>3.2506124634768527E-2</v>
      </c>
      <c r="N707">
        <v>-7.9369314363504275E-3</v>
      </c>
      <c r="O707">
        <v>3.2498403866285532E-2</v>
      </c>
      <c r="P707">
        <v>1.4503094248064426E-2</v>
      </c>
      <c r="Q707">
        <v>-5.8032223338767938E-2</v>
      </c>
      <c r="R707">
        <v>3.9435819055710294E-2</v>
      </c>
      <c r="S707">
        <v>6.8501327430807897E-3</v>
      </c>
      <c r="T707">
        <v>4.3146614932008137E-2</v>
      </c>
      <c r="U707">
        <v>-3.2690793544530507E-2</v>
      </c>
      <c r="V707">
        <v>-5.2292889431033232E-2</v>
      </c>
      <c r="W707">
        <v>1.9686349763367302E-2</v>
      </c>
      <c r="X707">
        <v>-4.7546886266220889E-2</v>
      </c>
      <c r="Y707">
        <v>6.376611467515772E-2</v>
      </c>
      <c r="Z707">
        <v>-4.1175857115360169E-2</v>
      </c>
    </row>
    <row r="708" spans="1:26" x14ac:dyDescent="0.2">
      <c r="A708">
        <f t="shared" ref="A708:A721" si="12">A707+1</f>
        <v>707</v>
      </c>
      <c r="B708">
        <v>2.2078643471913611E-3</v>
      </c>
      <c r="C708">
        <v>9.8155726599952024E-3</v>
      </c>
      <c r="D708">
        <v>3.6940768335865473E-2</v>
      </c>
      <c r="E708">
        <v>2.0817588689446078E-2</v>
      </c>
      <c r="F708">
        <v>-7.3258937156681747E-2</v>
      </c>
      <c r="G708">
        <v>-1.9843614559811418E-3</v>
      </c>
      <c r="H708">
        <v>-6.1050065061562367E-2</v>
      </c>
      <c r="I708">
        <v>-8.802355349341158E-3</v>
      </c>
      <c r="J708">
        <v>1.2293599212833973E-2</v>
      </c>
      <c r="K708">
        <v>-8.2423665774939824E-3</v>
      </c>
      <c r="L708">
        <v>-1.9369501289618982E-2</v>
      </c>
      <c r="M708">
        <v>9.0282258114299782E-2</v>
      </c>
      <c r="N708">
        <v>2.7467563194755303E-2</v>
      </c>
      <c r="O708">
        <v>2.0308281651742137E-2</v>
      </c>
      <c r="P708">
        <v>7.4215857342160241E-2</v>
      </c>
      <c r="Q708">
        <v>-9.5460518019258589E-2</v>
      </c>
      <c r="R708">
        <v>-7.6702877043052908E-3</v>
      </c>
      <c r="S708">
        <v>1.6303228506071389E-2</v>
      </c>
      <c r="T708">
        <v>-1.580729584319452E-2</v>
      </c>
      <c r="U708">
        <v>-6.1237233984569373E-2</v>
      </c>
      <c r="V708">
        <v>1.0948270138914765E-2</v>
      </c>
      <c r="W708">
        <v>-9.0535122050018416E-2</v>
      </c>
      <c r="X708">
        <v>-7.1809272319433418E-2</v>
      </c>
      <c r="Y708">
        <v>-3.9374776647407857E-2</v>
      </c>
      <c r="Z708">
        <v>9.2635215625509443E-2</v>
      </c>
    </row>
    <row r="709" spans="1:26" x14ac:dyDescent="0.2">
      <c r="A709">
        <f t="shared" si="12"/>
        <v>708</v>
      </c>
      <c r="B709">
        <v>0.16958926631154594</v>
      </c>
      <c r="C709">
        <v>6.4993199854822756E-2</v>
      </c>
      <c r="D709">
        <v>2.5309597583741839E-3</v>
      </c>
      <c r="E709">
        <v>1.4528333009247449E-2</v>
      </c>
      <c r="F709">
        <v>3.9184249593016952E-2</v>
      </c>
      <c r="G709">
        <v>-4.49744607983701E-2</v>
      </c>
      <c r="H709">
        <v>8.8570128701439821E-2</v>
      </c>
      <c r="I709">
        <v>2.9648934508991524E-2</v>
      </c>
      <c r="J709">
        <v>8.4221538061616197E-2</v>
      </c>
      <c r="K709">
        <v>6.1185264037191441E-3</v>
      </c>
      <c r="L709">
        <v>1.6753548289796024E-3</v>
      </c>
      <c r="M709">
        <v>-4.1459512813418566E-2</v>
      </c>
      <c r="N709">
        <v>-1.9753304319818405E-3</v>
      </c>
      <c r="O709">
        <v>-2.3655282909054273E-3</v>
      </c>
      <c r="P709">
        <v>-7.6917664302338356E-4</v>
      </c>
      <c r="Q709">
        <v>-3.3061888690621426E-2</v>
      </c>
      <c r="R709">
        <v>-1.5285314039470558E-2</v>
      </c>
      <c r="S709">
        <v>2.7321460266768564E-2</v>
      </c>
      <c r="T709">
        <v>1.5936944758241693E-2</v>
      </c>
      <c r="U709">
        <v>4.6546066910455305E-2</v>
      </c>
      <c r="V709">
        <v>3.4028164424747147E-2</v>
      </c>
      <c r="W709">
        <v>-4.0301516043513785E-2</v>
      </c>
      <c r="X709">
        <v>5.5216494244660554E-2</v>
      </c>
      <c r="Y709">
        <v>2.6179684743744942E-2</v>
      </c>
      <c r="Z709">
        <v>5.7351487646970886E-2</v>
      </c>
    </row>
    <row r="710" spans="1:26" x14ac:dyDescent="0.2">
      <c r="A710">
        <f t="shared" si="12"/>
        <v>709</v>
      </c>
      <c r="B710">
        <v>-4.9092005170812629E-2</v>
      </c>
      <c r="C710">
        <v>-4.7986834265098116E-2</v>
      </c>
      <c r="D710">
        <v>1.6626240554169079E-2</v>
      </c>
      <c r="E710">
        <v>1.5926990874736834E-2</v>
      </c>
      <c r="F710">
        <v>-4.8999556552581876E-2</v>
      </c>
      <c r="G710">
        <v>1.719204525192902E-3</v>
      </c>
      <c r="H710">
        <v>-6.3744307804396744E-2</v>
      </c>
      <c r="I710">
        <v>-3.1270422153319308E-2</v>
      </c>
      <c r="J710">
        <v>-0.10402897387326032</v>
      </c>
      <c r="K710">
        <v>5.5625737617196781E-3</v>
      </c>
      <c r="L710">
        <v>-4.3844627944362058E-2</v>
      </c>
      <c r="M710">
        <v>-6.6284184768574991E-2</v>
      </c>
      <c r="N710">
        <v>-2.6292878925369547E-2</v>
      </c>
      <c r="O710">
        <v>5.6282820707637314E-2</v>
      </c>
      <c r="P710">
        <v>3.3432866907494467E-2</v>
      </c>
      <c r="Q710">
        <v>7.0253208704891268E-2</v>
      </c>
      <c r="R710">
        <v>0.10423041781943666</v>
      </c>
      <c r="S710">
        <v>2.1116400210720823E-2</v>
      </c>
      <c r="T710">
        <v>-2.9527504718326769E-2</v>
      </c>
      <c r="U710">
        <v>-2.5684884044530156E-3</v>
      </c>
      <c r="V710">
        <v>-1.6784932989543516E-2</v>
      </c>
      <c r="W710">
        <v>5.9509538489668522E-2</v>
      </c>
      <c r="X710">
        <v>9.6271866663055372E-2</v>
      </c>
      <c r="Y710">
        <v>3.4309111921592087E-3</v>
      </c>
      <c r="Z710">
        <v>0.12344726632233419</v>
      </c>
    </row>
    <row r="711" spans="1:26" x14ac:dyDescent="0.2">
      <c r="A711">
        <f t="shared" si="12"/>
        <v>710</v>
      </c>
      <c r="B711">
        <v>-1.2489775799306897E-2</v>
      </c>
      <c r="C711">
        <v>-8.9846953906574462E-2</v>
      </c>
      <c r="D711">
        <v>-1.4355595903398719E-2</v>
      </c>
      <c r="E711">
        <v>-6.3483351068165453E-2</v>
      </c>
      <c r="F711">
        <v>9.3035945452329072E-2</v>
      </c>
      <c r="G711">
        <v>-7.0882503144600248E-2</v>
      </c>
      <c r="H711">
        <v>5.5467539356051296E-2</v>
      </c>
      <c r="I711">
        <v>6.9361671432469629E-3</v>
      </c>
      <c r="J711">
        <v>-7.5106909622967184E-4</v>
      </c>
      <c r="K711">
        <v>9.2498383953929411E-2</v>
      </c>
      <c r="L711">
        <v>1.1984606797153781E-2</v>
      </c>
      <c r="M711">
        <v>-7.2837814489046929E-2</v>
      </c>
      <c r="N711">
        <v>3.2501916993327627E-2</v>
      </c>
      <c r="O711">
        <v>-2.6842200631461395E-3</v>
      </c>
      <c r="P711">
        <v>-7.699531301132094E-2</v>
      </c>
      <c r="Q711">
        <v>3.1419488333796125E-2</v>
      </c>
      <c r="R711">
        <v>-4.8455416566651817E-2</v>
      </c>
      <c r="S711">
        <v>-6.4877818435261317E-2</v>
      </c>
      <c r="T711">
        <v>4.3525605697574112E-2</v>
      </c>
      <c r="U711">
        <v>1.8899322451021286E-2</v>
      </c>
      <c r="V711">
        <v>8.5913044933526847E-2</v>
      </c>
      <c r="W711">
        <v>5.5933134087610407E-2</v>
      </c>
      <c r="X711">
        <v>-1.7307217205875816E-2</v>
      </c>
      <c r="Y711">
        <v>-2.0884006978616344E-2</v>
      </c>
      <c r="Z711">
        <v>3.169626027080253E-2</v>
      </c>
    </row>
    <row r="712" spans="1:26" x14ac:dyDescent="0.2">
      <c r="A712">
        <f t="shared" si="12"/>
        <v>711</v>
      </c>
      <c r="B712">
        <v>1.2455637221167557E-2</v>
      </c>
      <c r="C712">
        <v>8.0351015585761867E-2</v>
      </c>
      <c r="D712">
        <v>3.7568542385140784E-2</v>
      </c>
      <c r="E712">
        <v>2.8231673842963228E-3</v>
      </c>
      <c r="F712">
        <v>-5.4974547953334944E-2</v>
      </c>
      <c r="G712">
        <v>-7.4736644661885579E-2</v>
      </c>
      <c r="H712">
        <v>-1.2749245775378139E-2</v>
      </c>
      <c r="I712">
        <v>-5.0143576385504228E-2</v>
      </c>
      <c r="J712">
        <v>2.577427586929279E-2</v>
      </c>
      <c r="K712">
        <v>6.5140590820258151E-2</v>
      </c>
      <c r="L712">
        <v>8.9431933182835349E-2</v>
      </c>
      <c r="M712">
        <v>6.4355968767378355E-2</v>
      </c>
      <c r="N712">
        <v>2.6353662275037035E-2</v>
      </c>
      <c r="O712">
        <v>6.7816607137146795E-2</v>
      </c>
      <c r="P712">
        <v>3.4422495504434235E-2</v>
      </c>
      <c r="Q712">
        <v>0.14583863098618682</v>
      </c>
      <c r="R712">
        <v>6.6303664445527905E-2</v>
      </c>
      <c r="S712">
        <v>-2.3637472000614258E-2</v>
      </c>
      <c r="T712">
        <v>-3.8350451406002579E-2</v>
      </c>
      <c r="U712">
        <v>3.1417242496804741E-2</v>
      </c>
      <c r="V712">
        <v>2.3885419200569746E-2</v>
      </c>
      <c r="W712">
        <v>4.8785781590282608E-3</v>
      </c>
      <c r="X712">
        <v>-7.3705216962577577E-2</v>
      </c>
      <c r="Y712">
        <v>-8.9586841410283155E-2</v>
      </c>
      <c r="Z712">
        <v>-7.507892566228061E-2</v>
      </c>
    </row>
    <row r="713" spans="1:26" x14ac:dyDescent="0.2">
      <c r="A713">
        <f t="shared" si="12"/>
        <v>712</v>
      </c>
      <c r="B713">
        <v>1.1075780746993311E-2</v>
      </c>
      <c r="C713">
        <v>6.0534837310530481E-3</v>
      </c>
      <c r="D713">
        <v>1.2802650416844901E-2</v>
      </c>
      <c r="E713">
        <v>0.13134354522058866</v>
      </c>
      <c r="F713">
        <v>2.455882184197096E-2</v>
      </c>
      <c r="G713">
        <v>-3.9077641790132477E-2</v>
      </c>
      <c r="H713">
        <v>4.7402627873487813E-2</v>
      </c>
      <c r="I713">
        <v>-3.6252117497207755E-2</v>
      </c>
      <c r="J713">
        <v>9.7036034257146301E-3</v>
      </c>
      <c r="K713">
        <v>3.5920853848200887E-2</v>
      </c>
      <c r="L713">
        <v>-1.3011079941340933E-3</v>
      </c>
      <c r="M713">
        <v>-2.2824941910544874E-2</v>
      </c>
      <c r="N713">
        <v>6.3251270420725203E-2</v>
      </c>
      <c r="O713">
        <v>6.7603452535443614E-2</v>
      </c>
      <c r="P713">
        <v>-1.1153180493574937E-2</v>
      </c>
      <c r="Q713">
        <v>-0.12379732169553559</v>
      </c>
      <c r="R713">
        <v>-1.6467472566624373E-2</v>
      </c>
      <c r="S713">
        <v>3.5306977901277181E-2</v>
      </c>
      <c r="T713">
        <v>-2.4678012935086289E-2</v>
      </c>
      <c r="U713">
        <v>2.6101854353020124E-2</v>
      </c>
      <c r="V713">
        <v>-7.0357944855498233E-2</v>
      </c>
      <c r="W713">
        <v>-9.0704701468957826E-3</v>
      </c>
      <c r="X713">
        <v>-5.2366850678135013E-2</v>
      </c>
      <c r="Y713">
        <v>-0.10173601189194002</v>
      </c>
      <c r="Z713">
        <v>2.5880110840991198E-2</v>
      </c>
    </row>
    <row r="714" spans="1:26" x14ac:dyDescent="0.2">
      <c r="A714">
        <f t="shared" si="12"/>
        <v>713</v>
      </c>
      <c r="B714">
        <v>-6.4585678116438339E-2</v>
      </c>
      <c r="C714">
        <v>-2.8007586259671938E-2</v>
      </c>
      <c r="D714">
        <v>-4.3494344908151517E-2</v>
      </c>
      <c r="E714">
        <v>3.2449006492869428E-2</v>
      </c>
      <c r="F714">
        <v>-3.9509989854753215E-2</v>
      </c>
      <c r="G714">
        <v>6.1753641818518279E-2</v>
      </c>
      <c r="H714">
        <v>1.0911370977303962E-2</v>
      </c>
      <c r="I714">
        <v>-2.3002671571045723E-2</v>
      </c>
      <c r="J714">
        <v>3.682530482899847E-2</v>
      </c>
      <c r="K714">
        <v>-1.2323616338144645E-2</v>
      </c>
      <c r="L714">
        <v>4.8158527804420127E-2</v>
      </c>
      <c r="M714">
        <v>-1.5698403493555339E-2</v>
      </c>
      <c r="N714">
        <v>5.9336982418474148E-2</v>
      </c>
      <c r="O714">
        <v>-3.4614991760501007E-2</v>
      </c>
      <c r="P714">
        <v>-7.4513418043368418E-2</v>
      </c>
      <c r="Q714">
        <v>1.666854515876471E-2</v>
      </c>
      <c r="R714">
        <v>-3.9472199772566378E-2</v>
      </c>
      <c r="S714">
        <v>-3.1159289527897979E-2</v>
      </c>
      <c r="T714">
        <v>-4.8879686093236237E-2</v>
      </c>
      <c r="U714">
        <v>0.11152495041927207</v>
      </c>
      <c r="V714">
        <v>-0.13152344816924649</v>
      </c>
      <c r="W714">
        <v>1.9724232703416625E-2</v>
      </c>
      <c r="X714">
        <v>5.3688231721985176E-2</v>
      </c>
      <c r="Y714">
        <v>-6.380035426736809E-2</v>
      </c>
      <c r="Z714">
        <v>-2.3337397378722691E-2</v>
      </c>
    </row>
    <row r="715" spans="1:26" x14ac:dyDescent="0.2">
      <c r="A715">
        <f t="shared" si="12"/>
        <v>714</v>
      </c>
      <c r="B715">
        <v>-8.9285434217330276E-3</v>
      </c>
      <c r="C715">
        <v>-9.7493191907279078E-2</v>
      </c>
      <c r="D715">
        <v>6.4605116395292678E-2</v>
      </c>
      <c r="E715">
        <v>8.4784087240573611E-2</v>
      </c>
      <c r="F715">
        <v>1.1387417668714287E-2</v>
      </c>
      <c r="G715">
        <v>-1.8510519007040132E-2</v>
      </c>
      <c r="H715">
        <v>4.163080824024154E-2</v>
      </c>
      <c r="I715">
        <v>-8.4501772225908031E-3</v>
      </c>
      <c r="J715">
        <v>-2.3954747764680023E-2</v>
      </c>
      <c r="K715">
        <v>-6.6633940387603396E-2</v>
      </c>
      <c r="L715">
        <v>7.0423986691225154E-2</v>
      </c>
      <c r="M715">
        <v>5.9499862704766177E-2</v>
      </c>
      <c r="N715">
        <v>5.9682563486189784E-2</v>
      </c>
      <c r="O715">
        <v>-1.67868477797373E-2</v>
      </c>
      <c r="P715">
        <v>6.7825458448979026E-2</v>
      </c>
      <c r="Q715">
        <v>6.9346559481088213E-2</v>
      </c>
      <c r="R715">
        <v>-4.9768860059447299E-2</v>
      </c>
      <c r="S715">
        <v>1.9802920905190827E-2</v>
      </c>
      <c r="T715">
        <v>-3.9018274043142162E-2</v>
      </c>
      <c r="U715">
        <v>-1.1126155425242999E-2</v>
      </c>
      <c r="V715">
        <v>3.4298943656072466E-2</v>
      </c>
      <c r="W715">
        <v>-3.5975491272852461E-2</v>
      </c>
      <c r="X715">
        <v>-5.6789842726175307E-2</v>
      </c>
      <c r="Y715">
        <v>2.4562676673846935E-2</v>
      </c>
      <c r="Z715">
        <v>3.4748270944982302E-3</v>
      </c>
    </row>
    <row r="716" spans="1:26" x14ac:dyDescent="0.2">
      <c r="A716">
        <f t="shared" si="12"/>
        <v>715</v>
      </c>
      <c r="B716">
        <v>0.18573782176021059</v>
      </c>
      <c r="C716">
        <v>-8.6997807692155316E-2</v>
      </c>
      <c r="D716">
        <v>9.7918465736024529E-2</v>
      </c>
      <c r="E716">
        <v>4.8832955119059919E-2</v>
      </c>
      <c r="F716">
        <v>0.10779468833614664</v>
      </c>
      <c r="G716">
        <v>-1.83127094294438E-2</v>
      </c>
      <c r="H716">
        <v>3.9365721002004715E-2</v>
      </c>
      <c r="I716">
        <v>-2.9377194608852093E-2</v>
      </c>
      <c r="J716">
        <v>9.1657453618216589E-3</v>
      </c>
      <c r="K716">
        <v>2.1649108448329672E-2</v>
      </c>
      <c r="L716">
        <v>3.695654329854596E-2</v>
      </c>
      <c r="M716">
        <v>-2.6477169430172164E-2</v>
      </c>
      <c r="N716">
        <v>-1.4060268973621923E-2</v>
      </c>
      <c r="O716">
        <v>6.8184021477339478E-3</v>
      </c>
      <c r="P716">
        <v>6.7420892527717172E-2</v>
      </c>
      <c r="Q716">
        <v>3.4652875199578182E-3</v>
      </c>
      <c r="R716">
        <v>0.10345530929934325</v>
      </c>
      <c r="S716">
        <v>-3.3735340719782125E-2</v>
      </c>
      <c r="T716">
        <v>2.1874268433734283E-2</v>
      </c>
      <c r="U716">
        <v>2.3699626856419395E-2</v>
      </c>
      <c r="V716">
        <v>9.4788915465280413E-3</v>
      </c>
      <c r="W716">
        <v>-3.5164947908775889E-3</v>
      </c>
      <c r="X716">
        <v>4.6320813685019738E-2</v>
      </c>
      <c r="Y716">
        <v>3.5040299178051217E-2</v>
      </c>
      <c r="Z716">
        <v>-2.1233961949760446E-2</v>
      </c>
    </row>
    <row r="717" spans="1:26" x14ac:dyDescent="0.2">
      <c r="A717">
        <f t="shared" si="12"/>
        <v>716</v>
      </c>
      <c r="B717">
        <v>-3.0421069696563632E-2</v>
      </c>
      <c r="C717">
        <v>-6.5514221011739052E-2</v>
      </c>
      <c r="D717">
        <v>3.4568507707878657E-2</v>
      </c>
      <c r="E717">
        <v>-4.5219750040553147E-2</v>
      </c>
      <c r="F717">
        <v>-3.318251450660617E-2</v>
      </c>
      <c r="G717">
        <v>-8.4683134132080576E-2</v>
      </c>
      <c r="H717">
        <v>-2.9707852796357501E-2</v>
      </c>
      <c r="I717">
        <v>-3.7759847211174887E-3</v>
      </c>
      <c r="J717">
        <v>1.6629114821515655E-2</v>
      </c>
      <c r="K717">
        <v>-2.3449597273798136E-2</v>
      </c>
      <c r="L717">
        <v>-7.3653181323464073E-2</v>
      </c>
      <c r="M717">
        <v>-3.6225811327146744E-2</v>
      </c>
      <c r="N717">
        <v>-1.9444438915399106E-3</v>
      </c>
      <c r="O717">
        <v>4.8299538937945356E-2</v>
      </c>
      <c r="P717">
        <v>-1.9746945791430423E-2</v>
      </c>
      <c r="Q717">
        <v>-6.0268677901593008E-3</v>
      </c>
      <c r="R717">
        <v>-6.0287037279027345E-2</v>
      </c>
      <c r="S717">
        <v>6.3402149307998118E-2</v>
      </c>
      <c r="T717">
        <v>0.10600541692266206</v>
      </c>
      <c r="U717">
        <v>8.6614387749979725E-3</v>
      </c>
      <c r="V717">
        <v>7.5647896215789115E-2</v>
      </c>
      <c r="W717">
        <v>-3.9407070082736986E-2</v>
      </c>
      <c r="X717">
        <v>4.2445561991987457E-2</v>
      </c>
      <c r="Y717">
        <v>-8.3380987650345153E-3</v>
      </c>
      <c r="Z717">
        <v>-9.788908893775089E-2</v>
      </c>
    </row>
    <row r="718" spans="1:26" x14ac:dyDescent="0.2">
      <c r="A718">
        <f t="shared" si="12"/>
        <v>717</v>
      </c>
      <c r="B718">
        <v>-1.1797050734176549E-2</v>
      </c>
      <c r="C718">
        <v>5.6038539830125973E-2</v>
      </c>
      <c r="D718">
        <v>-5.3832519681069238E-2</v>
      </c>
      <c r="E718">
        <v>1.7848821001366168E-2</v>
      </c>
      <c r="F718">
        <v>3.2732199155138607E-2</v>
      </c>
      <c r="G718">
        <v>-2.4796618095859965E-2</v>
      </c>
      <c r="H718">
        <v>-5.2728754195957322E-2</v>
      </c>
      <c r="I718">
        <v>-6.3799822287407285E-2</v>
      </c>
      <c r="J718">
        <v>5.3806984014095685E-3</v>
      </c>
      <c r="K718">
        <v>1.5634753283659729E-2</v>
      </c>
      <c r="L718">
        <v>6.0626178614891772E-2</v>
      </c>
      <c r="M718">
        <v>5.116722061653195E-2</v>
      </c>
      <c r="N718">
        <v>-3.9863083466182021E-3</v>
      </c>
      <c r="O718">
        <v>-5.2789515496970679E-3</v>
      </c>
      <c r="P718">
        <v>2.0149448977013058E-2</v>
      </c>
      <c r="Q718">
        <v>-0.1005257411683102</v>
      </c>
      <c r="R718">
        <v>4.9031643571514134E-2</v>
      </c>
      <c r="S718">
        <v>-1.4745213220193487E-2</v>
      </c>
      <c r="T718">
        <v>6.0657374549792968E-2</v>
      </c>
      <c r="U718">
        <v>-3.9081189658094432E-3</v>
      </c>
      <c r="V718">
        <v>6.9702212754335191E-2</v>
      </c>
      <c r="W718">
        <v>2.9946562405406643E-3</v>
      </c>
      <c r="X718">
        <v>-8.825444930627703E-2</v>
      </c>
      <c r="Y718">
        <v>-4.1087695963471713E-3</v>
      </c>
      <c r="Z718">
        <v>6.7740213812115865E-3</v>
      </c>
    </row>
    <row r="719" spans="1:26" x14ac:dyDescent="0.2">
      <c r="A719">
        <f t="shared" si="12"/>
        <v>718</v>
      </c>
      <c r="B719">
        <v>8.3819231826016721E-2</v>
      </c>
      <c r="C719">
        <v>-2.0842205154805948E-2</v>
      </c>
      <c r="D719">
        <v>-5.2365781406880405E-2</v>
      </c>
      <c r="E719">
        <v>-7.6451649375764347E-2</v>
      </c>
      <c r="F719">
        <v>4.8503601788039738E-2</v>
      </c>
      <c r="G719">
        <v>-1.4360038922784086E-2</v>
      </c>
      <c r="H719">
        <v>-1.7438852525297612E-2</v>
      </c>
      <c r="I719">
        <v>3.6395300383647018E-3</v>
      </c>
      <c r="J719">
        <v>-2.0425203622454896E-2</v>
      </c>
      <c r="K719">
        <v>-5.3611168031087557E-2</v>
      </c>
      <c r="L719">
        <v>-1.2410251144554E-2</v>
      </c>
      <c r="M719">
        <v>-4.0211069746296839E-2</v>
      </c>
      <c r="N719">
        <v>1.9984214266548672E-2</v>
      </c>
      <c r="O719">
        <v>-6.5149563265399321E-2</v>
      </c>
      <c r="P719">
        <v>-1.2280577556737952E-2</v>
      </c>
      <c r="Q719">
        <v>5.810457653180845E-2</v>
      </c>
      <c r="R719">
        <v>-3.2973947566988154E-2</v>
      </c>
      <c r="S719">
        <v>-6.6018586403891355E-2</v>
      </c>
      <c r="T719">
        <v>-0.10571068941617055</v>
      </c>
      <c r="U719">
        <v>1.219965302272443E-2</v>
      </c>
      <c r="V719">
        <v>4.076258031829956E-2</v>
      </c>
      <c r="W719">
        <v>2.9388344887187638E-3</v>
      </c>
      <c r="X719">
        <v>2.5345894343402169E-2</v>
      </c>
      <c r="Y719">
        <v>1.5220048818003568E-2</v>
      </c>
      <c r="Z719">
        <v>-1.5389275099451356E-2</v>
      </c>
    </row>
    <row r="720" spans="1:26" x14ac:dyDescent="0.2">
      <c r="A720">
        <f t="shared" si="12"/>
        <v>719</v>
      </c>
      <c r="B720">
        <v>5.634208309213605E-2</v>
      </c>
      <c r="C720">
        <v>1.9107106985489355E-2</v>
      </c>
      <c r="D720">
        <v>-5.8681412482120332E-2</v>
      </c>
      <c r="E720">
        <v>-3.3094901524048884E-2</v>
      </c>
      <c r="F720">
        <v>6.545189856170518E-3</v>
      </c>
      <c r="G720">
        <v>4.0120576118054217E-2</v>
      </c>
      <c r="H720">
        <v>-4.307592906675077E-2</v>
      </c>
      <c r="I720">
        <v>6.1432128272304633E-2</v>
      </c>
      <c r="J720">
        <v>8.5737684667688635E-2</v>
      </c>
      <c r="K720">
        <v>1.8886251330245355E-3</v>
      </c>
      <c r="L720">
        <v>-3.9272116033582348E-3</v>
      </c>
      <c r="M720">
        <v>2.8049586956617974E-2</v>
      </c>
      <c r="N720">
        <v>4.7618854451677228E-4</v>
      </c>
      <c r="O720">
        <v>-3.4632159267800423E-2</v>
      </c>
      <c r="P720">
        <v>4.1668217328859189E-3</v>
      </c>
      <c r="Q720">
        <v>4.2847309228583597E-2</v>
      </c>
      <c r="R720">
        <v>-6.0250993436547516E-2</v>
      </c>
      <c r="S720">
        <v>-2.2706306759065005E-3</v>
      </c>
      <c r="T720">
        <v>2.2110284114995288E-2</v>
      </c>
      <c r="U720">
        <v>6.0504878356047134E-2</v>
      </c>
      <c r="V720">
        <v>0.11128861999921134</v>
      </c>
      <c r="W720">
        <v>-1.4030161951123341E-2</v>
      </c>
      <c r="X720">
        <v>-3.4184205900001055E-2</v>
      </c>
      <c r="Y720">
        <v>1.9240704486250024E-2</v>
      </c>
      <c r="Z720">
        <v>-8.8766426611857074E-2</v>
      </c>
    </row>
    <row r="721" spans="1:26" x14ac:dyDescent="0.2">
      <c r="A721">
        <f t="shared" si="12"/>
        <v>720</v>
      </c>
      <c r="B721">
        <v>3.9641850950257067E-2</v>
      </c>
      <c r="C721">
        <v>-2.8033303516575573E-2</v>
      </c>
      <c r="D721">
        <v>-2.3971553207701814E-2</v>
      </c>
      <c r="E721">
        <v>-1.6200310375430304E-2</v>
      </c>
      <c r="F721">
        <v>1.0290493768330366E-2</v>
      </c>
      <c r="G721">
        <v>2.7365164976712864E-2</v>
      </c>
      <c r="H721">
        <v>-7.0393628692458406E-3</v>
      </c>
      <c r="I721">
        <v>6.2253937285266694E-2</v>
      </c>
      <c r="J721">
        <v>-1.0930705411442379E-2</v>
      </c>
      <c r="K721">
        <v>3.5107179351542054E-3</v>
      </c>
      <c r="L721">
        <v>6.3600838469418681E-3</v>
      </c>
      <c r="M721">
        <v>2.3099877315909106E-2</v>
      </c>
      <c r="N721">
        <v>4.1475706875541564E-2</v>
      </c>
      <c r="O721">
        <v>-4.6303983157937271E-3</v>
      </c>
      <c r="P721">
        <v>-7.2061470420214213E-2</v>
      </c>
      <c r="Q721">
        <v>4.7604716812098213E-2</v>
      </c>
      <c r="R721">
        <v>2.3207251211779124E-2</v>
      </c>
      <c r="S721">
        <v>2.8874996314239242E-2</v>
      </c>
      <c r="T721">
        <v>-1.2741429038343565E-2</v>
      </c>
      <c r="U721">
        <v>0.13055420220154779</v>
      </c>
      <c r="V721">
        <v>4.4756261136358194E-3</v>
      </c>
      <c r="W721">
        <v>8.1381593427661866E-2</v>
      </c>
      <c r="X721">
        <v>-4.0347905469765646E-2</v>
      </c>
      <c r="Y721">
        <v>9.9656432445456911E-2</v>
      </c>
      <c r="Z721">
        <v>-1.9854611142949639E-2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FEE9-9CC1-4AB5-9031-6E353CD83C28}">
  <sheetPr codeName="Sheet8"/>
  <dimension ref="A1:AC720"/>
  <sheetViews>
    <sheetView topLeftCell="M1" zoomScale="80" zoomScaleNormal="80" workbookViewId="0">
      <selection activeCell="Q5" sqref="Q5"/>
    </sheetView>
  </sheetViews>
  <sheetFormatPr baseColWidth="10" defaultColWidth="8.83203125" defaultRowHeight="15" x14ac:dyDescent="0.2"/>
  <cols>
    <col min="1" max="1" width="10.5" bestFit="1" customWidth="1"/>
    <col min="3" max="3" width="9.83203125" bestFit="1" customWidth="1"/>
    <col min="4" max="4" width="11.6640625" customWidth="1"/>
    <col min="5" max="6" width="11.1640625" customWidth="1"/>
    <col min="7" max="7" width="11.5" bestFit="1" customWidth="1"/>
    <col min="8" max="8" width="16.1640625" customWidth="1"/>
    <col min="9" max="9" width="9.33203125" customWidth="1"/>
    <col min="12" max="12" width="9.33203125" bestFit="1" customWidth="1"/>
    <col min="13" max="13" width="10.6640625" bestFit="1" customWidth="1"/>
    <col min="14" max="14" width="9.33203125" bestFit="1" customWidth="1"/>
    <col min="15" max="15" width="11.1640625" bestFit="1" customWidth="1"/>
    <col min="16" max="16" width="11.1640625" customWidth="1"/>
    <col min="19" max="19" width="9.5" customWidth="1"/>
    <col min="20" max="20" width="12.5" bestFit="1" customWidth="1"/>
    <col min="21" max="21" width="9.5" customWidth="1"/>
    <col min="22" max="22" width="10.83203125" bestFit="1" customWidth="1"/>
    <col min="23" max="23" width="11.1640625" bestFit="1" customWidth="1"/>
    <col min="27" max="27" width="10.1640625" bestFit="1" customWidth="1"/>
    <col min="28" max="28" width="13.5" customWidth="1"/>
    <col min="29" max="29" width="13" customWidth="1"/>
  </cols>
  <sheetData>
    <row r="1" spans="1:29" ht="16" x14ac:dyDescent="0.2">
      <c r="V1" t="s">
        <v>52</v>
      </c>
      <c r="W1" t="s">
        <v>52</v>
      </c>
      <c r="X1" s="40" t="s">
        <v>52</v>
      </c>
      <c r="AB1" s="16" t="s">
        <v>52</v>
      </c>
      <c r="AC1" s="16" t="s">
        <v>52</v>
      </c>
    </row>
    <row r="2" spans="1:29" ht="16" x14ac:dyDescent="0.2">
      <c r="V2" s="26">
        <f>SUM(V5:V720)</f>
        <v>45900.278742876544</v>
      </c>
      <c r="W2" s="26">
        <f>SUM(W5:W720)</f>
        <v>94617.358104065366</v>
      </c>
      <c r="X2" s="44">
        <f>SUM(X5:X123)</f>
        <v>52.001586885583038</v>
      </c>
      <c r="AB2" s="29">
        <f>SUM(AB5:AB720)</f>
        <v>36581.549191157908</v>
      </c>
      <c r="AC2" s="29">
        <f>SUM(AC5:AC720)</f>
        <v>30772.870313175194</v>
      </c>
    </row>
    <row r="3" spans="1:29" ht="48" x14ac:dyDescent="0.2">
      <c r="A3" t="s">
        <v>35</v>
      </c>
      <c r="B3" t="s">
        <v>20</v>
      </c>
      <c r="C3" t="s">
        <v>34</v>
      </c>
      <c r="D3" s="25" t="s">
        <v>32</v>
      </c>
      <c r="E3" s="25" t="s">
        <v>33</v>
      </c>
      <c r="F3" s="25" t="s">
        <v>41</v>
      </c>
      <c r="G3" t="s">
        <v>24</v>
      </c>
      <c r="H3" t="s">
        <v>0</v>
      </c>
      <c r="I3" t="s">
        <v>16</v>
      </c>
      <c r="J3" t="s">
        <v>17</v>
      </c>
      <c r="K3" t="s">
        <v>18</v>
      </c>
      <c r="L3" t="s">
        <v>19</v>
      </c>
      <c r="M3" s="25" t="s">
        <v>38</v>
      </c>
      <c r="N3" s="25" t="s">
        <v>39</v>
      </c>
      <c r="O3" t="s">
        <v>1</v>
      </c>
      <c r="P3" t="s">
        <v>40</v>
      </c>
      <c r="Q3" t="s">
        <v>36</v>
      </c>
      <c r="R3" t="s">
        <v>37</v>
      </c>
      <c r="S3" t="s">
        <v>42</v>
      </c>
      <c r="T3" t="s">
        <v>48</v>
      </c>
      <c r="U3" t="s">
        <v>49</v>
      </c>
      <c r="V3" s="25" t="s">
        <v>50</v>
      </c>
      <c r="W3" s="25" t="s">
        <v>51</v>
      </c>
      <c r="X3" s="25" t="s">
        <v>74</v>
      </c>
      <c r="Y3" t="s">
        <v>43</v>
      </c>
      <c r="Z3" t="s">
        <v>44</v>
      </c>
      <c r="AA3" t="s">
        <v>45</v>
      </c>
      <c r="AB3" s="25" t="s">
        <v>53</v>
      </c>
      <c r="AC3" s="25" t="s">
        <v>54</v>
      </c>
    </row>
    <row r="4" spans="1:29" x14ac:dyDescent="0.2">
      <c r="A4" s="19">
        <f>EOMONTH(Input!B2,0)</f>
        <v>44742</v>
      </c>
      <c r="B4">
        <f>Input!B5</f>
        <v>55</v>
      </c>
      <c r="C4">
        <f>Input!B6</f>
        <v>3</v>
      </c>
      <c r="D4">
        <v>1</v>
      </c>
      <c r="E4">
        <v>0</v>
      </c>
      <c r="F4">
        <v>0</v>
      </c>
      <c r="H4" s="12">
        <f>Input!B9</f>
        <v>125000</v>
      </c>
      <c r="O4" s="12">
        <f>Input!B10</f>
        <v>125000</v>
      </c>
      <c r="P4" s="20">
        <f>VLOOKUP(B4, LWP!$A$2:$B$77, 2, FALSE)</f>
        <v>0.03</v>
      </c>
      <c r="Q4" s="13">
        <f>VLOOKUP(MIN(FLOOR(F4,60),240), Input!$B$32:$C$36, 2)</f>
        <v>0</v>
      </c>
      <c r="R4" s="12">
        <v>0</v>
      </c>
      <c r="AA4">
        <v>1</v>
      </c>
    </row>
    <row r="5" spans="1:29" x14ac:dyDescent="0.2">
      <c r="A5" s="19">
        <f>EOMONTH(A4,1)</f>
        <v>44773</v>
      </c>
      <c r="B5">
        <f>B4+(C4=11)</f>
        <v>55</v>
      </c>
      <c r="C5">
        <f>MOD(C4+1,12)</f>
        <v>4</v>
      </c>
      <c r="D5">
        <f>D4+(E4=11)</f>
        <v>1</v>
      </c>
      <c r="E5">
        <f>MOD(E4+1,12)</f>
        <v>1</v>
      </c>
      <c r="F5">
        <f>F4+1</f>
        <v>1</v>
      </c>
      <c r="G5" s="11">
        <f>'Fund Return'!D2</f>
        <v>-1.7592023502339838E-2</v>
      </c>
      <c r="H5" s="12">
        <f>MAX(H4*(1+G5) - (I5+J5+K5+L5) -R5,0)</f>
        <v>122593.70539554085</v>
      </c>
      <c r="I5" s="12">
        <f>H4*(Input!$B$13)/12</f>
        <v>109.375</v>
      </c>
      <c r="J5" s="12">
        <f>H4*(Input!$B$14)/12</f>
        <v>97.916666666666671</v>
      </c>
      <c r="K5" s="12">
        <f>IF(AND($E5=0, H4&gt;0), Input!$B$15, 0)</f>
        <v>0</v>
      </c>
      <c r="L5" s="12">
        <f>O4*IF(AND($E5=0, H4&gt;0), Input!$B$12, 0)</f>
        <v>0</v>
      </c>
      <c r="M5" s="12"/>
      <c r="N5" s="12"/>
      <c r="O5" s="12">
        <f t="shared" ref="O5:O15" si="0">O4+MAX(M5,N5)</f>
        <v>125000</v>
      </c>
      <c r="P5" s="20">
        <f>IF(Q5=0, VLOOKUP(B5, LWP!$A$2:$B$77, 2, FALSE), P4)</f>
        <v>0.03</v>
      </c>
      <c r="Q5" s="13">
        <f>IF(F5&lt;Input!$B$23,0,1)</f>
        <v>0</v>
      </c>
      <c r="R5" s="12">
        <f>Q5*O4*P5/12</f>
        <v>0</v>
      </c>
      <c r="S5" s="12">
        <f>IF(H5&gt;0, 0, R5)</f>
        <v>0</v>
      </c>
      <c r="T5" s="27">
        <f>VLOOKUP(D5,'Swap-forward'!$A$2:$B$90,2,FALSE)/12</f>
        <v>3.9453266324641993E-4</v>
      </c>
      <c r="U5" s="27">
        <f>EXP(-SUM(T$5:T5))</f>
        <v>0.99960554515453059</v>
      </c>
      <c r="V5" s="12">
        <f>U5*L5</f>
        <v>0</v>
      </c>
      <c r="W5" s="12">
        <f>U5*S5</f>
        <v>0</v>
      </c>
      <c r="X5" s="26">
        <f>125000 * U5 * Y5</f>
        <v>0.11595580137306903</v>
      </c>
      <c r="Y5">
        <f>VLOOKUP(B5, Mort!$A$2:$D$116, 4, FALSE)/12</f>
        <v>9.2801246999999986E-7</v>
      </c>
      <c r="Z5">
        <f>VLOOKUP(D5,Lapse!$A$2:$B$101, 2, FALSE)/12</f>
        <v>8.3333333333333339E-4</v>
      </c>
      <c r="AA5" s="28">
        <f>AA4*(1-Y5)*(1-Z5)</f>
        <v>0.99916573942754039</v>
      </c>
      <c r="AB5" s="27">
        <f>V5*AA5</f>
        <v>0</v>
      </c>
      <c r="AC5" s="27">
        <f>W5*AA5</f>
        <v>0</v>
      </c>
    </row>
    <row r="6" spans="1:29" x14ac:dyDescent="0.2">
      <c r="A6" s="19">
        <f>EOMONTH(A5,1)</f>
        <v>44804</v>
      </c>
      <c r="B6">
        <f t="shared" ref="B6:B22" si="1">B5+(C5=11)</f>
        <v>55</v>
      </c>
      <c r="C6">
        <f t="shared" ref="C6:C22" si="2">MOD(C5+1,12)</f>
        <v>5</v>
      </c>
      <c r="D6">
        <f t="shared" ref="D6:D22" si="3">D5+(E5=11)</f>
        <v>1</v>
      </c>
      <c r="E6">
        <f t="shared" ref="E6:E22" si="4">MOD(E5+1,12)</f>
        <v>2</v>
      </c>
      <c r="F6">
        <f t="shared" ref="F6:F69" si="5">F5+1</f>
        <v>2</v>
      </c>
      <c r="G6" s="11">
        <f>'Fund Return'!D3</f>
        <v>6.280171059480236E-3</v>
      </c>
      <c r="H6" s="12">
        <f t="shared" ref="H6:H69" si="6">MAX(H5*(1+G6) - (I6+J6+K6+L6) -R6,0)</f>
        <v>123160.31360812609</v>
      </c>
      <c r="I6" s="12">
        <f>H5*(Input!$B$13)/12</f>
        <v>107.26949222109825</v>
      </c>
      <c r="J6" s="12">
        <f>H5*(Input!$B$14)/12</f>
        <v>96.031735893173675</v>
      </c>
      <c r="K6" s="12">
        <f>IF(AND($E6=0, H5&gt;0), Input!$B$15, 0)</f>
        <v>0</v>
      </c>
      <c r="L6" s="12">
        <f>O5*IF(AND($E6=0, H5&gt;0), Input!$B$12, 0)</f>
        <v>0</v>
      </c>
      <c r="M6" s="12"/>
      <c r="O6" s="12">
        <f t="shared" si="0"/>
        <v>125000</v>
      </c>
      <c r="P6" s="20">
        <f>IF(Q6=0, VLOOKUP(B6, LWP!$A$2:$B$77, 2, FALSE), P5)</f>
        <v>0.03</v>
      </c>
      <c r="Q6" s="13">
        <f>IF(F6&lt;Input!$B$23,0,1)</f>
        <v>0</v>
      </c>
      <c r="R6" s="12">
        <f t="shared" ref="R6:R69" si="7">Q6*O5*P6/12</f>
        <v>0</v>
      </c>
      <c r="S6" s="12">
        <f t="shared" ref="S6:S69" si="8">IF(H6&gt;0, 0, R6)</f>
        <v>0</v>
      </c>
      <c r="T6" s="27">
        <f>VLOOKUP(D6,'Swap-forward'!$A$2:$B$90,2,FALSE)/12</f>
        <v>3.9453266324641993E-4</v>
      </c>
      <c r="U6" s="27">
        <f>EXP(-SUM(T$5:T6))</f>
        <v>0.99921124590368615</v>
      </c>
      <c r="V6" s="12">
        <f t="shared" ref="V6:V69" si="9">U6*L6</f>
        <v>0</v>
      </c>
      <c r="W6" s="12">
        <f t="shared" ref="W6:W69" si="10">U6*S6</f>
        <v>0</v>
      </c>
      <c r="X6" s="26">
        <f t="shared" ref="X6:X69" si="11">125000 * U6 * Y6</f>
        <v>0.11591006204535713</v>
      </c>
      <c r="Y6">
        <f>VLOOKUP(B6, Mort!$A$2:$D$116, 4, FALSE)/12</f>
        <v>9.2801246999999986E-7</v>
      </c>
      <c r="Z6">
        <f>VLOOKUP(D6,Lapse!$A$2:$B$101, 2, FALSE)/12</f>
        <v>8.3333333333333339E-4</v>
      </c>
      <c r="AA6" s="28">
        <f t="shared" ref="AA6:AA69" si="12">AA5*(1-Y6)*(1-Z6)</f>
        <v>0.99833217484578363</v>
      </c>
      <c r="AB6" s="27">
        <f t="shared" ref="AB6:AB69" si="13">V6*AA6</f>
        <v>0</v>
      </c>
      <c r="AC6" s="27">
        <f t="shared" ref="AC6:AC69" si="14">W6*AA6</f>
        <v>0</v>
      </c>
    </row>
    <row r="7" spans="1:29" x14ac:dyDescent="0.2">
      <c r="A7" s="19">
        <f t="shared" ref="A7:A22" si="15">EOMONTH(A6,1)</f>
        <v>44834</v>
      </c>
      <c r="B7">
        <f t="shared" si="1"/>
        <v>55</v>
      </c>
      <c r="C7">
        <f t="shared" si="2"/>
        <v>6</v>
      </c>
      <c r="D7">
        <f t="shared" si="3"/>
        <v>1</v>
      </c>
      <c r="E7">
        <f t="shared" si="4"/>
        <v>3</v>
      </c>
      <c r="F7">
        <f t="shared" si="5"/>
        <v>3</v>
      </c>
      <c r="G7" s="11">
        <f>'Fund Return'!D4</f>
        <v>1.5527905793272293E-2</v>
      </c>
      <c r="H7" s="12">
        <f t="shared" si="6"/>
        <v>124868.49450190279</v>
      </c>
      <c r="I7" s="12">
        <f>H6*(Input!$B$13)/12</f>
        <v>107.76527440711033</v>
      </c>
      <c r="J7" s="12">
        <f>H6*(Input!$B$14)/12</f>
        <v>96.475578993032116</v>
      </c>
      <c r="K7" s="12">
        <f>IF(AND($E7=0, H6&gt;0), Input!$B$15, 0)</f>
        <v>0</v>
      </c>
      <c r="L7" s="12">
        <f>O6*IF(AND($E7=0, H6&gt;0), Input!$B$12, 0)</f>
        <v>0</v>
      </c>
      <c r="M7" s="12"/>
      <c r="O7" s="12">
        <f t="shared" si="0"/>
        <v>125000</v>
      </c>
      <c r="P7" s="20">
        <f>IF(Q7=0, VLOOKUP(B7, LWP!$A$2:$B$77, 2, FALSE), P6)</f>
        <v>0.03</v>
      </c>
      <c r="Q7" s="13">
        <f>IF(F7&lt;Input!$B$23,0,1)</f>
        <v>0</v>
      </c>
      <c r="R7" s="12">
        <f t="shared" si="7"/>
        <v>0</v>
      </c>
      <c r="S7" s="12">
        <f t="shared" si="8"/>
        <v>0</v>
      </c>
      <c r="T7" s="27">
        <f>VLOOKUP(D7,'Swap-forward'!$A$2:$B$90,2,FALSE)/12</f>
        <v>3.9453266324641993E-4</v>
      </c>
      <c r="U7" s="27">
        <f>EXP(-SUM(T$5:T7))</f>
        <v>0.99881710218609188</v>
      </c>
      <c r="V7" s="12">
        <f t="shared" si="9"/>
        <v>0</v>
      </c>
      <c r="W7" s="12">
        <f t="shared" si="10"/>
        <v>0</v>
      </c>
      <c r="X7" s="26">
        <f t="shared" si="11"/>
        <v>0.11586434075974467</v>
      </c>
      <c r="Y7">
        <f>VLOOKUP(B7, Mort!$A$2:$D$116, 4, FALSE)/12</f>
        <v>9.2801246999999986E-7</v>
      </c>
      <c r="Z7">
        <f>VLOOKUP(D7,Lapse!$A$2:$B$101, 2, FALSE)/12</f>
        <v>8.3333333333333339E-4</v>
      </c>
      <c r="AA7" s="28">
        <f t="shared" si="12"/>
        <v>0.99749930567409195</v>
      </c>
      <c r="AB7" s="27">
        <f t="shared" si="13"/>
        <v>0</v>
      </c>
      <c r="AC7" s="27">
        <f t="shared" si="14"/>
        <v>0</v>
      </c>
    </row>
    <row r="8" spans="1:29" x14ac:dyDescent="0.2">
      <c r="A8" s="19">
        <f t="shared" si="15"/>
        <v>44865</v>
      </c>
      <c r="B8">
        <f t="shared" si="1"/>
        <v>55</v>
      </c>
      <c r="C8">
        <f t="shared" si="2"/>
        <v>7</v>
      </c>
      <c r="D8">
        <f t="shared" si="3"/>
        <v>1</v>
      </c>
      <c r="E8">
        <f t="shared" si="4"/>
        <v>4</v>
      </c>
      <c r="F8">
        <f t="shared" si="5"/>
        <v>4</v>
      </c>
      <c r="G8" s="11">
        <f>'Fund Return'!D5</f>
        <v>-2.4137983123708399E-2</v>
      </c>
      <c r="H8" s="12">
        <f t="shared" si="6"/>
        <v>121647.34730221733</v>
      </c>
      <c r="I8" s="12">
        <f>H7*(Input!$B$13)/12</f>
        <v>109.25993268916496</v>
      </c>
      <c r="J8" s="12">
        <f>H7*(Input!$B$14)/12</f>
        <v>97.813654026490539</v>
      </c>
      <c r="K8" s="12">
        <f>IF(AND($E8=0, H7&gt;0), Input!$B$15, 0)</f>
        <v>0</v>
      </c>
      <c r="L8" s="12">
        <f>O7*IF(AND($E8=0, H7&gt;0), Input!$B$12, 0)</f>
        <v>0</v>
      </c>
      <c r="M8" s="12"/>
      <c r="O8" s="12">
        <f t="shared" si="0"/>
        <v>125000</v>
      </c>
      <c r="P8" s="20">
        <f>IF(Q8=0, VLOOKUP(B8, LWP!$A$2:$B$77, 2, FALSE), P7)</f>
        <v>0.03</v>
      </c>
      <c r="Q8" s="13">
        <f>IF(F8&lt;Input!$B$23,0,1)</f>
        <v>0</v>
      </c>
      <c r="R8" s="12">
        <f t="shared" si="7"/>
        <v>0</v>
      </c>
      <c r="S8" s="12">
        <f t="shared" si="8"/>
        <v>0</v>
      </c>
      <c r="T8" s="27">
        <f>VLOOKUP(D8,'Swap-forward'!$A$2:$B$90,2,FALSE)/12</f>
        <v>3.9453266324641993E-4</v>
      </c>
      <c r="U8" s="27">
        <f>EXP(-SUM(T$5:T8))</f>
        <v>0.99842311394039684</v>
      </c>
      <c r="V8" s="12">
        <f t="shared" si="9"/>
        <v>0</v>
      </c>
      <c r="W8" s="12">
        <f t="shared" si="10"/>
        <v>0</v>
      </c>
      <c r="X8" s="26">
        <f t="shared" si="11"/>
        <v>0.11581863750911486</v>
      </c>
      <c r="Y8">
        <f>VLOOKUP(B8, Mort!$A$2:$D$116, 4, FALSE)/12</f>
        <v>9.2801246999999986E-7</v>
      </c>
      <c r="Z8">
        <f>VLOOKUP(D8,Lapse!$A$2:$B$101, 2, FALSE)/12</f>
        <v>8.3333333333333339E-4</v>
      </c>
      <c r="AA8" s="28">
        <f t="shared" si="12"/>
        <v>0.99666713133231222</v>
      </c>
      <c r="AB8" s="27">
        <f t="shared" si="13"/>
        <v>0</v>
      </c>
      <c r="AC8" s="27">
        <f t="shared" si="14"/>
        <v>0</v>
      </c>
    </row>
    <row r="9" spans="1:29" x14ac:dyDescent="0.2">
      <c r="A9" s="19">
        <f t="shared" si="15"/>
        <v>44895</v>
      </c>
      <c r="B9">
        <f t="shared" si="1"/>
        <v>55</v>
      </c>
      <c r="C9">
        <f t="shared" si="2"/>
        <v>8</v>
      </c>
      <c r="D9">
        <f t="shared" si="3"/>
        <v>1</v>
      </c>
      <c r="E9">
        <f t="shared" si="4"/>
        <v>5</v>
      </c>
      <c r="F9">
        <f t="shared" si="5"/>
        <v>5</v>
      </c>
      <c r="G9" s="11">
        <f>'Fund Return'!D6</f>
        <v>-9.9599686862169995E-3</v>
      </c>
      <c r="H9" s="12">
        <f t="shared" si="6"/>
        <v>120234.01168138304</v>
      </c>
      <c r="I9" s="12">
        <f>H8*(Input!$B$13)/12</f>
        <v>106.44142888944016</v>
      </c>
      <c r="J9" s="12">
        <f>H8*(Input!$B$14)/12</f>
        <v>95.290422053403574</v>
      </c>
      <c r="K9" s="12">
        <f>IF(AND($E9=0, H8&gt;0), Input!$B$15, 0)</f>
        <v>0</v>
      </c>
      <c r="L9" s="12">
        <f>O8*IF(AND($E9=0, H8&gt;0), Input!$B$12, 0)</f>
        <v>0</v>
      </c>
      <c r="M9" s="12"/>
      <c r="O9" s="12">
        <f t="shared" si="0"/>
        <v>125000</v>
      </c>
      <c r="P9" s="20">
        <f>IF(Q9=0, VLOOKUP(B9, LWP!$A$2:$B$77, 2, FALSE), P8)</f>
        <v>0.03</v>
      </c>
      <c r="Q9" s="13">
        <f>IF(F9&lt;Input!$B$23,0,1)</f>
        <v>0</v>
      </c>
      <c r="R9" s="12">
        <f t="shared" si="7"/>
        <v>0</v>
      </c>
      <c r="S9" s="12">
        <f t="shared" si="8"/>
        <v>0</v>
      </c>
      <c r="T9" s="27">
        <f>VLOOKUP(D9,'Swap-forward'!$A$2:$B$90,2,FALSE)/12</f>
        <v>3.9453266324641993E-4</v>
      </c>
      <c r="U9" s="27">
        <f>EXP(-SUM(T$5:T9))</f>
        <v>0.99802928110527434</v>
      </c>
      <c r="V9" s="12">
        <f t="shared" si="9"/>
        <v>0</v>
      </c>
      <c r="W9" s="12">
        <f t="shared" si="10"/>
        <v>0</v>
      </c>
      <c r="X9" s="26">
        <f t="shared" si="11"/>
        <v>0.11577295228635373</v>
      </c>
      <c r="Y9">
        <f>VLOOKUP(B9, Mort!$A$2:$D$116, 4, FALSE)/12</f>
        <v>9.2801246999999986E-7</v>
      </c>
      <c r="Z9">
        <f>VLOOKUP(D9,Lapse!$A$2:$B$101, 2, FALSE)/12</f>
        <v>8.3333333333333339E-4</v>
      </c>
      <c r="AA9" s="28">
        <f t="shared" si="12"/>
        <v>0.99583565124077522</v>
      </c>
      <c r="AB9" s="27">
        <f t="shared" si="13"/>
        <v>0</v>
      </c>
      <c r="AC9" s="27">
        <f t="shared" si="14"/>
        <v>0</v>
      </c>
    </row>
    <row r="10" spans="1:29" x14ac:dyDescent="0.2">
      <c r="A10" s="19">
        <f t="shared" si="15"/>
        <v>44926</v>
      </c>
      <c r="B10">
        <f t="shared" si="1"/>
        <v>55</v>
      </c>
      <c r="C10">
        <f t="shared" si="2"/>
        <v>9</v>
      </c>
      <c r="D10">
        <f t="shared" si="3"/>
        <v>1</v>
      </c>
      <c r="E10">
        <f t="shared" si="4"/>
        <v>6</v>
      </c>
      <c r="F10">
        <f t="shared" si="5"/>
        <v>6</v>
      </c>
      <c r="G10" s="11">
        <f>'Fund Return'!D7</f>
        <v>-6.6103669029416931E-2</v>
      </c>
      <c r="H10" s="12">
        <f t="shared" si="6"/>
        <v>112086.71429774624</v>
      </c>
      <c r="I10" s="12">
        <f>H9*(Input!$B$13)/12</f>
        <v>105.20476022121017</v>
      </c>
      <c r="J10" s="12">
        <f>H9*(Input!$B$14)/12</f>
        <v>94.183309150416719</v>
      </c>
      <c r="K10" s="12">
        <f>IF(AND($E10=0, H9&gt;0), Input!$B$15, 0)</f>
        <v>0</v>
      </c>
      <c r="L10" s="12">
        <f>O9*IF(AND($E10=0, H9&gt;0), Input!$B$12, 0)</f>
        <v>0</v>
      </c>
      <c r="M10" s="12"/>
      <c r="O10" s="12">
        <f t="shared" si="0"/>
        <v>125000</v>
      </c>
      <c r="P10" s="20">
        <f>IF(Q10=0, VLOOKUP(B10, LWP!$A$2:$B$77, 2, FALSE), P9)</f>
        <v>0.03</v>
      </c>
      <c r="Q10" s="13">
        <f>IF(F10&lt;Input!$B$23,0,1)</f>
        <v>0</v>
      </c>
      <c r="R10" s="12">
        <f t="shared" si="7"/>
        <v>0</v>
      </c>
      <c r="S10" s="12">
        <f t="shared" si="8"/>
        <v>0</v>
      </c>
      <c r="T10" s="27">
        <f>VLOOKUP(D10,'Swap-forward'!$A$2:$B$90,2,FALSE)/12</f>
        <v>3.9453266324641993E-4</v>
      </c>
      <c r="U10" s="27">
        <f>EXP(-SUM(T$5:T10))</f>
        <v>0.99763560361942194</v>
      </c>
      <c r="V10" s="12">
        <f t="shared" si="9"/>
        <v>0</v>
      </c>
      <c r="W10" s="12">
        <f t="shared" si="10"/>
        <v>0</v>
      </c>
      <c r="X10" s="26">
        <f t="shared" si="11"/>
        <v>0.11572728508435007</v>
      </c>
      <c r="Y10">
        <f>VLOOKUP(B10, Mort!$A$2:$D$116, 4, FALSE)/12</f>
        <v>9.2801246999999986E-7</v>
      </c>
      <c r="Z10">
        <f>VLOOKUP(D10,Lapse!$A$2:$B$101, 2, FALSE)/12</f>
        <v>8.3333333333333339E-4</v>
      </c>
      <c r="AA10" s="28">
        <f t="shared" si="12"/>
        <v>0.99500486482029538</v>
      </c>
      <c r="AB10" s="27">
        <f t="shared" si="13"/>
        <v>0</v>
      </c>
      <c r="AC10" s="27">
        <f t="shared" si="14"/>
        <v>0</v>
      </c>
    </row>
    <row r="11" spans="1:29" x14ac:dyDescent="0.2">
      <c r="A11" s="19">
        <f t="shared" si="15"/>
        <v>44957</v>
      </c>
      <c r="B11">
        <f t="shared" si="1"/>
        <v>55</v>
      </c>
      <c r="C11">
        <f t="shared" si="2"/>
        <v>10</v>
      </c>
      <c r="D11">
        <f t="shared" si="3"/>
        <v>1</v>
      </c>
      <c r="E11">
        <f t="shared" si="4"/>
        <v>7</v>
      </c>
      <c r="F11">
        <f t="shared" si="5"/>
        <v>7</v>
      </c>
      <c r="G11" s="11">
        <f>'Fund Return'!D8</f>
        <v>-1.6306218783544796E-2</v>
      </c>
      <c r="H11" s="12">
        <f t="shared" si="6"/>
        <v>110073.12667713476</v>
      </c>
      <c r="I11" s="12">
        <f>H10*(Input!$B$13)/12</f>
        <v>98.075875010527966</v>
      </c>
      <c r="J11" s="12">
        <f>H10*(Input!$B$14)/12</f>
        <v>87.801259533234557</v>
      </c>
      <c r="K11" s="12">
        <f>IF(AND($E11=0, H10&gt;0), Input!$B$15, 0)</f>
        <v>0</v>
      </c>
      <c r="L11" s="12">
        <f>O10*IF(AND($E11=0, H10&gt;0), Input!$B$12, 0)</f>
        <v>0</v>
      </c>
      <c r="M11" s="12"/>
      <c r="O11" s="12">
        <f t="shared" si="0"/>
        <v>125000</v>
      </c>
      <c r="P11" s="20">
        <f>IF(Q11=0, VLOOKUP(B11, LWP!$A$2:$B$77, 2, FALSE), P10)</f>
        <v>0.03</v>
      </c>
      <c r="Q11" s="13">
        <f>IF(F11&lt;Input!$B$23,0,1)</f>
        <v>0</v>
      </c>
      <c r="R11" s="12">
        <f t="shared" si="7"/>
        <v>0</v>
      </c>
      <c r="S11" s="12">
        <f t="shared" si="8"/>
        <v>0</v>
      </c>
      <c r="T11" s="27">
        <f>VLOOKUP(D11,'Swap-forward'!$A$2:$B$90,2,FALSE)/12</f>
        <v>3.9453266324641993E-4</v>
      </c>
      <c r="U11" s="27">
        <f>EXP(-SUM(T$5:T11))</f>
        <v>0.99724208142156145</v>
      </c>
      <c r="V11" s="12">
        <f t="shared" si="9"/>
        <v>0</v>
      </c>
      <c r="W11" s="12">
        <f t="shared" si="10"/>
        <v>0</v>
      </c>
      <c r="X11" s="26">
        <f t="shared" si="11"/>
        <v>0.11568163589599552</v>
      </c>
      <c r="Y11">
        <f>VLOOKUP(B11, Mort!$A$2:$D$116, 4, FALSE)/12</f>
        <v>9.2801246999999986E-7</v>
      </c>
      <c r="Z11">
        <f>VLOOKUP(D11,Lapse!$A$2:$B$101, 2, FALSE)/12</f>
        <v>8.3333333333333339E-4</v>
      </c>
      <c r="AA11" s="28">
        <f t="shared" si="12"/>
        <v>0.99417477149217026</v>
      </c>
      <c r="AB11" s="27">
        <f t="shared" si="13"/>
        <v>0</v>
      </c>
      <c r="AC11" s="27">
        <f t="shared" si="14"/>
        <v>0</v>
      </c>
    </row>
    <row r="12" spans="1:29" x14ac:dyDescent="0.2">
      <c r="A12" s="19">
        <f t="shared" si="15"/>
        <v>44985</v>
      </c>
      <c r="B12">
        <f t="shared" si="1"/>
        <v>55</v>
      </c>
      <c r="C12">
        <f t="shared" si="2"/>
        <v>11</v>
      </c>
      <c r="D12">
        <f t="shared" si="3"/>
        <v>1</v>
      </c>
      <c r="E12">
        <f t="shared" si="4"/>
        <v>8</v>
      </c>
      <c r="F12">
        <f t="shared" si="5"/>
        <v>8</v>
      </c>
      <c r="G12" s="11">
        <f>'Fund Return'!D9</f>
        <v>-1.0639833616721489E-2</v>
      </c>
      <c r="H12" s="12">
        <f t="shared" si="6"/>
        <v>108719.42898854482</v>
      </c>
      <c r="I12" s="12">
        <f>H11*(Input!$B$13)/12</f>
        <v>96.313985842492912</v>
      </c>
      <c r="J12" s="12">
        <f>H11*(Input!$B$14)/12</f>
        <v>86.223949230422235</v>
      </c>
      <c r="K12" s="12">
        <f>IF(AND($E12=0, H11&gt;0), Input!$B$15, 0)</f>
        <v>0</v>
      </c>
      <c r="L12" s="12">
        <f>O11*IF(AND($E12=0, H11&gt;0), Input!$B$12, 0)</f>
        <v>0</v>
      </c>
      <c r="M12" s="12"/>
      <c r="O12" s="12">
        <f t="shared" si="0"/>
        <v>125000</v>
      </c>
      <c r="P12" s="20">
        <f>IF(Q12=0, VLOOKUP(B12, LWP!$A$2:$B$77, 2, FALSE), P11)</f>
        <v>0.03</v>
      </c>
      <c r="Q12" s="13">
        <f>IF(F12&lt;Input!$B$23,0,1)</f>
        <v>0</v>
      </c>
      <c r="R12" s="12">
        <f t="shared" si="7"/>
        <v>0</v>
      </c>
      <c r="S12" s="12">
        <f t="shared" si="8"/>
        <v>0</v>
      </c>
      <c r="T12" s="27">
        <f>VLOOKUP(D12,'Swap-forward'!$A$2:$B$90,2,FALSE)/12</f>
        <v>3.9453266324641993E-4</v>
      </c>
      <c r="U12" s="27">
        <f>EXP(-SUM(T$5:T12))</f>
        <v>0.99684871445043866</v>
      </c>
      <c r="V12" s="12">
        <f t="shared" si="9"/>
        <v>0</v>
      </c>
      <c r="W12" s="12">
        <f t="shared" si="10"/>
        <v>0</v>
      </c>
      <c r="X12" s="26">
        <f t="shared" si="11"/>
        <v>0.11563600471418452</v>
      </c>
      <c r="Y12">
        <f>VLOOKUP(B12, Mort!$A$2:$D$116, 4, FALSE)/12</f>
        <v>9.2801246999999986E-7</v>
      </c>
      <c r="Z12">
        <f>VLOOKUP(D12,Lapse!$A$2:$B$101, 2, FALSE)/12</f>
        <v>8.3333333333333339E-4</v>
      </c>
      <c r="AA12" s="28">
        <f>AA11*(1-Y12)*(1-Z12)</f>
        <v>0.99334537067818029</v>
      </c>
      <c r="AB12" s="27">
        <f>V12*AA12</f>
        <v>0</v>
      </c>
      <c r="AC12" s="27">
        <f t="shared" si="14"/>
        <v>0</v>
      </c>
    </row>
    <row r="13" spans="1:29" x14ac:dyDescent="0.2">
      <c r="A13" s="19">
        <f t="shared" si="15"/>
        <v>45016</v>
      </c>
      <c r="B13">
        <f t="shared" si="1"/>
        <v>56</v>
      </c>
      <c r="C13">
        <f t="shared" si="2"/>
        <v>0</v>
      </c>
      <c r="D13">
        <f t="shared" si="3"/>
        <v>1</v>
      </c>
      <c r="E13">
        <f t="shared" si="4"/>
        <v>9</v>
      </c>
      <c r="F13">
        <f t="shared" si="5"/>
        <v>9</v>
      </c>
      <c r="G13" s="11">
        <f>'Fund Return'!D10</f>
        <v>-1.2688058144483982E-2</v>
      </c>
      <c r="H13" s="12">
        <f t="shared" si="6"/>
        <v>107159.6974990304</v>
      </c>
      <c r="I13" s="12">
        <f>H12*(Input!$B$13)/12</f>
        <v>95.129500364976721</v>
      </c>
      <c r="J13" s="12">
        <f>H12*(Input!$B$14)/12</f>
        <v>85.163552707693455</v>
      </c>
      <c r="K13" s="12">
        <f>IF(AND($E13=0, H12&gt;0), Input!$B$15, 0)</f>
        <v>0</v>
      </c>
      <c r="L13" s="12">
        <f>O12*IF(AND($E13=0, H12&gt;0), Input!$B$12, 0)</f>
        <v>0</v>
      </c>
      <c r="M13" s="12"/>
      <c r="O13" s="12">
        <f t="shared" si="0"/>
        <v>125000</v>
      </c>
      <c r="P13" s="20">
        <f>IF(Q13=0, VLOOKUP(B13, LWP!$A$2:$B$77, 2, FALSE), P12)</f>
        <v>0.03</v>
      </c>
      <c r="Q13" s="13">
        <f>IF(F13&lt;Input!$B$23,0,1)</f>
        <v>0</v>
      </c>
      <c r="R13" s="12">
        <f t="shared" si="7"/>
        <v>0</v>
      </c>
      <c r="S13" s="12">
        <f t="shared" si="8"/>
        <v>0</v>
      </c>
      <c r="T13" s="27">
        <f>VLOOKUP(D13,'Swap-forward'!$A$2:$B$90,2,FALSE)/12</f>
        <v>3.9453266324641993E-4</v>
      </c>
      <c r="U13" s="27">
        <f>EXP(-SUM(T$5:T13))</f>
        <v>0.99645550264482374</v>
      </c>
      <c r="V13" s="12">
        <f t="shared" si="9"/>
        <v>0</v>
      </c>
      <c r="W13" s="12">
        <f t="shared" si="10"/>
        <v>0</v>
      </c>
      <c r="X13" s="26">
        <f t="shared" si="11"/>
        <v>0.14682271143720632</v>
      </c>
      <c r="Y13">
        <f>VLOOKUP(B13, Mort!$A$2:$D$116, 4, FALSE)/12</f>
        <v>1.1787598024999999E-6</v>
      </c>
      <c r="Z13">
        <f>VLOOKUP(D13,Lapse!$A$2:$B$101, 2, FALSE)/12</f>
        <v>8.3333333333333339E-4</v>
      </c>
      <c r="AA13" s="28">
        <f t="shared" si="12"/>
        <v>0.9925164129294517</v>
      </c>
      <c r="AB13" s="27">
        <f t="shared" si="13"/>
        <v>0</v>
      </c>
      <c r="AC13" s="27">
        <f t="shared" si="14"/>
        <v>0</v>
      </c>
    </row>
    <row r="14" spans="1:29" x14ac:dyDescent="0.2">
      <c r="A14" s="19">
        <f t="shared" si="15"/>
        <v>45046</v>
      </c>
      <c r="B14">
        <f t="shared" si="1"/>
        <v>56</v>
      </c>
      <c r="C14">
        <f t="shared" si="2"/>
        <v>1</v>
      </c>
      <c r="D14">
        <f t="shared" si="3"/>
        <v>1</v>
      </c>
      <c r="E14">
        <f t="shared" si="4"/>
        <v>10</v>
      </c>
      <c r="F14">
        <f t="shared" si="5"/>
        <v>10</v>
      </c>
      <c r="G14" s="11">
        <f>'Fund Return'!D11</f>
        <v>-2.3210946030660759E-4</v>
      </c>
      <c r="H14" s="12">
        <f t="shared" si="6"/>
        <v>106957.11822112472</v>
      </c>
      <c r="I14" s="12">
        <f>H13*(Input!$B$13)/12</f>
        <v>93.76473531165162</v>
      </c>
      <c r="J14" s="12">
        <f>H13*(Input!$B$14)/12</f>
        <v>83.941763040907148</v>
      </c>
      <c r="K14" s="12">
        <f>IF(AND($E14=0, H13&gt;0), Input!$B$15, 0)</f>
        <v>0</v>
      </c>
      <c r="L14" s="12">
        <f>O13*IF(AND($E14=0, H13&gt;0), Input!$B$12, 0)</f>
        <v>0</v>
      </c>
      <c r="M14" s="12"/>
      <c r="O14" s="12">
        <f t="shared" si="0"/>
        <v>125000</v>
      </c>
      <c r="P14" s="20">
        <f>IF(Q14=0, VLOOKUP(B14, LWP!$A$2:$B$77, 2, FALSE), P13)</f>
        <v>0.03</v>
      </c>
      <c r="Q14" s="13">
        <f>IF(F14&lt;Input!$B$23,0,1)</f>
        <v>0</v>
      </c>
      <c r="R14" s="12">
        <f t="shared" si="7"/>
        <v>0</v>
      </c>
      <c r="S14" s="12">
        <f t="shared" si="8"/>
        <v>0</v>
      </c>
      <c r="T14" s="27">
        <f>VLOOKUP(D14,'Swap-forward'!$A$2:$B$90,2,FALSE)/12</f>
        <v>3.9453266324641993E-4</v>
      </c>
      <c r="U14" s="27">
        <f>EXP(-SUM(T$5:T14))</f>
        <v>0.99606244594351079</v>
      </c>
      <c r="V14" s="12">
        <f t="shared" si="9"/>
        <v>0</v>
      </c>
      <c r="W14" s="12">
        <f t="shared" si="10"/>
        <v>0</v>
      </c>
      <c r="X14" s="26">
        <f t="shared" si="11"/>
        <v>0.14676479650725494</v>
      </c>
      <c r="Y14">
        <f>VLOOKUP(B14, Mort!$A$2:$D$116, 4, FALSE)/12</f>
        <v>1.1787598024999999E-6</v>
      </c>
      <c r="Z14">
        <f>VLOOKUP(D14,Lapse!$A$2:$B$101, 2, FALSE)/12</f>
        <v>8.3333333333333339E-4</v>
      </c>
      <c r="AA14" s="28">
        <f t="shared" si="12"/>
        <v>0.99168814695517493</v>
      </c>
      <c r="AB14" s="27">
        <f t="shared" si="13"/>
        <v>0</v>
      </c>
      <c r="AC14" s="27">
        <f t="shared" si="14"/>
        <v>0</v>
      </c>
    </row>
    <row r="15" spans="1:29" x14ac:dyDescent="0.2">
      <c r="A15" s="19">
        <f t="shared" si="15"/>
        <v>45077</v>
      </c>
      <c r="B15">
        <f t="shared" si="1"/>
        <v>56</v>
      </c>
      <c r="C15">
        <f t="shared" si="2"/>
        <v>2</v>
      </c>
      <c r="D15">
        <f t="shared" si="3"/>
        <v>1</v>
      </c>
      <c r="E15">
        <f t="shared" si="4"/>
        <v>11</v>
      </c>
      <c r="F15">
        <f t="shared" si="5"/>
        <v>11</v>
      </c>
      <c r="G15" s="11">
        <f>'Fund Return'!D12</f>
        <v>3.3682083608632472E-2</v>
      </c>
      <c r="H15" s="12">
        <f t="shared" si="6"/>
        <v>110382.28626520367</v>
      </c>
      <c r="I15" s="12">
        <f>H14*(Input!$B$13)/12</f>
        <v>93.587478443484144</v>
      </c>
      <c r="J15" s="12">
        <f>H14*(Input!$B$14)/12</f>
        <v>83.783075939881044</v>
      </c>
      <c r="K15" s="12">
        <f>IF(AND($E15=0, H14&gt;0), Input!$B$15, 0)</f>
        <v>0</v>
      </c>
      <c r="L15" s="12">
        <f>O14*IF(AND($E15=0, H14&gt;0), Input!$B$12, 0)</f>
        <v>0</v>
      </c>
      <c r="M15" s="12"/>
      <c r="O15" s="12">
        <f t="shared" si="0"/>
        <v>125000</v>
      </c>
      <c r="P15" s="20">
        <f>IF(Q15=0, VLOOKUP(B15, LWP!$A$2:$B$77, 2, FALSE), P14)</f>
        <v>0.03</v>
      </c>
      <c r="Q15" s="13">
        <f>IF(F15&lt;Input!$B$23,0,1)</f>
        <v>0</v>
      </c>
      <c r="R15" s="12">
        <f t="shared" si="7"/>
        <v>0</v>
      </c>
      <c r="S15" s="12">
        <f t="shared" si="8"/>
        <v>0</v>
      </c>
      <c r="T15" s="27">
        <f>VLOOKUP(D15,'Swap-forward'!$A$2:$B$90,2,FALSE)/12</f>
        <v>3.9453266324641993E-4</v>
      </c>
      <c r="U15" s="27">
        <f>EXP(-SUM(T$5:T15))</f>
        <v>0.99566954428531818</v>
      </c>
      <c r="V15" s="12">
        <f t="shared" si="9"/>
        <v>0</v>
      </c>
      <c r="W15" s="12">
        <f t="shared" si="10"/>
        <v>0</v>
      </c>
      <c r="X15" s="26">
        <f t="shared" si="11"/>
        <v>0.14670690442212833</v>
      </c>
      <c r="Y15">
        <f>VLOOKUP(B15, Mort!$A$2:$D$116, 4, FALSE)/12</f>
        <v>1.1787598024999999E-6</v>
      </c>
      <c r="Z15">
        <f>VLOOKUP(D15,Lapse!$A$2:$B$101, 2, FALSE)/12</f>
        <v>8.3333333333333339E-4</v>
      </c>
      <c r="AA15" s="28">
        <f t="shared" si="12"/>
        <v>0.99086057217805634</v>
      </c>
      <c r="AB15" s="27">
        <f t="shared" si="13"/>
        <v>0</v>
      </c>
      <c r="AC15" s="27">
        <f t="shared" si="14"/>
        <v>0</v>
      </c>
    </row>
    <row r="16" spans="1:29" x14ac:dyDescent="0.2">
      <c r="A16" s="19">
        <f t="shared" si="15"/>
        <v>45107</v>
      </c>
      <c r="B16">
        <f t="shared" si="1"/>
        <v>56</v>
      </c>
      <c r="C16">
        <f t="shared" si="2"/>
        <v>3</v>
      </c>
      <c r="D16">
        <f t="shared" si="3"/>
        <v>2</v>
      </c>
      <c r="E16">
        <f t="shared" si="4"/>
        <v>0</v>
      </c>
      <c r="F16">
        <f t="shared" si="5"/>
        <v>12</v>
      </c>
      <c r="G16" s="11">
        <f>'Fund Return'!D13</f>
        <v>4.0538160476663955E-2</v>
      </c>
      <c r="H16" s="12">
        <f>MAX(H15*(1+G16) - (I16+J16+K16+L16) -R16,0)</f>
        <v>112031.43047488043</v>
      </c>
      <c r="I16" s="12">
        <f>H15*(Input!$B$13)/12</f>
        <v>96.584500482053215</v>
      </c>
      <c r="J16" s="12">
        <f>H15*(Input!$B$14)/12</f>
        <v>86.466124241076216</v>
      </c>
      <c r="K16" s="12">
        <f>IF(AND($E16=0, H15&gt;0), Input!$B$15, 0)</f>
        <v>30</v>
      </c>
      <c r="L16" s="12">
        <f>O15*IF(AND($E16=0, H15&gt;0), Input!$B$12, 0)</f>
        <v>2612.5</v>
      </c>
      <c r="M16" s="12">
        <f>IF(AND($E16=0, Q16=0), MAX(H16,O15) - O15, 0)</f>
        <v>0</v>
      </c>
      <c r="N16" s="12">
        <f>IF(AND($E16=0, Q16=0, D16&lt;=5), MAX(O4*Input!$B$20), 0)</f>
        <v>7500</v>
      </c>
      <c r="O16" s="12">
        <f>O15+MAX(M16,N16)</f>
        <v>132500</v>
      </c>
      <c r="P16" s="20">
        <f>IF(Q16=0, VLOOKUP(B16, LWP!$A$2:$B$77, 2, FALSE), P15)</f>
        <v>0.03</v>
      </c>
      <c r="Q16" s="13">
        <f>IF(F16&lt;Input!$B$23,0,1)</f>
        <v>0</v>
      </c>
      <c r="R16" s="12">
        <f t="shared" si="7"/>
        <v>0</v>
      </c>
      <c r="S16" s="12">
        <f t="shared" si="8"/>
        <v>0</v>
      </c>
      <c r="T16" s="27">
        <f>VLOOKUP(D16,'Swap-forward'!$A$2:$B$90,2,FALSE)/12</f>
        <v>4.5455739919685701E-4</v>
      </c>
      <c r="U16" s="27">
        <f>EXP(-SUM(T$5:T16))</f>
        <v>0.99521705817505424</v>
      </c>
      <c r="V16" s="12">
        <f>U16*L16</f>
        <v>2600.004564482329</v>
      </c>
      <c r="W16" s="12">
        <f t="shared" si="10"/>
        <v>0</v>
      </c>
      <c r="X16" s="26">
        <f t="shared" si="11"/>
        <v>0.14664023286738223</v>
      </c>
      <c r="Y16">
        <f>VLOOKUP(B16, Mort!$A$2:$D$116, 4, FALSE)/12</f>
        <v>1.1787598024999999E-6</v>
      </c>
      <c r="Z16">
        <f>VLOOKUP(D16,Lapse!$A$2:$B$101, 2, FALSE)/12</f>
        <v>1.6666666666666668E-3</v>
      </c>
      <c r="AA16" s="28">
        <f t="shared" si="12"/>
        <v>0.98920797185112486</v>
      </c>
      <c r="AB16" s="27">
        <f>V16*AA16</f>
        <v>2571.9452420352318</v>
      </c>
      <c r="AC16" s="27">
        <f t="shared" si="14"/>
        <v>0</v>
      </c>
    </row>
    <row r="17" spans="1:29" x14ac:dyDescent="0.2">
      <c r="A17" s="19">
        <f t="shared" si="15"/>
        <v>45138</v>
      </c>
      <c r="B17">
        <f t="shared" si="1"/>
        <v>56</v>
      </c>
      <c r="C17">
        <f t="shared" si="2"/>
        <v>4</v>
      </c>
      <c r="D17">
        <f t="shared" si="3"/>
        <v>2</v>
      </c>
      <c r="E17">
        <f t="shared" si="4"/>
        <v>1</v>
      </c>
      <c r="F17">
        <f t="shared" si="5"/>
        <v>13</v>
      </c>
      <c r="G17" s="11">
        <f>'Fund Return'!D14</f>
        <v>2.3573801736339023E-2</v>
      </c>
      <c r="H17" s="12">
        <f t="shared" si="6"/>
        <v>114486.65174959619</v>
      </c>
      <c r="I17" s="12">
        <f>H16*(Input!$B$13)/12</f>
        <v>98.02750166552039</v>
      </c>
      <c r="J17" s="12">
        <f>H16*(Input!$B$14)/12</f>
        <v>87.75795387198967</v>
      </c>
      <c r="K17" s="12">
        <f>IF(AND($E17=0, H16&gt;0), Input!$B$15, 0)</f>
        <v>0</v>
      </c>
      <c r="L17" s="12">
        <f>O16*IF(AND($E17=0, H16&gt;0), Input!$B$12, 0)</f>
        <v>0</v>
      </c>
      <c r="M17" s="12">
        <f t="shared" ref="M17:M80" si="16">IF(AND($E17=0, Q17=0), MAX(H17,O16) - O16, 0)</f>
        <v>0</v>
      </c>
      <c r="N17" s="12">
        <f>IF(AND($E17=0, Q17=0, D17&lt;=5), MAX(O5*Input!$B$20), 0)</f>
        <v>0</v>
      </c>
      <c r="O17" s="12">
        <f t="shared" ref="O17:O22" si="17">O16+MAX(M17,N17)</f>
        <v>132500</v>
      </c>
      <c r="P17" s="20">
        <f>IF(Q17=0, VLOOKUP(B17, LWP!$A$2:$B$77, 2, FALSE), P16)</f>
        <v>0.03</v>
      </c>
      <c r="Q17" s="13">
        <f>IF(F17&lt;Input!$B$23,0,1)</f>
        <v>0</v>
      </c>
      <c r="R17" s="12">
        <f t="shared" si="7"/>
        <v>0</v>
      </c>
      <c r="S17" s="12">
        <f t="shared" si="8"/>
        <v>0</v>
      </c>
      <c r="T17" s="27">
        <f>VLOOKUP(D17,'Swap-forward'!$A$2:$B$90,2,FALSE)/12</f>
        <v>4.5455739919685701E-4</v>
      </c>
      <c r="U17" s="27">
        <f>EXP(-SUM(T$5:T17))</f>
        <v>0.99476477769895988</v>
      </c>
      <c r="V17" s="12">
        <f t="shared" si="9"/>
        <v>0</v>
      </c>
      <c r="W17" s="12">
        <f t="shared" si="10"/>
        <v>0</v>
      </c>
      <c r="X17" s="26">
        <f t="shared" si="11"/>
        <v>0.14657359161179778</v>
      </c>
      <c r="Y17">
        <f>VLOOKUP(B17, Mort!$A$2:$D$116, 4, FALSE)/12</f>
        <v>1.1787598024999999E-6</v>
      </c>
      <c r="Z17">
        <f>VLOOKUP(D17,Lapse!$A$2:$B$101, 2, FALSE)/12</f>
        <v>1.6666666666666668E-3</v>
      </c>
      <c r="AA17" s="28">
        <f t="shared" si="12"/>
        <v>0.98755812780284369</v>
      </c>
      <c r="AB17" s="27">
        <f t="shared" si="13"/>
        <v>0</v>
      </c>
      <c r="AC17" s="27">
        <f t="shared" si="14"/>
        <v>0</v>
      </c>
    </row>
    <row r="18" spans="1:29" x14ac:dyDescent="0.2">
      <c r="A18" s="19">
        <f t="shared" si="15"/>
        <v>45169</v>
      </c>
      <c r="B18">
        <f t="shared" si="1"/>
        <v>56</v>
      </c>
      <c r="C18">
        <f t="shared" si="2"/>
        <v>5</v>
      </c>
      <c r="D18">
        <f t="shared" si="3"/>
        <v>2</v>
      </c>
      <c r="E18">
        <f t="shared" si="4"/>
        <v>2</v>
      </c>
      <c r="F18">
        <f t="shared" si="5"/>
        <v>14</v>
      </c>
      <c r="G18" s="11">
        <f>'Fund Return'!D15</f>
        <v>-1.4920668230572021E-2</v>
      </c>
      <c r="H18" s="12">
        <f t="shared" si="6"/>
        <v>112588.57737119334</v>
      </c>
      <c r="I18" s="12">
        <f>H17*(Input!$B$13)/12</f>
        <v>100.17582028089667</v>
      </c>
      <c r="J18" s="12">
        <f>H17*(Input!$B$14)/12</f>
        <v>89.681210537183688</v>
      </c>
      <c r="K18" s="12">
        <f>IF(AND($E18=0, H17&gt;0), Input!$B$15, 0)</f>
        <v>0</v>
      </c>
      <c r="L18" s="12">
        <f>O17*IF(AND($E18=0, H17&gt;0), Input!$B$12, 0)</f>
        <v>0</v>
      </c>
      <c r="M18" s="12">
        <f t="shared" si="16"/>
        <v>0</v>
      </c>
      <c r="N18" s="12">
        <f>IF(AND($E18=0, Q18=0, D18&lt;=5), MAX(O6*Input!$B$20), 0)</f>
        <v>0</v>
      </c>
      <c r="O18" s="12">
        <f t="shared" si="17"/>
        <v>132500</v>
      </c>
      <c r="P18" s="20">
        <f>IF(Q18=0, VLOOKUP(B18, LWP!$A$2:$B$77, 2, FALSE), P17)</f>
        <v>0.03</v>
      </c>
      <c r="Q18" s="13">
        <f>IF(F18&lt;Input!$B$23,0,1)</f>
        <v>0</v>
      </c>
      <c r="R18" s="12">
        <f t="shared" si="7"/>
        <v>0</v>
      </c>
      <c r="S18" s="12">
        <f t="shared" si="8"/>
        <v>0</v>
      </c>
      <c r="T18" s="27">
        <f>VLOOKUP(D18,'Swap-forward'!$A$2:$B$90,2,FALSE)/12</f>
        <v>4.5455739919685701E-4</v>
      </c>
      <c r="U18" s="27">
        <f>EXP(-SUM(T$5:T18))</f>
        <v>0.99431270276358386</v>
      </c>
      <c r="V18" s="12">
        <f t="shared" si="9"/>
        <v>0</v>
      </c>
      <c r="W18" s="12">
        <f t="shared" si="10"/>
        <v>0</v>
      </c>
      <c r="X18" s="26">
        <f t="shared" si="11"/>
        <v>0.14650698064160539</v>
      </c>
      <c r="Y18">
        <f>VLOOKUP(B18, Mort!$A$2:$D$116, 4, FALSE)/12</f>
        <v>1.1787598024999999E-6</v>
      </c>
      <c r="Z18">
        <f>VLOOKUP(D18,Lapse!$A$2:$B$101, 2, FALSE)/12</f>
        <v>1.6666666666666668E-3</v>
      </c>
      <c r="AA18" s="28">
        <f t="shared" si="12"/>
        <v>0.98591103543617153</v>
      </c>
      <c r="AB18" s="27">
        <f t="shared" si="13"/>
        <v>0</v>
      </c>
      <c r="AC18" s="27">
        <f t="shared" si="14"/>
        <v>0</v>
      </c>
    </row>
    <row r="19" spans="1:29" x14ac:dyDescent="0.2">
      <c r="A19" s="19">
        <f t="shared" si="15"/>
        <v>45199</v>
      </c>
      <c r="B19">
        <f t="shared" si="1"/>
        <v>56</v>
      </c>
      <c r="C19">
        <f t="shared" si="2"/>
        <v>6</v>
      </c>
      <c r="D19">
        <f t="shared" si="3"/>
        <v>2</v>
      </c>
      <c r="E19">
        <f t="shared" si="4"/>
        <v>3</v>
      </c>
      <c r="F19">
        <f t="shared" si="5"/>
        <v>15</v>
      </c>
      <c r="G19" s="11">
        <f>'Fund Return'!D16</f>
        <v>5.1456952177067326E-2</v>
      </c>
      <c r="H19" s="12">
        <f t="shared" si="6"/>
        <v>118195.33302185967</v>
      </c>
      <c r="I19" s="12">
        <f>H18*(Input!$B$13)/12</f>
        <v>98.515005199794189</v>
      </c>
      <c r="J19" s="12">
        <f>H18*(Input!$B$14)/12</f>
        <v>88.194385607434796</v>
      </c>
      <c r="K19" s="12">
        <f>IF(AND($E19=0, H18&gt;0), Input!$B$15, 0)</f>
        <v>0</v>
      </c>
      <c r="L19" s="12">
        <f>O18*IF(AND($E19=0, H18&gt;0), Input!$B$12, 0)</f>
        <v>0</v>
      </c>
      <c r="M19" s="12">
        <f t="shared" si="16"/>
        <v>0</v>
      </c>
      <c r="N19" s="12">
        <f>IF(AND($E19=0, Q19=0, D19&lt;=5), MAX(O7*Input!$B$20), 0)</f>
        <v>0</v>
      </c>
      <c r="O19" s="12">
        <f t="shared" si="17"/>
        <v>132500</v>
      </c>
      <c r="P19" s="20">
        <f>IF(Q19=0, VLOOKUP(B19, LWP!$A$2:$B$77, 2, FALSE), P18)</f>
        <v>0.03</v>
      </c>
      <c r="Q19" s="13">
        <f>IF(F19&lt;Input!$B$23,0,1)</f>
        <v>0</v>
      </c>
      <c r="R19" s="12">
        <f t="shared" si="7"/>
        <v>0</v>
      </c>
      <c r="S19" s="12">
        <f t="shared" si="8"/>
        <v>0</v>
      </c>
      <c r="T19" s="27">
        <f>VLOOKUP(D19,'Swap-forward'!$A$2:$B$90,2,FALSE)/12</f>
        <v>4.5455739919685701E-4</v>
      </c>
      <c r="U19" s="27">
        <f>EXP(-SUM(T$5:T19))</f>
        <v>0.99386083327551744</v>
      </c>
      <c r="V19" s="12">
        <f t="shared" si="9"/>
        <v>0</v>
      </c>
      <c r="W19" s="12">
        <f t="shared" si="10"/>
        <v>0</v>
      </c>
      <c r="X19" s="26">
        <f t="shared" si="11"/>
        <v>0.14644039994304178</v>
      </c>
      <c r="Y19">
        <f>VLOOKUP(B19, Mort!$A$2:$D$116, 4, FALSE)/12</f>
        <v>1.1787598024999999E-6</v>
      </c>
      <c r="Z19">
        <f>VLOOKUP(D19,Lapse!$A$2:$B$101, 2, FALSE)/12</f>
        <v>1.6666666666666668E-3</v>
      </c>
      <c r="AA19" s="28">
        <f t="shared" si="12"/>
        <v>0.98426669016173418</v>
      </c>
      <c r="AB19" s="27">
        <f t="shared" si="13"/>
        <v>0</v>
      </c>
      <c r="AC19" s="27">
        <f t="shared" si="14"/>
        <v>0</v>
      </c>
    </row>
    <row r="20" spans="1:29" x14ac:dyDescent="0.2">
      <c r="A20" s="19">
        <f t="shared" si="15"/>
        <v>45230</v>
      </c>
      <c r="B20">
        <f t="shared" si="1"/>
        <v>56</v>
      </c>
      <c r="C20">
        <f t="shared" si="2"/>
        <v>7</v>
      </c>
      <c r="D20">
        <f t="shared" si="3"/>
        <v>2</v>
      </c>
      <c r="E20">
        <f t="shared" si="4"/>
        <v>4</v>
      </c>
      <c r="F20">
        <f t="shared" si="5"/>
        <v>16</v>
      </c>
      <c r="G20" s="11">
        <f>'Fund Return'!D17</f>
        <v>4.6715792151072556E-2</v>
      </c>
      <c r="H20" s="12">
        <f t="shared" si="6"/>
        <v>123520.91437194108</v>
      </c>
      <c r="I20" s="12">
        <f>H19*(Input!$B$13)/12</f>
        <v>103.42091639412722</v>
      </c>
      <c r="J20" s="12">
        <f>H19*(Input!$B$14)/12</f>
        <v>92.586344200456736</v>
      </c>
      <c r="K20" s="12">
        <f>IF(AND($E20=0, H19&gt;0), Input!$B$15, 0)</f>
        <v>0</v>
      </c>
      <c r="L20" s="12">
        <f>O19*IF(AND($E20=0, H19&gt;0), Input!$B$12, 0)</f>
        <v>0</v>
      </c>
      <c r="M20" s="12">
        <f t="shared" si="16"/>
        <v>0</v>
      </c>
      <c r="N20" s="12">
        <f>IF(AND($E20=0, Q20=0, D20&lt;=5), MAX(O8*Input!$B$20), 0)</f>
        <v>0</v>
      </c>
      <c r="O20" s="12">
        <f t="shared" si="17"/>
        <v>132500</v>
      </c>
      <c r="P20" s="20">
        <f>IF(Q20=0, VLOOKUP(B20, LWP!$A$2:$B$77, 2, FALSE), P19)</f>
        <v>0.03</v>
      </c>
      <c r="Q20" s="13">
        <f>IF(F20&lt;Input!$B$23,0,1)</f>
        <v>0</v>
      </c>
      <c r="R20" s="12">
        <f t="shared" si="7"/>
        <v>0</v>
      </c>
      <c r="S20" s="12">
        <f t="shared" si="8"/>
        <v>0</v>
      </c>
      <c r="T20" s="27">
        <f>VLOOKUP(D20,'Swap-forward'!$A$2:$B$90,2,FALSE)/12</f>
        <v>4.5455739919685701E-4</v>
      </c>
      <c r="U20" s="27">
        <f>EXP(-SUM(T$5:T20))</f>
        <v>0.9934091691413941</v>
      </c>
      <c r="V20" s="12">
        <f t="shared" si="9"/>
        <v>0</v>
      </c>
      <c r="W20" s="12">
        <f t="shared" si="10"/>
        <v>0</v>
      </c>
      <c r="X20" s="26">
        <f t="shared" si="11"/>
        <v>0.14637384950234983</v>
      </c>
      <c r="Y20">
        <f>VLOOKUP(B20, Mort!$A$2:$D$116, 4, FALSE)/12</f>
        <v>1.1787598024999999E-6</v>
      </c>
      <c r="Z20">
        <f>VLOOKUP(D20,Lapse!$A$2:$B$101, 2, FALSE)/12</f>
        <v>1.6666666666666668E-3</v>
      </c>
      <c r="AA20" s="28">
        <f t="shared" si="12"/>
        <v>0.98262508739781196</v>
      </c>
      <c r="AB20" s="27">
        <f t="shared" si="13"/>
        <v>0</v>
      </c>
      <c r="AC20" s="27">
        <f t="shared" si="14"/>
        <v>0</v>
      </c>
    </row>
    <row r="21" spans="1:29" x14ac:dyDescent="0.2">
      <c r="A21" s="19">
        <f t="shared" si="15"/>
        <v>45260</v>
      </c>
      <c r="B21">
        <f t="shared" si="1"/>
        <v>56</v>
      </c>
      <c r="C21">
        <f t="shared" si="2"/>
        <v>8</v>
      </c>
      <c r="D21">
        <f t="shared" si="3"/>
        <v>2</v>
      </c>
      <c r="E21">
        <f t="shared" si="4"/>
        <v>5</v>
      </c>
      <c r="F21">
        <f t="shared" si="5"/>
        <v>17</v>
      </c>
      <c r="G21" s="11">
        <f>'Fund Return'!D18</f>
        <v>-4.0891929070910792E-2</v>
      </c>
      <c r="H21" s="12">
        <f t="shared" si="6"/>
        <v>118265.06705300281</v>
      </c>
      <c r="I21" s="12">
        <f>H20*(Input!$B$13)/12</f>
        <v>108.08080007544845</v>
      </c>
      <c r="J21" s="12">
        <f>H20*(Input!$B$14)/12</f>
        <v>96.758049591353839</v>
      </c>
      <c r="K21" s="12">
        <f>IF(AND($E21=0, H20&gt;0), Input!$B$15, 0)</f>
        <v>0</v>
      </c>
      <c r="L21" s="12">
        <f>O20*IF(AND($E21=0, H20&gt;0), Input!$B$12, 0)</f>
        <v>0</v>
      </c>
      <c r="M21" s="12">
        <f t="shared" si="16"/>
        <v>0</v>
      </c>
      <c r="N21" s="12">
        <f>IF(AND($E21=0, Q21=0, D21&lt;=5), MAX(O9*Input!$B$20), 0)</f>
        <v>0</v>
      </c>
      <c r="O21" s="12">
        <f t="shared" si="17"/>
        <v>132500</v>
      </c>
      <c r="P21" s="20">
        <f>IF(Q21=0, VLOOKUP(B21, LWP!$A$2:$B$77, 2, FALSE), P20)</f>
        <v>0.03</v>
      </c>
      <c r="Q21" s="13">
        <f>IF(F21&lt;Input!$B$23,0,1)</f>
        <v>0</v>
      </c>
      <c r="R21" s="12">
        <f t="shared" si="7"/>
        <v>0</v>
      </c>
      <c r="S21" s="12">
        <f t="shared" si="8"/>
        <v>0</v>
      </c>
      <c r="T21" s="27">
        <f>VLOOKUP(D21,'Swap-forward'!$A$2:$B$90,2,FALSE)/12</f>
        <v>4.5455739919685701E-4</v>
      </c>
      <c r="U21" s="27">
        <f>EXP(-SUM(T$5:T21))</f>
        <v>0.99295771026789004</v>
      </c>
      <c r="V21" s="12">
        <f t="shared" si="9"/>
        <v>0</v>
      </c>
      <c r="W21" s="12">
        <f t="shared" si="10"/>
        <v>0</v>
      </c>
      <c r="X21" s="26">
        <f t="shared" si="11"/>
        <v>0.14630732930577878</v>
      </c>
      <c r="Y21">
        <f>VLOOKUP(B21, Mort!$A$2:$D$116, 4, FALSE)/12</f>
        <v>1.1787598024999999E-6</v>
      </c>
      <c r="Z21">
        <f>VLOOKUP(D21,Lapse!$A$2:$B$101, 2, FALSE)/12</f>
        <v>1.6666666666666668E-3</v>
      </c>
      <c r="AA21" s="28">
        <f t="shared" si="12"/>
        <v>0.98098622257032653</v>
      </c>
      <c r="AB21" s="27">
        <f t="shared" si="13"/>
        <v>0</v>
      </c>
      <c r="AC21" s="27">
        <f t="shared" si="14"/>
        <v>0</v>
      </c>
    </row>
    <row r="22" spans="1:29" x14ac:dyDescent="0.2">
      <c r="A22" s="19">
        <f t="shared" si="15"/>
        <v>45291</v>
      </c>
      <c r="B22">
        <f t="shared" si="1"/>
        <v>56</v>
      </c>
      <c r="C22">
        <f t="shared" si="2"/>
        <v>9</v>
      </c>
      <c r="D22">
        <f t="shared" si="3"/>
        <v>2</v>
      </c>
      <c r="E22">
        <f t="shared" si="4"/>
        <v>6</v>
      </c>
      <c r="F22">
        <f t="shared" si="5"/>
        <v>18</v>
      </c>
      <c r="G22" s="11">
        <f>'Fund Return'!D19</f>
        <v>1.1101312417695536E-2</v>
      </c>
      <c r="H22" s="12">
        <f t="shared" si="6"/>
        <v>119381.84160759501</v>
      </c>
      <c r="I22" s="12">
        <f>H21*(Input!$B$13)/12</f>
        <v>103.48193367137748</v>
      </c>
      <c r="J22" s="12">
        <f>H21*(Input!$B$14)/12</f>
        <v>92.640969191518877</v>
      </c>
      <c r="K22" s="12">
        <f>IF(AND($E22=0, H21&gt;0), Input!$B$15, 0)</f>
        <v>0</v>
      </c>
      <c r="L22" s="12">
        <f>O21*IF(AND($E22=0, H21&gt;0), Input!$B$12, 0)</f>
        <v>0</v>
      </c>
      <c r="M22" s="12">
        <f t="shared" si="16"/>
        <v>0</v>
      </c>
      <c r="N22" s="12">
        <f>IF(AND($E22=0, Q22=0, D22&lt;=5), MAX(O10*Input!$B$20), 0)</f>
        <v>0</v>
      </c>
      <c r="O22" s="12">
        <f t="shared" si="17"/>
        <v>132500</v>
      </c>
      <c r="P22" s="20">
        <f>IF(Q22=0, VLOOKUP(B22, LWP!$A$2:$B$77, 2, FALSE), P21)</f>
        <v>0.03</v>
      </c>
      <c r="Q22" s="13">
        <f>IF(F22&lt;Input!$B$23,0,1)</f>
        <v>0</v>
      </c>
      <c r="R22" s="12">
        <f t="shared" si="7"/>
        <v>0</v>
      </c>
      <c r="S22" s="12">
        <f t="shared" si="8"/>
        <v>0</v>
      </c>
      <c r="T22" s="27">
        <f>VLOOKUP(D22,'Swap-forward'!$A$2:$B$90,2,FALSE)/12</f>
        <v>4.5455739919685701E-4</v>
      </c>
      <c r="U22" s="27">
        <f>EXP(-SUM(T$5:T22))</f>
        <v>0.99250645656172365</v>
      </c>
      <c r="V22" s="12">
        <f t="shared" si="9"/>
        <v>0</v>
      </c>
      <c r="W22" s="12">
        <f t="shared" si="10"/>
        <v>0</v>
      </c>
      <c r="X22" s="26">
        <f t="shared" si="11"/>
        <v>0.14624083933958401</v>
      </c>
      <c r="Y22">
        <f>VLOOKUP(B22, Mort!$A$2:$D$116, 4, FALSE)/12</f>
        <v>1.1787598024999999E-6</v>
      </c>
      <c r="Z22">
        <f>VLOOKUP(D22,Lapse!$A$2:$B$101, 2, FALSE)/12</f>
        <v>1.6666666666666668E-3</v>
      </c>
      <c r="AA22" s="28">
        <f t="shared" si="12"/>
        <v>0.97935009111282845</v>
      </c>
      <c r="AB22" s="27">
        <f t="shared" si="13"/>
        <v>0</v>
      </c>
      <c r="AC22" s="27">
        <f t="shared" si="14"/>
        <v>0</v>
      </c>
    </row>
    <row r="23" spans="1:29" x14ac:dyDescent="0.2">
      <c r="A23" s="19">
        <f t="shared" ref="A23:A53" si="18">EOMONTH(A22,1)</f>
        <v>45322</v>
      </c>
      <c r="B23">
        <f t="shared" ref="B23:B53" si="19">B22+(C22=11)</f>
        <v>56</v>
      </c>
      <c r="C23">
        <f t="shared" ref="C23:C53" si="20">MOD(C22+1,12)</f>
        <v>10</v>
      </c>
      <c r="D23">
        <f t="shared" ref="D23:D53" si="21">D22+(E22=11)</f>
        <v>2</v>
      </c>
      <c r="E23">
        <f t="shared" ref="E23:E53" si="22">MOD(E22+1,12)</f>
        <v>7</v>
      </c>
      <c r="F23">
        <f t="shared" si="5"/>
        <v>19</v>
      </c>
      <c r="G23" s="11">
        <f>'Fund Return'!D20</f>
        <v>-4.8241933245626303E-3</v>
      </c>
      <c r="H23" s="12">
        <f t="shared" si="6"/>
        <v>118607.94563690506</v>
      </c>
      <c r="I23" s="12">
        <f>H22*(Input!$B$13)/12</f>
        <v>104.45911140664565</v>
      </c>
      <c r="J23" s="12">
        <f>H22*(Input!$B$14)/12</f>
        <v>93.515775925949427</v>
      </c>
      <c r="K23" s="12">
        <f>IF(AND($E23=0, H22&gt;0), Input!$B$15, 0)</f>
        <v>0</v>
      </c>
      <c r="L23" s="12">
        <f>O22*IF(AND($E23=0, H22&gt;0), Input!$B$12, 0)</f>
        <v>0</v>
      </c>
      <c r="M23" s="12">
        <f t="shared" si="16"/>
        <v>0</v>
      </c>
      <c r="N23" s="12">
        <f>IF(AND($E23=0, Q23=0, D23&lt;=5), MAX(O11*Input!$B$20), 0)</f>
        <v>0</v>
      </c>
      <c r="O23" s="12">
        <f t="shared" ref="O23:O53" si="23">O22+MAX(M23,N23)</f>
        <v>132500</v>
      </c>
      <c r="P23" s="20">
        <f>IF(Q23=0, VLOOKUP(B23, LWP!$A$2:$B$77, 2, FALSE), P22)</f>
        <v>0.03</v>
      </c>
      <c r="Q23" s="13">
        <f>IF(F23&lt;Input!$B$23,0,1)</f>
        <v>0</v>
      </c>
      <c r="R23" s="12">
        <f t="shared" si="7"/>
        <v>0</v>
      </c>
      <c r="S23" s="12">
        <f t="shared" si="8"/>
        <v>0</v>
      </c>
      <c r="T23" s="27">
        <f>VLOOKUP(D23,'Swap-forward'!$A$2:$B$90,2,FALSE)/12</f>
        <v>4.5455739919685701E-4</v>
      </c>
      <c r="U23" s="27">
        <f>EXP(-SUM(T$5:T23))</f>
        <v>0.99205540792965585</v>
      </c>
      <c r="V23" s="12">
        <f t="shared" si="9"/>
        <v>0</v>
      </c>
      <c r="W23" s="12">
        <f t="shared" si="10"/>
        <v>0</v>
      </c>
      <c r="X23" s="26">
        <f t="shared" si="11"/>
        <v>0.14617437959002724</v>
      </c>
      <c r="Y23">
        <f>VLOOKUP(B23, Mort!$A$2:$D$116, 4, FALSE)/12</f>
        <v>1.1787598024999999E-6</v>
      </c>
      <c r="Z23">
        <f>VLOOKUP(D23,Lapse!$A$2:$B$101, 2, FALSE)/12</f>
        <v>1.6666666666666668E-3</v>
      </c>
      <c r="AA23" s="28">
        <f t="shared" si="12"/>
        <v>0.97771668846648452</v>
      </c>
      <c r="AB23" s="27">
        <f t="shared" si="13"/>
        <v>0</v>
      </c>
      <c r="AC23" s="27">
        <f t="shared" si="14"/>
        <v>0</v>
      </c>
    </row>
    <row r="24" spans="1:29" x14ac:dyDescent="0.2">
      <c r="A24" s="19">
        <f t="shared" si="18"/>
        <v>45351</v>
      </c>
      <c r="B24">
        <f t="shared" si="19"/>
        <v>56</v>
      </c>
      <c r="C24">
        <f t="shared" si="20"/>
        <v>11</v>
      </c>
      <c r="D24">
        <f t="shared" si="21"/>
        <v>2</v>
      </c>
      <c r="E24">
        <f t="shared" si="22"/>
        <v>8</v>
      </c>
      <c r="F24">
        <f t="shared" si="5"/>
        <v>20</v>
      </c>
      <c r="G24" s="11">
        <f>'Fund Return'!D21</f>
        <v>-1.8399818246840997E-2</v>
      </c>
      <c r="H24" s="12">
        <f t="shared" si="6"/>
        <v>116228.88948470695</v>
      </c>
      <c r="I24" s="12">
        <f>H23*(Input!$B$13)/12</f>
        <v>103.78195243229193</v>
      </c>
      <c r="J24" s="12">
        <f>H23*(Input!$B$14)/12</f>
        <v>92.909557415575634</v>
      </c>
      <c r="K24" s="12">
        <f>IF(AND($E24=0, H23&gt;0), Input!$B$15, 0)</f>
        <v>0</v>
      </c>
      <c r="L24" s="12">
        <f>O23*IF(AND($E24=0, H23&gt;0), Input!$B$12, 0)</f>
        <v>0</v>
      </c>
      <c r="M24" s="12">
        <f t="shared" si="16"/>
        <v>0</v>
      </c>
      <c r="N24" s="12">
        <f>IF(AND($E24=0, Q24=0, D24&lt;=5), MAX(O12*Input!$B$20), 0)</f>
        <v>0</v>
      </c>
      <c r="O24" s="12">
        <f t="shared" si="23"/>
        <v>132500</v>
      </c>
      <c r="P24" s="20">
        <f>IF(Q24=0, VLOOKUP(B24, LWP!$A$2:$B$77, 2, FALSE), P23)</f>
        <v>0.03</v>
      </c>
      <c r="Q24" s="13">
        <f>IF(F24&lt;Input!$B$23,0,1)</f>
        <v>0</v>
      </c>
      <c r="R24" s="12">
        <f t="shared" si="7"/>
        <v>0</v>
      </c>
      <c r="S24" s="12">
        <f t="shared" si="8"/>
        <v>0</v>
      </c>
      <c r="T24" s="27">
        <f>VLOOKUP(D24,'Swap-forward'!$A$2:$B$90,2,FALSE)/12</f>
        <v>4.5455739919685701E-4</v>
      </c>
      <c r="U24" s="27">
        <f>EXP(-SUM(T$5:T24))</f>
        <v>0.99160456427848975</v>
      </c>
      <c r="V24" s="12">
        <f t="shared" si="9"/>
        <v>0</v>
      </c>
      <c r="W24" s="12">
        <f t="shared" si="10"/>
        <v>0</v>
      </c>
      <c r="X24" s="26">
        <f t="shared" si="11"/>
        <v>0.14610795004337637</v>
      </c>
      <c r="Y24">
        <f>VLOOKUP(B24, Mort!$A$2:$D$116, 4, FALSE)/12</f>
        <v>1.1787598024999999E-6</v>
      </c>
      <c r="Z24">
        <f>VLOOKUP(D24,Lapse!$A$2:$B$101, 2, FALSE)/12</f>
        <v>1.6666666666666668E-3</v>
      </c>
      <c r="AA24" s="28">
        <f t="shared" si="12"/>
        <v>0.97608601008006501</v>
      </c>
      <c r="AB24" s="27">
        <f t="shared" si="13"/>
        <v>0</v>
      </c>
      <c r="AC24" s="27">
        <f t="shared" si="14"/>
        <v>0</v>
      </c>
    </row>
    <row r="25" spans="1:29" x14ac:dyDescent="0.2">
      <c r="A25" s="19">
        <f t="shared" si="18"/>
        <v>45382</v>
      </c>
      <c r="B25">
        <f t="shared" si="19"/>
        <v>57</v>
      </c>
      <c r="C25">
        <f t="shared" si="20"/>
        <v>0</v>
      </c>
      <c r="D25">
        <f t="shared" si="21"/>
        <v>2</v>
      </c>
      <c r="E25">
        <f t="shared" si="22"/>
        <v>9</v>
      </c>
      <c r="F25">
        <f t="shared" si="5"/>
        <v>21</v>
      </c>
      <c r="G25" s="11">
        <f>'Fund Return'!D22</f>
        <v>2.7707771559757035E-2</v>
      </c>
      <c r="H25" s="12">
        <f t="shared" si="6"/>
        <v>119256.58676146466</v>
      </c>
      <c r="I25" s="12">
        <f>H24*(Input!$B$13)/12</f>
        <v>101.70027829911858</v>
      </c>
      <c r="J25" s="12">
        <f>H24*(Input!$B$14)/12</f>
        <v>91.045963429687106</v>
      </c>
      <c r="K25" s="12">
        <f>IF(AND($E25=0, H24&gt;0), Input!$B$15, 0)</f>
        <v>0</v>
      </c>
      <c r="L25" s="12">
        <f>O24*IF(AND($E25=0, H24&gt;0), Input!$B$12, 0)</f>
        <v>0</v>
      </c>
      <c r="M25" s="12">
        <f t="shared" si="16"/>
        <v>0</v>
      </c>
      <c r="N25" s="12">
        <f>IF(AND($E25=0, Q25=0, D25&lt;=5), MAX(O13*Input!$B$20), 0)</f>
        <v>0</v>
      </c>
      <c r="O25" s="12">
        <f t="shared" si="23"/>
        <v>132500</v>
      </c>
      <c r="P25" s="20">
        <f>IF(Q25=0, VLOOKUP(B25, LWP!$A$2:$B$77, 2, FALSE), P24)</f>
        <v>0.03</v>
      </c>
      <c r="Q25" s="13">
        <f>IF(F25&lt;Input!$B$23,0,1)</f>
        <v>0</v>
      </c>
      <c r="R25" s="12">
        <f t="shared" si="7"/>
        <v>0</v>
      </c>
      <c r="S25" s="12">
        <f t="shared" si="8"/>
        <v>0</v>
      </c>
      <c r="T25" s="27">
        <f>VLOOKUP(D25,'Swap-forward'!$A$2:$B$90,2,FALSE)/12</f>
        <v>4.5455739919685701E-4</v>
      </c>
      <c r="U25" s="27">
        <f>EXP(-SUM(T$5:T25))</f>
        <v>0.99115392551507109</v>
      </c>
      <c r="V25" s="12">
        <f t="shared" si="9"/>
        <v>0</v>
      </c>
      <c r="W25" s="12">
        <f t="shared" si="10"/>
        <v>0</v>
      </c>
      <c r="X25" s="26">
        <f t="shared" si="11"/>
        <v>0.18838596010885433</v>
      </c>
      <c r="Y25">
        <f>VLOOKUP(B25, Mort!$A$2:$D$116, 4, FALSE)/12</f>
        <v>1.5205384775E-6</v>
      </c>
      <c r="Z25">
        <f>VLOOKUP(D25,Lapse!$A$2:$B$101, 2, FALSE)/12</f>
        <v>1.6666666666666668E-3</v>
      </c>
      <c r="AA25" s="28">
        <f t="shared" si="12"/>
        <v>0.9744577183605565</v>
      </c>
      <c r="AB25" s="27">
        <f t="shared" si="13"/>
        <v>0</v>
      </c>
      <c r="AC25" s="27">
        <f t="shared" si="14"/>
        <v>0</v>
      </c>
    </row>
    <row r="26" spans="1:29" x14ac:dyDescent="0.2">
      <c r="A26" s="19">
        <f t="shared" si="18"/>
        <v>45412</v>
      </c>
      <c r="B26">
        <f t="shared" si="19"/>
        <v>57</v>
      </c>
      <c r="C26">
        <f t="shared" si="20"/>
        <v>1</v>
      </c>
      <c r="D26">
        <f t="shared" si="21"/>
        <v>2</v>
      </c>
      <c r="E26">
        <f t="shared" si="22"/>
        <v>10</v>
      </c>
      <c r="F26">
        <f t="shared" si="5"/>
        <v>22</v>
      </c>
      <c r="G26" s="11">
        <f>'Fund Return'!D23</f>
        <v>-3.9638491091221216E-2</v>
      </c>
      <c r="H26" s="12">
        <f t="shared" si="6"/>
        <v>114331.66843650478</v>
      </c>
      <c r="I26" s="12">
        <f>H25*(Input!$B$13)/12</f>
        <v>104.34951341628158</v>
      </c>
      <c r="J26" s="12">
        <f>H25*(Input!$B$14)/12</f>
        <v>93.417659629813997</v>
      </c>
      <c r="K26" s="12">
        <f>IF(AND($E26=0, H25&gt;0), Input!$B$15, 0)</f>
        <v>0</v>
      </c>
      <c r="L26" s="12">
        <f>O25*IF(AND($E26=0, H25&gt;0), Input!$B$12, 0)</f>
        <v>0</v>
      </c>
      <c r="M26" s="12">
        <f t="shared" si="16"/>
        <v>0</v>
      </c>
      <c r="N26" s="12">
        <f>IF(AND($E26=0, Q26=0, D26&lt;=5), MAX(O14*Input!$B$20), 0)</f>
        <v>0</v>
      </c>
      <c r="O26" s="12">
        <f t="shared" si="23"/>
        <v>132500</v>
      </c>
      <c r="P26" s="20">
        <f>IF(Q26=0, VLOOKUP(B26, LWP!$A$2:$B$77, 2, FALSE), P25)</f>
        <v>0.03</v>
      </c>
      <c r="Q26" s="13">
        <f>IF(F26&lt;Input!$B$23,0,1)</f>
        <v>0</v>
      </c>
      <c r="R26" s="12">
        <f t="shared" si="7"/>
        <v>0</v>
      </c>
      <c r="S26" s="12">
        <f t="shared" si="8"/>
        <v>0</v>
      </c>
      <c r="T26" s="27">
        <f>VLOOKUP(D26,'Swap-forward'!$A$2:$B$90,2,FALSE)/12</f>
        <v>4.5455739919685701E-4</v>
      </c>
      <c r="U26" s="27">
        <f>EXP(-SUM(T$5:T26))</f>
        <v>0.99070349154628767</v>
      </c>
      <c r="V26" s="12">
        <f t="shared" si="9"/>
        <v>0</v>
      </c>
      <c r="W26" s="12">
        <f t="shared" si="10"/>
        <v>0</v>
      </c>
      <c r="X26" s="26">
        <f t="shared" si="11"/>
        <v>0.18830034733621578</v>
      </c>
      <c r="Y26">
        <f>VLOOKUP(B26, Mort!$A$2:$D$116, 4, FALSE)/12</f>
        <v>1.5205384775E-6</v>
      </c>
      <c r="Z26">
        <f>VLOOKUP(D26,Lapse!$A$2:$B$101, 2, FALSE)/12</f>
        <v>1.6666666666666668E-3</v>
      </c>
      <c r="AA26" s="28">
        <f t="shared" si="12"/>
        <v>0.97283214293233422</v>
      </c>
      <c r="AB26" s="27">
        <f t="shared" si="13"/>
        <v>0</v>
      </c>
      <c r="AC26" s="27">
        <f t="shared" si="14"/>
        <v>0</v>
      </c>
    </row>
    <row r="27" spans="1:29" x14ac:dyDescent="0.2">
      <c r="A27" s="19">
        <f t="shared" si="18"/>
        <v>45443</v>
      </c>
      <c r="B27">
        <f t="shared" si="19"/>
        <v>57</v>
      </c>
      <c r="C27">
        <f t="shared" si="20"/>
        <v>2</v>
      </c>
      <c r="D27">
        <f t="shared" si="21"/>
        <v>2</v>
      </c>
      <c r="E27">
        <f t="shared" si="22"/>
        <v>11</v>
      </c>
      <c r="F27">
        <f t="shared" si="5"/>
        <v>23</v>
      </c>
      <c r="G27" s="11">
        <f>'Fund Return'!D24</f>
        <v>-3.6899970656645624E-2</v>
      </c>
      <c r="H27" s="12">
        <f t="shared" si="6"/>
        <v>109923.23320924854</v>
      </c>
      <c r="I27" s="12">
        <f>H26*(Input!$B$13)/12</f>
        <v>100.04020988194169</v>
      </c>
      <c r="J27" s="12">
        <f>H26*(Input!$B$14)/12</f>
        <v>89.559806941928755</v>
      </c>
      <c r="K27" s="12">
        <f>IF(AND($E27=0, H26&gt;0), Input!$B$15, 0)</f>
        <v>0</v>
      </c>
      <c r="L27" s="12">
        <f>O26*IF(AND($E27=0, H26&gt;0), Input!$B$12, 0)</f>
        <v>0</v>
      </c>
      <c r="M27" s="12">
        <f t="shared" si="16"/>
        <v>0</v>
      </c>
      <c r="N27" s="12">
        <f>IF(AND($E27=0, Q27=0, D27&lt;=5), MAX(O15*Input!$B$20), 0)</f>
        <v>0</v>
      </c>
      <c r="O27" s="12">
        <f t="shared" si="23"/>
        <v>132500</v>
      </c>
      <c r="P27" s="20">
        <f>IF(Q27=0, VLOOKUP(B27, LWP!$A$2:$B$77, 2, FALSE), P26)</f>
        <v>0.03</v>
      </c>
      <c r="Q27" s="13">
        <f>IF(F27&lt;Input!$B$23,0,1)</f>
        <v>0</v>
      </c>
      <c r="R27" s="12">
        <f t="shared" si="7"/>
        <v>0</v>
      </c>
      <c r="S27" s="12">
        <f t="shared" si="8"/>
        <v>0</v>
      </c>
      <c r="T27" s="27">
        <f>VLOOKUP(D27,'Swap-forward'!$A$2:$B$90,2,FALSE)/12</f>
        <v>4.5455739919685701E-4</v>
      </c>
      <c r="U27" s="27">
        <f>EXP(-SUM(T$5:T27))</f>
        <v>0.99025326227906985</v>
      </c>
      <c r="V27" s="12">
        <f t="shared" si="9"/>
        <v>0</v>
      </c>
      <c r="W27" s="12">
        <f t="shared" si="10"/>
        <v>0</v>
      </c>
      <c r="X27" s="26">
        <f t="shared" si="11"/>
        <v>0.18821477347065313</v>
      </c>
      <c r="Y27">
        <f>VLOOKUP(B27, Mort!$A$2:$D$116, 4, FALSE)/12</f>
        <v>1.5205384775E-6</v>
      </c>
      <c r="Z27">
        <f>VLOOKUP(D27,Lapse!$A$2:$B$101, 2, FALSE)/12</f>
        <v>1.6666666666666668E-3</v>
      </c>
      <c r="AA27" s="28">
        <f t="shared" si="12"/>
        <v>0.9712092792641227</v>
      </c>
      <c r="AB27" s="27">
        <f t="shared" si="13"/>
        <v>0</v>
      </c>
      <c r="AC27" s="27">
        <f t="shared" si="14"/>
        <v>0</v>
      </c>
    </row>
    <row r="28" spans="1:29" x14ac:dyDescent="0.2">
      <c r="A28" s="19">
        <f t="shared" si="18"/>
        <v>45473</v>
      </c>
      <c r="B28">
        <f t="shared" si="19"/>
        <v>57</v>
      </c>
      <c r="C28">
        <f t="shared" si="20"/>
        <v>3</v>
      </c>
      <c r="D28">
        <f t="shared" si="21"/>
        <v>3</v>
      </c>
      <c r="E28">
        <f t="shared" si="22"/>
        <v>0</v>
      </c>
      <c r="F28">
        <f t="shared" si="5"/>
        <v>24</v>
      </c>
      <c r="G28" s="11">
        <f>'Fund Return'!D25</f>
        <v>-6.1835657260831138E-4</v>
      </c>
      <c r="H28" s="12">
        <f t="shared" si="6"/>
        <v>106873.72209377258</v>
      </c>
      <c r="I28" s="12">
        <f>H27*(Input!$B$13)/12</f>
        <v>96.18282905809248</v>
      </c>
      <c r="J28" s="12">
        <f>H27*(Input!$B$14)/12</f>
        <v>86.106532680578027</v>
      </c>
      <c r="K28" s="12">
        <f>IF(AND($E28=0, H27&gt;0), Input!$B$15, 0)</f>
        <v>30</v>
      </c>
      <c r="L28" s="12">
        <f>O27*IF(AND($E28=0, H27&gt;0), Input!$B$12, 0)</f>
        <v>2769.25</v>
      </c>
      <c r="M28" s="12">
        <f t="shared" si="16"/>
        <v>0</v>
      </c>
      <c r="N28" s="12">
        <f>IF(AND($E28=0, Q28=0, D28&lt;=5), MAX(O16*Input!$B$20), 0)</f>
        <v>7950</v>
      </c>
      <c r="O28" s="12">
        <f t="shared" si="23"/>
        <v>140450</v>
      </c>
      <c r="P28" s="20">
        <f>IF(Q28=0, VLOOKUP(B28, LWP!$A$2:$B$77, 2, FALSE), P27)</f>
        <v>0.03</v>
      </c>
      <c r="Q28" s="13">
        <f>IF(F28&lt;Input!$B$23,0,1)</f>
        <v>0</v>
      </c>
      <c r="R28" s="12">
        <f t="shared" si="7"/>
        <v>0</v>
      </c>
      <c r="S28" s="12">
        <f t="shared" si="8"/>
        <v>0</v>
      </c>
      <c r="T28" s="27">
        <f>VLOOKUP(D28,'Swap-forward'!$A$2:$B$90,2,FALSE)/12</f>
        <v>7.8843470232441192E-4</v>
      </c>
      <c r="U28" s="27">
        <f>EXP(-SUM(T$5:T28))</f>
        <v>0.9894728199473366</v>
      </c>
      <c r="V28" s="12">
        <f t="shared" si="9"/>
        <v>2740.0976066391618</v>
      </c>
      <c r="W28" s="12">
        <f t="shared" si="10"/>
        <v>0</v>
      </c>
      <c r="X28" s="26">
        <f t="shared" si="11"/>
        <v>0.18806643689629435</v>
      </c>
      <c r="Y28">
        <f>VLOOKUP(B28, Mort!$A$2:$D$116, 4, FALSE)/12</f>
        <v>1.5205384775E-6</v>
      </c>
      <c r="Z28">
        <f>VLOOKUP(D28,Lapse!$A$2:$B$101, 2, FALSE)/12</f>
        <v>1.6666666666666668E-3</v>
      </c>
      <c r="AA28" s="28">
        <f t="shared" si="12"/>
        <v>0.96958912283220555</v>
      </c>
      <c r="AB28" s="27">
        <f t="shared" si="13"/>
        <v>2656.7688348958904</v>
      </c>
      <c r="AC28" s="27">
        <f t="shared" si="14"/>
        <v>0</v>
      </c>
    </row>
    <row r="29" spans="1:29" x14ac:dyDescent="0.2">
      <c r="A29" s="19">
        <f t="shared" si="18"/>
        <v>45504</v>
      </c>
      <c r="B29">
        <f t="shared" si="19"/>
        <v>57</v>
      </c>
      <c r="C29">
        <f t="shared" si="20"/>
        <v>4</v>
      </c>
      <c r="D29">
        <f t="shared" si="21"/>
        <v>3</v>
      </c>
      <c r="E29">
        <f t="shared" si="22"/>
        <v>1</v>
      </c>
      <c r="F29">
        <f t="shared" si="5"/>
        <v>25</v>
      </c>
      <c r="G29" s="11">
        <f>'Fund Return'!D26</f>
        <v>3.7590353821021903E-2</v>
      </c>
      <c r="H29" s="12">
        <f t="shared" si="6"/>
        <v>110713.91086564155</v>
      </c>
      <c r="I29" s="12">
        <f>H28*(Input!$B$13)/12</f>
        <v>93.514506832051026</v>
      </c>
      <c r="J29" s="12">
        <f>H28*(Input!$B$14)/12</f>
        <v>83.717748973455187</v>
      </c>
      <c r="K29" s="12">
        <f>IF(AND($E29=0, H28&gt;0), Input!$B$15, 0)</f>
        <v>0</v>
      </c>
      <c r="L29" s="12">
        <f>O28*IF(AND($E29=0, H28&gt;0), Input!$B$12, 0)</f>
        <v>0</v>
      </c>
      <c r="M29" s="12">
        <f t="shared" si="16"/>
        <v>0</v>
      </c>
      <c r="N29" s="12">
        <f>IF(AND($E29=0, Q29=0, D29&lt;=5), MAX(O17*Input!$B$20), 0)</f>
        <v>0</v>
      </c>
      <c r="O29" s="12">
        <f t="shared" si="23"/>
        <v>140450</v>
      </c>
      <c r="P29" s="20">
        <f>IF(Q29=0, VLOOKUP(B29, LWP!$A$2:$B$77, 2, FALSE), P28)</f>
        <v>0.03</v>
      </c>
      <c r="Q29" s="13">
        <f>IF(F29&lt;Input!$B$23,0,1)</f>
        <v>0</v>
      </c>
      <c r="R29" s="12">
        <f t="shared" si="7"/>
        <v>0</v>
      </c>
      <c r="S29" s="12">
        <f t="shared" si="8"/>
        <v>0</v>
      </c>
      <c r="T29" s="27">
        <f>VLOOKUP(D29,'Swap-forward'!$A$2:$B$90,2,FALSE)/12</f>
        <v>7.8843470232441192E-4</v>
      </c>
      <c r="U29" s="27">
        <f>EXP(-SUM(T$5:T29))</f>
        <v>0.98869299270091182</v>
      </c>
      <c r="V29" s="12">
        <f t="shared" si="9"/>
        <v>0</v>
      </c>
      <c r="W29" s="12">
        <f t="shared" si="10"/>
        <v>0</v>
      </c>
      <c r="X29" s="26">
        <f t="shared" si="11"/>
        <v>0.18791821722954538</v>
      </c>
      <c r="Y29">
        <f>VLOOKUP(B29, Mort!$A$2:$D$116, 4, FALSE)/12</f>
        <v>1.5205384775E-6</v>
      </c>
      <c r="Z29">
        <f>VLOOKUP(D29,Lapse!$A$2:$B$101, 2, FALSE)/12</f>
        <v>1.6666666666666668E-3</v>
      </c>
      <c r="AA29" s="28">
        <f t="shared" si="12"/>
        <v>0.96797166912041255</v>
      </c>
      <c r="AB29" s="27">
        <f t="shared" si="13"/>
        <v>0</v>
      </c>
      <c r="AC29" s="27">
        <f t="shared" si="14"/>
        <v>0</v>
      </c>
    </row>
    <row r="30" spans="1:29" x14ac:dyDescent="0.2">
      <c r="A30" s="19">
        <f t="shared" si="18"/>
        <v>45535</v>
      </c>
      <c r="B30">
        <f t="shared" si="19"/>
        <v>57</v>
      </c>
      <c r="C30">
        <f t="shared" si="20"/>
        <v>5</v>
      </c>
      <c r="D30">
        <f t="shared" si="21"/>
        <v>3</v>
      </c>
      <c r="E30">
        <f t="shared" si="22"/>
        <v>2</v>
      </c>
      <c r="F30">
        <f t="shared" si="5"/>
        <v>26</v>
      </c>
      <c r="G30" s="11">
        <f>'Fund Return'!D27</f>
        <v>3.2796166720666903E-2</v>
      </c>
      <c r="H30" s="12">
        <f t="shared" si="6"/>
        <v>114161.302175836</v>
      </c>
      <c r="I30" s="12">
        <f>H29*(Input!$B$13)/12</f>
        <v>96.874672007436359</v>
      </c>
      <c r="J30" s="12">
        <f>H29*(Input!$B$14)/12</f>
        <v>86.72589684475254</v>
      </c>
      <c r="K30" s="12">
        <f>IF(AND($E30=0, H29&gt;0), Input!$B$15, 0)</f>
        <v>0</v>
      </c>
      <c r="L30" s="12">
        <f>O29*IF(AND($E30=0, H29&gt;0), Input!$B$12, 0)</f>
        <v>0</v>
      </c>
      <c r="M30" s="12">
        <f t="shared" si="16"/>
        <v>0</v>
      </c>
      <c r="N30" s="12">
        <f>IF(AND($E30=0, Q30=0, D30&lt;=5), MAX(O18*Input!$B$20), 0)</f>
        <v>0</v>
      </c>
      <c r="O30" s="12">
        <f t="shared" si="23"/>
        <v>140450</v>
      </c>
      <c r="P30" s="20">
        <f>IF(Q30=0, VLOOKUP(B30, LWP!$A$2:$B$77, 2, FALSE), P29)</f>
        <v>0.03</v>
      </c>
      <c r="Q30" s="13">
        <f>IF(F30&lt;Input!$B$23,0,1)</f>
        <v>0</v>
      </c>
      <c r="R30" s="12">
        <f t="shared" si="7"/>
        <v>0</v>
      </c>
      <c r="S30" s="12">
        <f t="shared" si="8"/>
        <v>0</v>
      </c>
      <c r="T30" s="27">
        <f>VLOOKUP(D30,'Swap-forward'!$A$2:$B$90,2,FALSE)/12</f>
        <v>7.8843470232441192E-4</v>
      </c>
      <c r="U30" s="27">
        <f>EXP(-SUM(T$5:T30))</f>
        <v>0.98791378005503172</v>
      </c>
      <c r="V30" s="12">
        <f t="shared" si="9"/>
        <v>0</v>
      </c>
      <c r="W30" s="12">
        <f t="shared" si="10"/>
        <v>0</v>
      </c>
      <c r="X30" s="26">
        <f t="shared" si="11"/>
        <v>0.18777011437826849</v>
      </c>
      <c r="Y30">
        <f>VLOOKUP(B30, Mort!$A$2:$D$116, 4, FALSE)/12</f>
        <v>1.5205384775E-6</v>
      </c>
      <c r="Z30">
        <f>VLOOKUP(D30,Lapse!$A$2:$B$101, 2, FALSE)/12</f>
        <v>1.6666666666666668E-3</v>
      </c>
      <c r="AA30" s="28">
        <f t="shared" si="12"/>
        <v>0.96635691362010745</v>
      </c>
      <c r="AB30" s="27">
        <f t="shared" si="13"/>
        <v>0</v>
      </c>
      <c r="AC30" s="27">
        <f t="shared" si="14"/>
        <v>0</v>
      </c>
    </row>
    <row r="31" spans="1:29" x14ac:dyDescent="0.2">
      <c r="A31" s="19">
        <f t="shared" si="18"/>
        <v>45565</v>
      </c>
      <c r="B31">
        <f t="shared" si="19"/>
        <v>57</v>
      </c>
      <c r="C31">
        <f t="shared" si="20"/>
        <v>6</v>
      </c>
      <c r="D31">
        <f t="shared" si="21"/>
        <v>3</v>
      </c>
      <c r="E31">
        <f t="shared" si="22"/>
        <v>3</v>
      </c>
      <c r="F31">
        <f t="shared" si="5"/>
        <v>27</v>
      </c>
      <c r="G31" s="11">
        <f>'Fund Return'!D28</f>
        <v>6.3319868394353315E-2</v>
      </c>
      <c r="H31" s="12">
        <f t="shared" si="6"/>
        <v>121200.66331256299</v>
      </c>
      <c r="I31" s="12">
        <f>H30*(Input!$B$13)/12</f>
        <v>99.891139403856513</v>
      </c>
      <c r="J31" s="12">
        <f>H30*(Input!$B$14)/12</f>
        <v>89.426353371071528</v>
      </c>
      <c r="K31" s="12">
        <f>IF(AND($E31=0, H30&gt;0), Input!$B$15, 0)</f>
        <v>0</v>
      </c>
      <c r="L31" s="12">
        <f>O30*IF(AND($E31=0, H30&gt;0), Input!$B$12, 0)</f>
        <v>0</v>
      </c>
      <c r="M31" s="12">
        <f t="shared" si="16"/>
        <v>0</v>
      </c>
      <c r="N31" s="12">
        <f>IF(AND($E31=0, Q31=0, D31&lt;=5), MAX(O19*Input!$B$20), 0)</f>
        <v>0</v>
      </c>
      <c r="O31" s="12">
        <f t="shared" si="23"/>
        <v>140450</v>
      </c>
      <c r="P31" s="20">
        <f>IF(Q31=0, VLOOKUP(B31, LWP!$A$2:$B$77, 2, FALSE), P30)</f>
        <v>0.03</v>
      </c>
      <c r="Q31" s="13">
        <f>IF(F31&lt;Input!$B$23,0,1)</f>
        <v>0</v>
      </c>
      <c r="R31" s="12">
        <f t="shared" si="7"/>
        <v>0</v>
      </c>
      <c r="S31" s="12">
        <f t="shared" si="8"/>
        <v>0</v>
      </c>
      <c r="T31" s="27">
        <f>VLOOKUP(D31,'Swap-forward'!$A$2:$B$90,2,FALSE)/12</f>
        <v>7.8843470232441192E-4</v>
      </c>
      <c r="U31" s="27">
        <f>EXP(-SUM(T$5:T31))</f>
        <v>0.98713518152531521</v>
      </c>
      <c r="V31" s="12">
        <f t="shared" si="9"/>
        <v>0</v>
      </c>
      <c r="W31" s="12">
        <f t="shared" si="10"/>
        <v>0</v>
      </c>
      <c r="X31" s="26">
        <f t="shared" si="11"/>
        <v>0.18762212825039859</v>
      </c>
      <c r="Y31">
        <f>VLOOKUP(B31, Mort!$A$2:$D$116, 4, FALSE)/12</f>
        <v>1.5205384775E-6</v>
      </c>
      <c r="Z31">
        <f>VLOOKUP(D31,Lapse!$A$2:$B$101, 2, FALSE)/12</f>
        <v>1.6666666666666668E-3</v>
      </c>
      <c r="AA31" s="28">
        <f t="shared" si="12"/>
        <v>0.96474485183017522</v>
      </c>
      <c r="AB31" s="27">
        <f t="shared" si="13"/>
        <v>0</v>
      </c>
      <c r="AC31" s="27">
        <f t="shared" si="14"/>
        <v>0</v>
      </c>
    </row>
    <row r="32" spans="1:29" x14ac:dyDescent="0.2">
      <c r="A32" s="19">
        <f t="shared" si="18"/>
        <v>45596</v>
      </c>
      <c r="B32">
        <f t="shared" si="19"/>
        <v>57</v>
      </c>
      <c r="C32">
        <f t="shared" si="20"/>
        <v>7</v>
      </c>
      <c r="D32">
        <f t="shared" si="21"/>
        <v>3</v>
      </c>
      <c r="E32">
        <f t="shared" si="22"/>
        <v>4</v>
      </c>
      <c r="F32">
        <f t="shared" si="5"/>
        <v>28</v>
      </c>
      <c r="G32" s="11">
        <f>'Fund Return'!D29</f>
        <v>4.8534500247605306E-2</v>
      </c>
      <c r="H32" s="12">
        <f t="shared" si="6"/>
        <v>126882.08583612315</v>
      </c>
      <c r="I32" s="12">
        <f>H31*(Input!$B$13)/12</f>
        <v>106.05058039849263</v>
      </c>
      <c r="J32" s="12">
        <f>H31*(Input!$B$14)/12</f>
        <v>94.940519594841021</v>
      </c>
      <c r="K32" s="12">
        <f>IF(AND($E32=0, H31&gt;0), Input!$B$15, 0)</f>
        <v>0</v>
      </c>
      <c r="L32" s="12">
        <f>O31*IF(AND($E32=0, H31&gt;0), Input!$B$12, 0)</f>
        <v>0</v>
      </c>
      <c r="M32" s="12">
        <f t="shared" si="16"/>
        <v>0</v>
      </c>
      <c r="N32" s="12">
        <f>IF(AND($E32=0, Q32=0, D32&lt;=5), MAX(O20*Input!$B$20), 0)</f>
        <v>0</v>
      </c>
      <c r="O32" s="12">
        <f t="shared" si="23"/>
        <v>140450</v>
      </c>
      <c r="P32" s="20">
        <f>IF(Q32=0, VLOOKUP(B32, LWP!$A$2:$B$77, 2, FALSE), P31)</f>
        <v>0.03</v>
      </c>
      <c r="Q32" s="13">
        <f>IF(F32&lt;Input!$B$23,0,1)</f>
        <v>0</v>
      </c>
      <c r="R32" s="12">
        <f t="shared" si="7"/>
        <v>0</v>
      </c>
      <c r="S32" s="12">
        <f t="shared" si="8"/>
        <v>0</v>
      </c>
      <c r="T32" s="27">
        <f>VLOOKUP(D32,'Swap-forward'!$A$2:$B$90,2,FALSE)/12</f>
        <v>7.8843470232441192E-4</v>
      </c>
      <c r="U32" s="27">
        <f>EXP(-SUM(T$5:T32))</f>
        <v>0.98635719662776244</v>
      </c>
      <c r="V32" s="12">
        <f t="shared" si="9"/>
        <v>0</v>
      </c>
      <c r="W32" s="12">
        <f t="shared" si="10"/>
        <v>0</v>
      </c>
      <c r="X32" s="26">
        <f t="shared" si="11"/>
        <v>0.18747425875394325</v>
      </c>
      <c r="Y32">
        <f>VLOOKUP(B32, Mort!$A$2:$D$116, 4, FALSE)/12</f>
        <v>1.5205384775E-6</v>
      </c>
      <c r="Z32">
        <f>VLOOKUP(D32,Lapse!$A$2:$B$101, 2, FALSE)/12</f>
        <v>1.6666666666666668E-3</v>
      </c>
      <c r="AA32" s="28">
        <f t="shared" si="12"/>
        <v>0.96313547925700949</v>
      </c>
      <c r="AB32" s="27">
        <f t="shared" si="13"/>
        <v>0</v>
      </c>
      <c r="AC32" s="27">
        <f t="shared" si="14"/>
        <v>0</v>
      </c>
    </row>
    <row r="33" spans="1:29" x14ac:dyDescent="0.2">
      <c r="A33" s="19">
        <f t="shared" si="18"/>
        <v>45626</v>
      </c>
      <c r="B33">
        <f t="shared" si="19"/>
        <v>57</v>
      </c>
      <c r="C33">
        <f t="shared" si="20"/>
        <v>8</v>
      </c>
      <c r="D33">
        <f t="shared" si="21"/>
        <v>3</v>
      </c>
      <c r="E33">
        <f t="shared" si="22"/>
        <v>5</v>
      </c>
      <c r="F33">
        <f t="shared" si="5"/>
        <v>29</v>
      </c>
      <c r="G33" s="11">
        <f>'Fund Return'!D30</f>
        <v>-3.1726028921768706E-2</v>
      </c>
      <c r="H33" s="12">
        <f t="shared" si="6"/>
        <v>122646.20831888707</v>
      </c>
      <c r="I33" s="12">
        <f>H32*(Input!$B$13)/12</f>
        <v>111.02182510660776</v>
      </c>
      <c r="J33" s="12">
        <f>H32*(Input!$B$14)/12</f>
        <v>99.390967238296469</v>
      </c>
      <c r="K33" s="12">
        <f>IF(AND($E33=0, H32&gt;0), Input!$B$15, 0)</f>
        <v>0</v>
      </c>
      <c r="L33" s="12">
        <f>O32*IF(AND($E33=0, H32&gt;0), Input!$B$12, 0)</f>
        <v>0</v>
      </c>
      <c r="M33" s="12">
        <f t="shared" si="16"/>
        <v>0</v>
      </c>
      <c r="N33" s="12">
        <f>IF(AND($E33=0, Q33=0, D33&lt;=5), MAX(O21*Input!$B$20), 0)</f>
        <v>0</v>
      </c>
      <c r="O33" s="12">
        <f t="shared" si="23"/>
        <v>140450</v>
      </c>
      <c r="P33" s="20">
        <f>IF(Q33=0, VLOOKUP(B33, LWP!$A$2:$B$77, 2, FALSE), P32)</f>
        <v>0.03</v>
      </c>
      <c r="Q33" s="13">
        <f>IF(F33&lt;Input!$B$23,0,1)</f>
        <v>0</v>
      </c>
      <c r="R33" s="12">
        <f t="shared" si="7"/>
        <v>0</v>
      </c>
      <c r="S33" s="12">
        <f t="shared" si="8"/>
        <v>0</v>
      </c>
      <c r="T33" s="27">
        <f>VLOOKUP(D33,'Swap-forward'!$A$2:$B$90,2,FALSE)/12</f>
        <v>7.8843470232441192E-4</v>
      </c>
      <c r="U33" s="27">
        <f>EXP(-SUM(T$5:T33))</f>
        <v>0.98557982487875517</v>
      </c>
      <c r="V33" s="12">
        <f t="shared" si="9"/>
        <v>0</v>
      </c>
      <c r="W33" s="12">
        <f t="shared" si="10"/>
        <v>0</v>
      </c>
      <c r="X33" s="26">
        <f t="shared" si="11"/>
        <v>0.18732650579698237</v>
      </c>
      <c r="Y33">
        <f>VLOOKUP(B33, Mort!$A$2:$D$116, 4, FALSE)/12</f>
        <v>1.5205384775E-6</v>
      </c>
      <c r="Z33">
        <f>VLOOKUP(D33,Lapse!$A$2:$B$101, 2, FALSE)/12</f>
        <v>1.6666666666666668E-3</v>
      </c>
      <c r="AA33" s="28">
        <f t="shared" si="12"/>
        <v>0.96152879141450021</v>
      </c>
      <c r="AB33" s="27">
        <f t="shared" si="13"/>
        <v>0</v>
      </c>
      <c r="AC33" s="27">
        <f t="shared" si="14"/>
        <v>0</v>
      </c>
    </row>
    <row r="34" spans="1:29" x14ac:dyDescent="0.2">
      <c r="A34" s="19">
        <f t="shared" si="18"/>
        <v>45657</v>
      </c>
      <c r="B34">
        <f t="shared" si="19"/>
        <v>57</v>
      </c>
      <c r="C34">
        <f t="shared" si="20"/>
        <v>9</v>
      </c>
      <c r="D34">
        <f t="shared" si="21"/>
        <v>3</v>
      </c>
      <c r="E34">
        <f t="shared" si="22"/>
        <v>6</v>
      </c>
      <c r="F34">
        <f t="shared" si="5"/>
        <v>30</v>
      </c>
      <c r="G34" s="11">
        <f>'Fund Return'!D31</f>
        <v>3.0109348670468564E-2</v>
      </c>
      <c r="H34" s="12">
        <f t="shared" si="6"/>
        <v>126135.61747280923</v>
      </c>
      <c r="I34" s="12">
        <f>H33*(Input!$B$13)/12</f>
        <v>107.3154322790262</v>
      </c>
      <c r="J34" s="12">
        <f>H33*(Input!$B$14)/12</f>
        <v>96.07286318312822</v>
      </c>
      <c r="K34" s="12">
        <f>IF(AND($E34=0, H33&gt;0), Input!$B$15, 0)</f>
        <v>0</v>
      </c>
      <c r="L34" s="12">
        <f>O33*IF(AND($E34=0, H33&gt;0), Input!$B$12, 0)</f>
        <v>0</v>
      </c>
      <c r="M34" s="12">
        <f t="shared" si="16"/>
        <v>0</v>
      </c>
      <c r="N34" s="12">
        <f>IF(AND($E34=0, Q34=0, D34&lt;=5), MAX(O22*Input!$B$20), 0)</f>
        <v>0</v>
      </c>
      <c r="O34" s="12">
        <f t="shared" si="23"/>
        <v>140450</v>
      </c>
      <c r="P34" s="20">
        <f>IF(Q34=0, VLOOKUP(B34, LWP!$A$2:$B$77, 2, FALSE), P33)</f>
        <v>0.03</v>
      </c>
      <c r="Q34" s="13">
        <f>IF(F34&lt;Input!$B$23,0,1)</f>
        <v>0</v>
      </c>
      <c r="R34" s="12">
        <f t="shared" si="7"/>
        <v>0</v>
      </c>
      <c r="S34" s="12">
        <f t="shared" si="8"/>
        <v>0</v>
      </c>
      <c r="T34" s="27">
        <f>VLOOKUP(D34,'Swap-forward'!$A$2:$B$90,2,FALSE)/12</f>
        <v>7.8843470232441192E-4</v>
      </c>
      <c r="U34" s="27">
        <f>EXP(-SUM(T$5:T34))</f>
        <v>0.98480306579505639</v>
      </c>
      <c r="V34" s="12">
        <f t="shared" si="9"/>
        <v>0</v>
      </c>
      <c r="W34" s="12">
        <f t="shared" si="10"/>
        <v>0</v>
      </c>
      <c r="X34" s="26">
        <f t="shared" si="11"/>
        <v>0.18717886928766841</v>
      </c>
      <c r="Y34">
        <f>VLOOKUP(B34, Mort!$A$2:$D$116, 4, FALSE)/12</f>
        <v>1.5205384775E-6</v>
      </c>
      <c r="Z34">
        <f>VLOOKUP(D34,Lapse!$A$2:$B$101, 2, FALSE)/12</f>
        <v>1.6666666666666668E-3</v>
      </c>
      <c r="AA34" s="28">
        <f t="shared" si="12"/>
        <v>0.95992478382402069</v>
      </c>
      <c r="AB34" s="27">
        <f t="shared" si="13"/>
        <v>0</v>
      </c>
      <c r="AC34" s="27">
        <f t="shared" si="14"/>
        <v>0</v>
      </c>
    </row>
    <row r="35" spans="1:29" x14ac:dyDescent="0.2">
      <c r="A35" s="19">
        <f t="shared" si="18"/>
        <v>45688</v>
      </c>
      <c r="B35">
        <f t="shared" si="19"/>
        <v>57</v>
      </c>
      <c r="C35">
        <f t="shared" si="20"/>
        <v>10</v>
      </c>
      <c r="D35">
        <f t="shared" si="21"/>
        <v>3</v>
      </c>
      <c r="E35">
        <f t="shared" si="22"/>
        <v>7</v>
      </c>
      <c r="F35">
        <f t="shared" si="5"/>
        <v>31</v>
      </c>
      <c r="G35" s="11">
        <f>'Fund Return'!D32</f>
        <v>3.5627789523165421E-2</v>
      </c>
      <c r="H35" s="12">
        <f t="shared" si="6"/>
        <v>130420.37580452923</v>
      </c>
      <c r="I35" s="12">
        <f>H34*(Input!$B$13)/12</f>
        <v>110.36866528870809</v>
      </c>
      <c r="J35" s="12">
        <f>H34*(Input!$B$14)/12</f>
        <v>98.80623368703391</v>
      </c>
      <c r="K35" s="12">
        <f>IF(AND($E35=0, H34&gt;0), Input!$B$15, 0)</f>
        <v>0</v>
      </c>
      <c r="L35" s="12">
        <f>O34*IF(AND($E35=0, H34&gt;0), Input!$B$12, 0)</f>
        <v>0</v>
      </c>
      <c r="M35" s="12">
        <f t="shared" si="16"/>
        <v>0</v>
      </c>
      <c r="N35" s="12">
        <f>IF(AND($E35=0, Q35=0, D35&lt;=5), MAX(O23*Input!$B$20), 0)</f>
        <v>0</v>
      </c>
      <c r="O35" s="12">
        <f t="shared" si="23"/>
        <v>140450</v>
      </c>
      <c r="P35" s="20">
        <f>IF(Q35=0, VLOOKUP(B35, LWP!$A$2:$B$77, 2, FALSE), P34)</f>
        <v>0.03</v>
      </c>
      <c r="Q35" s="13">
        <f>IF(F35&lt;Input!$B$23,0,1)</f>
        <v>0</v>
      </c>
      <c r="R35" s="12">
        <f t="shared" si="7"/>
        <v>0</v>
      </c>
      <c r="S35" s="12">
        <f t="shared" si="8"/>
        <v>0</v>
      </c>
      <c r="T35" s="27">
        <f>VLOOKUP(D35,'Swap-forward'!$A$2:$B$90,2,FALSE)/12</f>
        <v>7.8843470232441192E-4</v>
      </c>
      <c r="U35" s="27">
        <f>EXP(-SUM(T$5:T35))</f>
        <v>0.98402691889381</v>
      </c>
      <c r="V35" s="12">
        <f t="shared" si="9"/>
        <v>0</v>
      </c>
      <c r="W35" s="12">
        <f t="shared" si="10"/>
        <v>0</v>
      </c>
      <c r="X35" s="26">
        <f t="shared" si="11"/>
        <v>0.18703134913422623</v>
      </c>
      <c r="Y35">
        <f>VLOOKUP(B35, Mort!$A$2:$D$116, 4, FALSE)/12</f>
        <v>1.5205384775E-6</v>
      </c>
      <c r="Z35">
        <f>VLOOKUP(D35,Lapse!$A$2:$B$101, 2, FALSE)/12</f>
        <v>1.6666666666666668E-3</v>
      </c>
      <c r="AA35" s="28">
        <f t="shared" si="12"/>
        <v>0.9583234520144156</v>
      </c>
      <c r="AB35" s="27">
        <f t="shared" si="13"/>
        <v>0</v>
      </c>
      <c r="AC35" s="27">
        <f t="shared" si="14"/>
        <v>0</v>
      </c>
    </row>
    <row r="36" spans="1:29" x14ac:dyDescent="0.2">
      <c r="A36" s="19">
        <f t="shared" si="18"/>
        <v>45716</v>
      </c>
      <c r="B36">
        <f t="shared" si="19"/>
        <v>57</v>
      </c>
      <c r="C36">
        <f t="shared" si="20"/>
        <v>11</v>
      </c>
      <c r="D36">
        <f t="shared" si="21"/>
        <v>3</v>
      </c>
      <c r="E36">
        <f t="shared" si="22"/>
        <v>8</v>
      </c>
      <c r="F36">
        <f t="shared" si="5"/>
        <v>32</v>
      </c>
      <c r="G36" s="11">
        <f>'Fund Return'!D33</f>
        <v>3.8768303821409951E-2</v>
      </c>
      <c r="H36" s="12">
        <f t="shared" si="6"/>
        <v>135260.27210167918</v>
      </c>
      <c r="I36" s="12">
        <f>H35*(Input!$B$13)/12</f>
        <v>114.11782882896308</v>
      </c>
      <c r="J36" s="12">
        <f>H35*(Input!$B$14)/12</f>
        <v>102.16262771354791</v>
      </c>
      <c r="K36" s="12">
        <f>IF(AND($E36=0, H35&gt;0), Input!$B$15, 0)</f>
        <v>0</v>
      </c>
      <c r="L36" s="12">
        <f>O35*IF(AND($E36=0, H35&gt;0), Input!$B$12, 0)</f>
        <v>0</v>
      </c>
      <c r="M36" s="12">
        <f t="shared" si="16"/>
        <v>0</v>
      </c>
      <c r="N36" s="12">
        <f>IF(AND($E36=0, Q36=0, D36&lt;=5), MAX(O24*Input!$B$20), 0)</f>
        <v>0</v>
      </c>
      <c r="O36" s="12">
        <f t="shared" si="23"/>
        <v>140450</v>
      </c>
      <c r="P36" s="20">
        <f>IF(Q36=0, VLOOKUP(B36, LWP!$A$2:$B$77, 2, FALSE), P35)</f>
        <v>0.03</v>
      </c>
      <c r="Q36" s="13">
        <f>IF(F36&lt;Input!$B$23,0,1)</f>
        <v>0</v>
      </c>
      <c r="R36" s="12">
        <f t="shared" si="7"/>
        <v>0</v>
      </c>
      <c r="S36" s="12">
        <f t="shared" si="8"/>
        <v>0</v>
      </c>
      <c r="T36" s="27">
        <f>VLOOKUP(D36,'Swap-forward'!$A$2:$B$90,2,FALSE)/12</f>
        <v>7.8843470232441192E-4</v>
      </c>
      <c r="U36" s="27">
        <f>EXP(-SUM(T$5:T36))</f>
        <v>0.98325138369254006</v>
      </c>
      <c r="V36" s="12">
        <f t="shared" si="9"/>
        <v>0</v>
      </c>
      <c r="W36" s="12">
        <f t="shared" si="10"/>
        <v>0</v>
      </c>
      <c r="X36" s="26">
        <f t="shared" si="11"/>
        <v>0.18688394524495291</v>
      </c>
      <c r="Y36">
        <f>VLOOKUP(B36, Mort!$A$2:$D$116, 4, FALSE)/12</f>
        <v>1.5205384775E-6</v>
      </c>
      <c r="Z36">
        <f>VLOOKUP(D36,Lapse!$A$2:$B$101, 2, FALSE)/12</f>
        <v>1.6666666666666668E-3</v>
      </c>
      <c r="AA36" s="28">
        <f t="shared" si="12"/>
        <v>0.95672479152198842</v>
      </c>
      <c r="AB36" s="27">
        <f t="shared" si="13"/>
        <v>0</v>
      </c>
      <c r="AC36" s="27">
        <f t="shared" si="14"/>
        <v>0</v>
      </c>
    </row>
    <row r="37" spans="1:29" x14ac:dyDescent="0.2">
      <c r="A37" s="19">
        <f t="shared" si="18"/>
        <v>45747</v>
      </c>
      <c r="B37">
        <f t="shared" si="19"/>
        <v>58</v>
      </c>
      <c r="C37">
        <f t="shared" si="20"/>
        <v>0</v>
      </c>
      <c r="D37">
        <f t="shared" si="21"/>
        <v>3</v>
      </c>
      <c r="E37">
        <f t="shared" si="22"/>
        <v>9</v>
      </c>
      <c r="F37">
        <f t="shared" si="5"/>
        <v>33</v>
      </c>
      <c r="G37" s="11">
        <f>'Fund Return'!D34</f>
        <v>3.1707069751554059E-2</v>
      </c>
      <c r="H37" s="12">
        <f t="shared" si="6"/>
        <v>139324.67236591934</v>
      </c>
      <c r="I37" s="12">
        <f>H36*(Input!$B$13)/12</f>
        <v>118.35273808896928</v>
      </c>
      <c r="J37" s="12">
        <f>H36*(Input!$B$14)/12</f>
        <v>105.95387981298204</v>
      </c>
      <c r="K37" s="12">
        <f>IF(AND($E37=0, H36&gt;0), Input!$B$15, 0)</f>
        <v>0</v>
      </c>
      <c r="L37" s="12">
        <f>O36*IF(AND($E37=0, H36&gt;0), Input!$B$12, 0)</f>
        <v>0</v>
      </c>
      <c r="M37" s="12">
        <f t="shared" si="16"/>
        <v>0</v>
      </c>
      <c r="N37" s="12">
        <f>IF(AND($E37=0, Q37=0, D37&lt;=5), MAX(O25*Input!$B$20), 0)</f>
        <v>0</v>
      </c>
      <c r="O37" s="12">
        <f t="shared" si="23"/>
        <v>140450</v>
      </c>
      <c r="P37" s="20">
        <f>IF(Q37=0, VLOOKUP(B37, LWP!$A$2:$B$77, 2, FALSE), P36)</f>
        <v>0.03</v>
      </c>
      <c r="Q37" s="13">
        <f>IF(F37&lt;Input!$B$23,0,1)</f>
        <v>0</v>
      </c>
      <c r="R37" s="12">
        <f t="shared" si="7"/>
        <v>0</v>
      </c>
      <c r="S37" s="12">
        <f t="shared" si="8"/>
        <v>0</v>
      </c>
      <c r="T37" s="27">
        <f>VLOOKUP(D37,'Swap-forward'!$A$2:$B$90,2,FALSE)/12</f>
        <v>7.8843470232441192E-4</v>
      </c>
      <c r="U37" s="27">
        <f>EXP(-SUM(T$5:T37))</f>
        <v>0.98247645970915143</v>
      </c>
      <c r="V37" s="12">
        <f t="shared" si="9"/>
        <v>0</v>
      </c>
      <c r="W37" s="12">
        <f t="shared" si="10"/>
        <v>0</v>
      </c>
      <c r="X37" s="26">
        <f t="shared" si="11"/>
        <v>0.24222238268852769</v>
      </c>
      <c r="Y37">
        <f>VLOOKUP(B37, Mort!$A$2:$D$116, 4, FALSE)/12</f>
        <v>1.9723414666666662E-6</v>
      </c>
      <c r="Z37">
        <f>VLOOKUP(D37,Lapse!$A$2:$B$101, 2, FALSE)/12</f>
        <v>1.6666666666666668E-3</v>
      </c>
      <c r="AA37" s="28">
        <f t="shared" si="12"/>
        <v>0.95512836635978648</v>
      </c>
      <c r="AB37" s="27">
        <f t="shared" si="13"/>
        <v>0</v>
      </c>
      <c r="AC37" s="27">
        <f t="shared" si="14"/>
        <v>0</v>
      </c>
    </row>
    <row r="38" spans="1:29" x14ac:dyDescent="0.2">
      <c r="A38" s="19">
        <f t="shared" si="18"/>
        <v>45777</v>
      </c>
      <c r="B38">
        <f t="shared" si="19"/>
        <v>58</v>
      </c>
      <c r="C38">
        <f t="shared" si="20"/>
        <v>1</v>
      </c>
      <c r="D38">
        <f t="shared" si="21"/>
        <v>3</v>
      </c>
      <c r="E38">
        <f t="shared" si="22"/>
        <v>10</v>
      </c>
      <c r="F38">
        <f t="shared" si="5"/>
        <v>34</v>
      </c>
      <c r="G38" s="11">
        <f>'Fund Return'!D35</f>
        <v>3.9416672608510832E-2</v>
      </c>
      <c r="H38" s="12">
        <f t="shared" si="6"/>
        <v>144585.34061451466</v>
      </c>
      <c r="I38" s="12">
        <f>H37*(Input!$B$13)/12</f>
        <v>121.90908832017942</v>
      </c>
      <c r="J38" s="12">
        <f>H37*(Input!$B$14)/12</f>
        <v>109.13766001997016</v>
      </c>
      <c r="K38" s="12">
        <f>IF(AND($E38=0, H37&gt;0), Input!$B$15, 0)</f>
        <v>0</v>
      </c>
      <c r="L38" s="12">
        <f>O37*IF(AND($E38=0, H37&gt;0), Input!$B$12, 0)</f>
        <v>0</v>
      </c>
      <c r="M38" s="12">
        <f t="shared" si="16"/>
        <v>0</v>
      </c>
      <c r="N38" s="12">
        <f>IF(AND($E38=0, Q38=0, D38&lt;=5), MAX(O26*Input!$B$20), 0)</f>
        <v>0</v>
      </c>
      <c r="O38" s="12">
        <f t="shared" si="23"/>
        <v>140450</v>
      </c>
      <c r="P38" s="20">
        <f>IF(Q38=0, VLOOKUP(B38, LWP!$A$2:$B$77, 2, FALSE), P37)</f>
        <v>0.03</v>
      </c>
      <c r="Q38" s="13">
        <f>IF(F38&lt;Input!$B$23,0,1)</f>
        <v>0</v>
      </c>
      <c r="R38" s="12">
        <f t="shared" si="7"/>
        <v>0</v>
      </c>
      <c r="S38" s="12">
        <f t="shared" si="8"/>
        <v>0</v>
      </c>
      <c r="T38" s="27">
        <f>VLOOKUP(D38,'Swap-forward'!$A$2:$B$90,2,FALSE)/12</f>
        <v>7.8843470232441192E-4</v>
      </c>
      <c r="U38" s="27">
        <f>EXP(-SUM(T$5:T38))</f>
        <v>0.98170214646192855</v>
      </c>
      <c r="V38" s="12">
        <f t="shared" si="9"/>
        <v>0</v>
      </c>
      <c r="W38" s="12">
        <f t="shared" si="10"/>
        <v>0</v>
      </c>
      <c r="X38" s="26">
        <f t="shared" si="11"/>
        <v>0.2420314814228168</v>
      </c>
      <c r="Y38">
        <f>VLOOKUP(B38, Mort!$A$2:$D$116, 4, FALSE)/12</f>
        <v>1.9723414666666662E-6</v>
      </c>
      <c r="Z38">
        <f>VLOOKUP(D38,Lapse!$A$2:$B$101, 2, FALSE)/12</f>
        <v>1.6666666666666668E-3</v>
      </c>
      <c r="AA38" s="28">
        <f t="shared" si="12"/>
        <v>0.95353460504963594</v>
      </c>
      <c r="AB38" s="27">
        <f t="shared" si="13"/>
        <v>0</v>
      </c>
      <c r="AC38" s="27">
        <f t="shared" si="14"/>
        <v>0</v>
      </c>
    </row>
    <row r="39" spans="1:29" x14ac:dyDescent="0.2">
      <c r="A39" s="19">
        <f t="shared" si="18"/>
        <v>45808</v>
      </c>
      <c r="B39">
        <f t="shared" si="19"/>
        <v>58</v>
      </c>
      <c r="C39">
        <f t="shared" si="20"/>
        <v>2</v>
      </c>
      <c r="D39">
        <f t="shared" si="21"/>
        <v>3</v>
      </c>
      <c r="E39">
        <f t="shared" si="22"/>
        <v>11</v>
      </c>
      <c r="F39">
        <f t="shared" si="5"/>
        <v>35</v>
      </c>
      <c r="G39" s="11">
        <f>'Fund Return'!D36</f>
        <v>1.4344377805513051E-2</v>
      </c>
      <c r="H39" s="12">
        <f t="shared" si="6"/>
        <v>146419.55667557564</v>
      </c>
      <c r="I39" s="12">
        <f>H38*(Input!$B$13)/12</f>
        <v>126.51217303770034</v>
      </c>
      <c r="J39" s="12">
        <f>H38*(Input!$B$14)/12</f>
        <v>113.25851681470316</v>
      </c>
      <c r="K39" s="12">
        <f>IF(AND($E39=0, H38&gt;0), Input!$B$15, 0)</f>
        <v>0</v>
      </c>
      <c r="L39" s="12">
        <f>O38*IF(AND($E39=0, H38&gt;0), Input!$B$12, 0)</f>
        <v>0</v>
      </c>
      <c r="M39" s="12">
        <f t="shared" si="16"/>
        <v>0</v>
      </c>
      <c r="N39" s="12">
        <f>IF(AND($E39=0, Q39=0, D39&lt;=5), MAX(O27*Input!$B$20), 0)</f>
        <v>0</v>
      </c>
      <c r="O39" s="12">
        <f t="shared" si="23"/>
        <v>140450</v>
      </c>
      <c r="P39" s="20">
        <f>IF(Q39=0, VLOOKUP(B39, LWP!$A$2:$B$77, 2, FALSE), P38)</f>
        <v>0.03</v>
      </c>
      <c r="Q39" s="13">
        <f>IF(F39&lt;Input!$B$23,0,1)</f>
        <v>0</v>
      </c>
      <c r="R39" s="12">
        <f t="shared" si="7"/>
        <v>0</v>
      </c>
      <c r="S39" s="12">
        <f t="shared" si="8"/>
        <v>0</v>
      </c>
      <c r="T39" s="27">
        <f>VLOOKUP(D39,'Swap-forward'!$A$2:$B$90,2,FALSE)/12</f>
        <v>7.8843470232441192E-4</v>
      </c>
      <c r="U39" s="27">
        <f>EXP(-SUM(T$5:T39))</f>
        <v>0.98092844346953556</v>
      </c>
      <c r="V39" s="12">
        <f t="shared" si="9"/>
        <v>0</v>
      </c>
      <c r="W39" s="12">
        <f t="shared" si="10"/>
        <v>0</v>
      </c>
      <c r="X39" s="26">
        <f t="shared" si="11"/>
        <v>0.24184073061096922</v>
      </c>
      <c r="Y39">
        <f>VLOOKUP(B39, Mort!$A$2:$D$116, 4, FALSE)/12</f>
        <v>1.9723414666666662E-6</v>
      </c>
      <c r="Z39">
        <f>VLOOKUP(D39,Lapse!$A$2:$B$101, 2, FALSE)/12</f>
        <v>1.6666666666666668E-3</v>
      </c>
      <c r="AA39" s="28">
        <f t="shared" si="12"/>
        <v>0.95194350314653808</v>
      </c>
      <c r="AB39" s="27">
        <f t="shared" si="13"/>
        <v>0</v>
      </c>
      <c r="AC39" s="27">
        <f t="shared" si="14"/>
        <v>0</v>
      </c>
    </row>
    <row r="40" spans="1:29" x14ac:dyDescent="0.2">
      <c r="A40" s="19">
        <f t="shared" si="18"/>
        <v>45838</v>
      </c>
      <c r="B40">
        <f t="shared" si="19"/>
        <v>58</v>
      </c>
      <c r="C40">
        <f t="shared" si="20"/>
        <v>3</v>
      </c>
      <c r="D40">
        <f t="shared" si="21"/>
        <v>4</v>
      </c>
      <c r="E40">
        <f t="shared" si="22"/>
        <v>0</v>
      </c>
      <c r="F40">
        <f t="shared" si="5"/>
        <v>36</v>
      </c>
      <c r="G40" s="11">
        <f>'Fund Return'!D37</f>
        <v>-4.9674329244974239E-2</v>
      </c>
      <c r="H40" s="12">
        <f t="shared" si="6"/>
        <v>135938.04597788292</v>
      </c>
      <c r="I40" s="12">
        <f>H39*(Input!$B$13)/12</f>
        <v>128.11711209112869</v>
      </c>
      <c r="J40" s="12">
        <f>H39*(Input!$B$14)/12</f>
        <v>114.6953193958676</v>
      </c>
      <c r="K40" s="12">
        <f>IF(AND($E40=0, H39&gt;0), Input!$B$15, 0)</f>
        <v>30</v>
      </c>
      <c r="L40" s="12">
        <f>O39*IF(AND($E40=0, H39&gt;0), Input!$B$12, 0)</f>
        <v>2935.4049999999997</v>
      </c>
      <c r="M40" s="12">
        <f>IF(AND($E40=0, Q40=0), MAX(H40,O39) - O39, 0)</f>
        <v>0</v>
      </c>
      <c r="N40" s="12">
        <f>IF(AND($E40=0, Q40=0, D40&lt;=5), MAX(O28*Input!$B$20), 0)</f>
        <v>8427</v>
      </c>
      <c r="O40" s="12">
        <f>O39+MAX(M40,N40)</f>
        <v>148877</v>
      </c>
      <c r="P40" s="20">
        <f>IF(Q40=0, VLOOKUP(B40, LWP!$A$2:$B$77, 2, FALSE), P39)</f>
        <v>0.03</v>
      </c>
      <c r="Q40" s="13">
        <f>IF(F40&lt;Input!$B$23,0,1)</f>
        <v>0</v>
      </c>
      <c r="R40" s="12">
        <f t="shared" si="7"/>
        <v>0</v>
      </c>
      <c r="S40" s="12">
        <f t="shared" si="8"/>
        <v>0</v>
      </c>
      <c r="T40" s="27">
        <f>VLOOKUP(D40,'Swap-forward'!$A$2:$B$90,2,FALSE)/12</f>
        <v>1.4388148334775646E-3</v>
      </c>
      <c r="U40" s="27">
        <f>EXP(-SUM(T$5:T40))</f>
        <v>0.97951808394090578</v>
      </c>
      <c r="V40" s="12">
        <f t="shared" si="9"/>
        <v>2875.2822811905544</v>
      </c>
      <c r="W40" s="12">
        <f t="shared" si="10"/>
        <v>0</v>
      </c>
      <c r="X40" s="26">
        <f t="shared" si="11"/>
        <v>0.24149301678831608</v>
      </c>
      <c r="Y40">
        <f>VLOOKUP(B40, Mort!$A$2:$D$116, 4, FALSE)/12</f>
        <v>1.9723414666666662E-6</v>
      </c>
      <c r="Z40">
        <f>VLOOKUP(D40,Lapse!$A$2:$B$101, 2, FALSE)/12</f>
        <v>1.6666666666666668E-3</v>
      </c>
      <c r="AA40" s="28">
        <f t="shared" si="12"/>
        <v>0.95035505621291128</v>
      </c>
      <c r="AB40" s="27">
        <f t="shared" si="13"/>
        <v>2732.5390539688369</v>
      </c>
      <c r="AC40" s="27">
        <f t="shared" si="14"/>
        <v>0</v>
      </c>
    </row>
    <row r="41" spans="1:29" x14ac:dyDescent="0.2">
      <c r="A41" s="19">
        <f t="shared" si="18"/>
        <v>45869</v>
      </c>
      <c r="B41">
        <f t="shared" si="19"/>
        <v>58</v>
      </c>
      <c r="C41">
        <f t="shared" si="20"/>
        <v>4</v>
      </c>
      <c r="D41">
        <f t="shared" si="21"/>
        <v>4</v>
      </c>
      <c r="E41">
        <f t="shared" si="22"/>
        <v>1</v>
      </c>
      <c r="F41">
        <f t="shared" si="5"/>
        <v>37</v>
      </c>
      <c r="G41" s="11">
        <f>'Fund Return'!D38</f>
        <v>2.6054907709516639E-2</v>
      </c>
      <c r="H41" s="12">
        <f t="shared" si="6"/>
        <v>139254.46862713539</v>
      </c>
      <c r="I41" s="12">
        <f>H40*(Input!$B$13)/12</f>
        <v>118.94579023064756</v>
      </c>
      <c r="J41" s="12">
        <f>H40*(Input!$B$14)/12</f>
        <v>106.48480268267497</v>
      </c>
      <c r="K41" s="12">
        <f>IF(AND($E41=0, H40&gt;0), Input!$B$15, 0)</f>
        <v>0</v>
      </c>
      <c r="L41" s="12">
        <f>O40*IF(AND($E41=0, H40&gt;0), Input!$B$12, 0)</f>
        <v>0</v>
      </c>
      <c r="M41" s="12">
        <f t="shared" si="16"/>
        <v>0</v>
      </c>
      <c r="N41" s="12">
        <f>IF(AND($E41=0, Q41=0, D41&lt;=5), MAX(O29*Input!$B$20), 0)</f>
        <v>0</v>
      </c>
      <c r="O41" s="12">
        <f t="shared" si="23"/>
        <v>148877</v>
      </c>
      <c r="P41" s="20">
        <f>IF(Q41=0, VLOOKUP(B41, LWP!$A$2:$B$77, 2, FALSE), P40)</f>
        <v>0.03</v>
      </c>
      <c r="Q41" s="13">
        <f>IF(F41&lt;Input!$B$23,0,1)</f>
        <v>0</v>
      </c>
      <c r="R41" s="12">
        <f t="shared" si="7"/>
        <v>0</v>
      </c>
      <c r="S41" s="12">
        <f t="shared" si="8"/>
        <v>0</v>
      </c>
      <c r="T41" s="27">
        <f>VLOOKUP(D41,'Swap-forward'!$A$2:$B$90,2,FALSE)/12</f>
        <v>1.4388148334775646E-3</v>
      </c>
      <c r="U41" s="27">
        <f>EXP(-SUM(T$5:T41))</f>
        <v>0.97810975219933149</v>
      </c>
      <c r="V41" s="12">
        <f t="shared" si="9"/>
        <v>0</v>
      </c>
      <c r="W41" s="12">
        <f t="shared" si="10"/>
        <v>0</v>
      </c>
      <c r="X41" s="26">
        <f t="shared" si="11"/>
        <v>0.24114580290172488</v>
      </c>
      <c r="Y41">
        <f>VLOOKUP(B41, Mort!$A$2:$D$116, 4, FALSE)/12</f>
        <v>1.9723414666666662E-6</v>
      </c>
      <c r="Z41">
        <f>VLOOKUP(D41,Lapse!$A$2:$B$101, 2, FALSE)/12</f>
        <v>1.6666666666666668E-3</v>
      </c>
      <c r="AA41" s="28">
        <f t="shared" si="12"/>
        <v>0.94876925981857874</v>
      </c>
      <c r="AB41" s="27">
        <f t="shared" si="13"/>
        <v>0</v>
      </c>
      <c r="AC41" s="27">
        <f t="shared" si="14"/>
        <v>0</v>
      </c>
    </row>
    <row r="42" spans="1:29" x14ac:dyDescent="0.2">
      <c r="A42" s="19">
        <f t="shared" si="18"/>
        <v>45900</v>
      </c>
      <c r="B42">
        <f t="shared" si="19"/>
        <v>58</v>
      </c>
      <c r="C42">
        <f t="shared" si="20"/>
        <v>5</v>
      </c>
      <c r="D42">
        <f t="shared" si="21"/>
        <v>4</v>
      </c>
      <c r="E42">
        <f t="shared" si="22"/>
        <v>2</v>
      </c>
      <c r="F42">
        <f t="shared" si="5"/>
        <v>38</v>
      </c>
      <c r="G42" s="11">
        <f>'Fund Return'!D39</f>
        <v>-3.9990514843249246E-2</v>
      </c>
      <c r="H42" s="12">
        <f t="shared" si="6"/>
        <v>133454.68040537313</v>
      </c>
      <c r="I42" s="12">
        <f>H41*(Input!$B$13)/12</f>
        <v>121.84766004874348</v>
      </c>
      <c r="J42" s="12">
        <f>H41*(Input!$B$14)/12</f>
        <v>109.08266709125606</v>
      </c>
      <c r="K42" s="12">
        <f>IF(AND($E42=0, H41&gt;0), Input!$B$15, 0)</f>
        <v>0</v>
      </c>
      <c r="L42" s="12">
        <f>O41*IF(AND($E42=0, H41&gt;0), Input!$B$12, 0)</f>
        <v>0</v>
      </c>
      <c r="M42" s="12">
        <f t="shared" si="16"/>
        <v>0</v>
      </c>
      <c r="N42" s="12">
        <f>IF(AND($E42=0, Q42=0, D42&lt;=5), MAX(O30*Input!$B$20), 0)</f>
        <v>0</v>
      </c>
      <c r="O42" s="12">
        <f t="shared" si="23"/>
        <v>148877</v>
      </c>
      <c r="P42" s="20">
        <f>IF(Q42=0, VLOOKUP(B42, LWP!$A$2:$B$77, 2, FALSE), P41)</f>
        <v>0.03</v>
      </c>
      <c r="Q42" s="13">
        <f>IF(F42&lt;Input!$B$23,0,1)</f>
        <v>0</v>
      </c>
      <c r="R42" s="12">
        <f t="shared" si="7"/>
        <v>0</v>
      </c>
      <c r="S42" s="12">
        <f t="shared" si="8"/>
        <v>0</v>
      </c>
      <c r="T42" s="27">
        <f>VLOOKUP(D42,'Swap-forward'!$A$2:$B$90,2,FALSE)/12</f>
        <v>1.4388148334775646E-3</v>
      </c>
      <c r="U42" s="27">
        <f>EXP(-SUM(T$5:T42))</f>
        <v>0.97670344532930053</v>
      </c>
      <c r="V42" s="12">
        <f t="shared" si="9"/>
        <v>0</v>
      </c>
      <c r="W42" s="12">
        <f t="shared" si="10"/>
        <v>0</v>
      </c>
      <c r="X42" s="26">
        <f t="shared" si="11"/>
        <v>0.24079908823239732</v>
      </c>
      <c r="Y42">
        <f>VLOOKUP(B42, Mort!$A$2:$D$116, 4, FALSE)/12</f>
        <v>1.9723414666666662E-6</v>
      </c>
      <c r="Z42">
        <f>VLOOKUP(D42,Lapse!$A$2:$B$101, 2, FALSE)/12</f>
        <v>1.6666666666666668E-3</v>
      </c>
      <c r="AA42" s="28">
        <f t="shared" si="12"/>
        <v>0.94718610954075577</v>
      </c>
      <c r="AB42" s="27">
        <f t="shared" si="13"/>
        <v>0</v>
      </c>
      <c r="AC42" s="27">
        <f t="shared" si="14"/>
        <v>0</v>
      </c>
    </row>
    <row r="43" spans="1:29" x14ac:dyDescent="0.2">
      <c r="A43" s="19">
        <f t="shared" si="18"/>
        <v>45930</v>
      </c>
      <c r="B43">
        <f t="shared" si="19"/>
        <v>58</v>
      </c>
      <c r="C43">
        <f t="shared" si="20"/>
        <v>6</v>
      </c>
      <c r="D43">
        <f t="shared" si="21"/>
        <v>4</v>
      </c>
      <c r="E43">
        <f t="shared" si="22"/>
        <v>3</v>
      </c>
      <c r="F43">
        <f t="shared" si="5"/>
        <v>39</v>
      </c>
      <c r="G43" s="11">
        <f>'Fund Return'!D40</f>
        <v>1.1815204640974566E-2</v>
      </c>
      <c r="H43" s="12">
        <f t="shared" si="6"/>
        <v>134810.16241965289</v>
      </c>
      <c r="I43" s="12">
        <f>H42*(Input!$B$13)/12</f>
        <v>116.77284535470149</v>
      </c>
      <c r="J43" s="12">
        <f>H42*(Input!$B$14)/12</f>
        <v>104.53949965087561</v>
      </c>
      <c r="K43" s="12">
        <f>IF(AND($E43=0, H42&gt;0), Input!$B$15, 0)</f>
        <v>0</v>
      </c>
      <c r="L43" s="12">
        <f>O42*IF(AND($E43=0, H42&gt;0), Input!$B$12, 0)</f>
        <v>0</v>
      </c>
      <c r="M43" s="12">
        <f t="shared" si="16"/>
        <v>0</v>
      </c>
      <c r="N43" s="12">
        <f>IF(AND($E43=0, Q43=0, D43&lt;=5), MAX(O31*Input!$B$20), 0)</f>
        <v>0</v>
      </c>
      <c r="O43" s="12">
        <f t="shared" si="23"/>
        <v>148877</v>
      </c>
      <c r="P43" s="20">
        <f>IF(Q43=0, VLOOKUP(B43, LWP!$A$2:$B$77, 2, FALSE), P42)</f>
        <v>0.03</v>
      </c>
      <c r="Q43" s="13">
        <f>IF(F43&lt;Input!$B$23,0,1)</f>
        <v>0</v>
      </c>
      <c r="R43" s="12">
        <f t="shared" si="7"/>
        <v>0</v>
      </c>
      <c r="S43" s="12">
        <f t="shared" si="8"/>
        <v>0</v>
      </c>
      <c r="T43" s="27">
        <f>VLOOKUP(D43,'Swap-forward'!$A$2:$B$90,2,FALSE)/12</f>
        <v>1.4388148334775646E-3</v>
      </c>
      <c r="U43" s="27">
        <f>EXP(-SUM(T$5:T43))</f>
        <v>0.97529916041949261</v>
      </c>
      <c r="V43" s="12">
        <f t="shared" si="9"/>
        <v>0</v>
      </c>
      <c r="W43" s="12">
        <f t="shared" si="10"/>
        <v>0</v>
      </c>
      <c r="X43" s="26">
        <f t="shared" si="11"/>
        <v>0.24045287206256877</v>
      </c>
      <c r="Y43">
        <f>VLOOKUP(B43, Mort!$A$2:$D$116, 4, FALSE)/12</f>
        <v>1.9723414666666662E-6</v>
      </c>
      <c r="Z43">
        <f>VLOOKUP(D43,Lapse!$A$2:$B$101, 2, FALSE)/12</f>
        <v>1.6666666666666668E-3</v>
      </c>
      <c r="AA43" s="28">
        <f t="shared" si="12"/>
        <v>0.94560560096403801</v>
      </c>
      <c r="AB43" s="27">
        <f t="shared" si="13"/>
        <v>0</v>
      </c>
      <c r="AC43" s="27">
        <f t="shared" si="14"/>
        <v>0</v>
      </c>
    </row>
    <row r="44" spans="1:29" x14ac:dyDescent="0.2">
      <c r="A44" s="19">
        <f t="shared" si="18"/>
        <v>45961</v>
      </c>
      <c r="B44">
        <f t="shared" si="19"/>
        <v>58</v>
      </c>
      <c r="C44">
        <f t="shared" si="20"/>
        <v>7</v>
      </c>
      <c r="D44">
        <f t="shared" si="21"/>
        <v>4</v>
      </c>
      <c r="E44">
        <f t="shared" si="22"/>
        <v>4</v>
      </c>
      <c r="F44">
        <f t="shared" si="5"/>
        <v>40</v>
      </c>
      <c r="G44" s="11">
        <f>'Fund Return'!D41</f>
        <v>1.952740474450277E-2</v>
      </c>
      <c r="H44" s="12">
        <f t="shared" si="6"/>
        <v>137219.09483888102</v>
      </c>
      <c r="I44" s="12">
        <f>H43*(Input!$B$13)/12</f>
        <v>117.95889211719629</v>
      </c>
      <c r="J44" s="12">
        <f>H43*(Input!$B$14)/12</f>
        <v>105.60129389539476</v>
      </c>
      <c r="K44" s="12">
        <f>IF(AND($E44=0, H43&gt;0), Input!$B$15, 0)</f>
        <v>0</v>
      </c>
      <c r="L44" s="12">
        <f>O43*IF(AND($E44=0, H43&gt;0), Input!$B$12, 0)</f>
        <v>0</v>
      </c>
      <c r="M44" s="12">
        <f t="shared" si="16"/>
        <v>0</v>
      </c>
      <c r="N44" s="12">
        <f>IF(AND($E44=0, Q44=0, D44&lt;=5), MAX(O32*Input!$B$20), 0)</f>
        <v>0</v>
      </c>
      <c r="O44" s="12">
        <f t="shared" si="23"/>
        <v>148877</v>
      </c>
      <c r="P44" s="20">
        <f>IF(Q44=0, VLOOKUP(B44, LWP!$A$2:$B$77, 2, FALSE), P43)</f>
        <v>0.03</v>
      </c>
      <c r="Q44" s="13">
        <f>IF(F44&lt;Input!$B$23,0,1)</f>
        <v>0</v>
      </c>
      <c r="R44" s="12">
        <f t="shared" si="7"/>
        <v>0</v>
      </c>
      <c r="S44" s="12">
        <f t="shared" si="8"/>
        <v>0</v>
      </c>
      <c r="T44" s="27">
        <f>VLOOKUP(D44,'Swap-forward'!$A$2:$B$90,2,FALSE)/12</f>
        <v>1.4388148334775646E-3</v>
      </c>
      <c r="U44" s="27">
        <f>EXP(-SUM(T$5:T44))</f>
        <v>0.97389689456277317</v>
      </c>
      <c r="V44" s="12">
        <f t="shared" si="9"/>
        <v>0</v>
      </c>
      <c r="W44" s="12">
        <f t="shared" si="10"/>
        <v>0</v>
      </c>
      <c r="X44" s="26">
        <f t="shared" si="11"/>
        <v>0.24010715367550645</v>
      </c>
      <c r="Y44">
        <f>VLOOKUP(B44, Mort!$A$2:$D$116, 4, FALSE)/12</f>
        <v>1.9723414666666662E-6</v>
      </c>
      <c r="Z44">
        <f>VLOOKUP(D44,Lapse!$A$2:$B$101, 2, FALSE)/12</f>
        <v>1.6666666666666668E-3</v>
      </c>
      <c r="AA44" s="28">
        <f t="shared" si="12"/>
        <v>0.94402772968038851</v>
      </c>
      <c r="AB44" s="27">
        <f t="shared" si="13"/>
        <v>0</v>
      </c>
      <c r="AC44" s="27">
        <f t="shared" si="14"/>
        <v>0</v>
      </c>
    </row>
    <row r="45" spans="1:29" x14ac:dyDescent="0.2">
      <c r="A45" s="19">
        <f t="shared" si="18"/>
        <v>45991</v>
      </c>
      <c r="B45">
        <f t="shared" si="19"/>
        <v>58</v>
      </c>
      <c r="C45">
        <f t="shared" si="20"/>
        <v>8</v>
      </c>
      <c r="D45">
        <f t="shared" si="21"/>
        <v>4</v>
      </c>
      <c r="E45">
        <f t="shared" si="22"/>
        <v>5</v>
      </c>
      <c r="F45">
        <f t="shared" si="5"/>
        <v>41</v>
      </c>
      <c r="G45" s="11">
        <f>'Fund Return'!D42</f>
        <v>1.046832116830599E-2</v>
      </c>
      <c r="H45" s="12">
        <f t="shared" si="6"/>
        <v>138427.99339513754</v>
      </c>
      <c r="I45" s="12">
        <f>H44*(Input!$B$13)/12</f>
        <v>120.06670798402091</v>
      </c>
      <c r="J45" s="12">
        <f>H44*(Input!$B$14)/12</f>
        <v>107.48829095712347</v>
      </c>
      <c r="K45" s="12">
        <f>IF(AND($E45=0, H44&gt;0), Input!$B$15, 0)</f>
        <v>0</v>
      </c>
      <c r="L45" s="12">
        <f>O44*IF(AND($E45=0, H44&gt;0), Input!$B$12, 0)</f>
        <v>0</v>
      </c>
      <c r="M45" s="12">
        <f t="shared" si="16"/>
        <v>0</v>
      </c>
      <c r="N45" s="12">
        <f>IF(AND($E45=0, Q45=0, D45&lt;=5), MAX(O33*Input!$B$20), 0)</f>
        <v>0</v>
      </c>
      <c r="O45" s="12">
        <f t="shared" si="23"/>
        <v>148877</v>
      </c>
      <c r="P45" s="20">
        <f>IF(Q45=0, VLOOKUP(B45, LWP!$A$2:$B$77, 2, FALSE), P44)</f>
        <v>0.03</v>
      </c>
      <c r="Q45" s="13">
        <f>IF(F45&lt;Input!$B$23,0,1)</f>
        <v>0</v>
      </c>
      <c r="R45" s="12">
        <f t="shared" si="7"/>
        <v>0</v>
      </c>
      <c r="S45" s="12">
        <f t="shared" si="8"/>
        <v>0</v>
      </c>
      <c r="T45" s="27">
        <f>VLOOKUP(D45,'Swap-forward'!$A$2:$B$90,2,FALSE)/12</f>
        <v>1.4388148334775646E-3</v>
      </c>
      <c r="U45" s="27">
        <f>EXP(-SUM(T$5:T45))</f>
        <v>0.97249664485618781</v>
      </c>
      <c r="V45" s="12">
        <f t="shared" si="9"/>
        <v>0</v>
      </c>
      <c r="W45" s="12">
        <f t="shared" si="10"/>
        <v>0</v>
      </c>
      <c r="X45" s="26">
        <f t="shared" si="11"/>
        <v>0.23976193235550819</v>
      </c>
      <c r="Y45">
        <f>VLOOKUP(B45, Mort!$A$2:$D$116, 4, FALSE)/12</f>
        <v>1.9723414666666662E-6</v>
      </c>
      <c r="Z45">
        <f>VLOOKUP(D45,Lapse!$A$2:$B$101, 2, FALSE)/12</f>
        <v>1.6666666666666668E-3</v>
      </c>
      <c r="AA45" s="28">
        <f t="shared" si="12"/>
        <v>0.942452491289126</v>
      </c>
      <c r="AB45" s="27">
        <f t="shared" si="13"/>
        <v>0</v>
      </c>
      <c r="AC45" s="27">
        <f t="shared" si="14"/>
        <v>0</v>
      </c>
    </row>
    <row r="46" spans="1:29" x14ac:dyDescent="0.2">
      <c r="A46" s="19">
        <f t="shared" si="18"/>
        <v>46022</v>
      </c>
      <c r="B46">
        <f t="shared" si="19"/>
        <v>58</v>
      </c>
      <c r="C46">
        <f t="shared" si="20"/>
        <v>9</v>
      </c>
      <c r="D46">
        <f t="shared" si="21"/>
        <v>4</v>
      </c>
      <c r="E46">
        <f t="shared" si="22"/>
        <v>6</v>
      </c>
      <c r="F46">
        <f t="shared" si="5"/>
        <v>42</v>
      </c>
      <c r="G46" s="11">
        <f>'Fund Return'!D43</f>
        <v>-8.1746742806465859E-4</v>
      </c>
      <c r="H46" s="12">
        <f t="shared" si="6"/>
        <v>138085.27326369108</v>
      </c>
      <c r="I46" s="12">
        <f>H45*(Input!$B$13)/12</f>
        <v>121.12449422074536</v>
      </c>
      <c r="J46" s="12">
        <f>H45*(Input!$B$14)/12</f>
        <v>108.43526149285775</v>
      </c>
      <c r="K46" s="12">
        <f>IF(AND($E46=0, H45&gt;0), Input!$B$15, 0)</f>
        <v>0</v>
      </c>
      <c r="L46" s="12">
        <f>O45*IF(AND($E46=0, H45&gt;0), Input!$B$12, 0)</f>
        <v>0</v>
      </c>
      <c r="M46" s="12">
        <f t="shared" si="16"/>
        <v>0</v>
      </c>
      <c r="N46" s="12">
        <f>IF(AND($E46=0, Q46=0, D46&lt;=5), MAX(O34*Input!$B$20), 0)</f>
        <v>0</v>
      </c>
      <c r="O46" s="12">
        <f t="shared" si="23"/>
        <v>148877</v>
      </c>
      <c r="P46" s="20">
        <f>IF(Q46=0, VLOOKUP(B46, LWP!$A$2:$B$77, 2, FALSE), P45)</f>
        <v>0.03</v>
      </c>
      <c r="Q46" s="13">
        <f>IF(F46&lt;Input!$B$23,0,1)</f>
        <v>0</v>
      </c>
      <c r="R46" s="12">
        <f t="shared" si="7"/>
        <v>0</v>
      </c>
      <c r="S46" s="12">
        <f t="shared" si="8"/>
        <v>0</v>
      </c>
      <c r="T46" s="27">
        <f>VLOOKUP(D46,'Swap-forward'!$A$2:$B$90,2,FALSE)/12</f>
        <v>1.4388148334775646E-3</v>
      </c>
      <c r="U46" s="27">
        <f>EXP(-SUM(T$5:T46))</f>
        <v>0.9710984084009554</v>
      </c>
      <c r="V46" s="12">
        <f t="shared" si="9"/>
        <v>0</v>
      </c>
      <c r="W46" s="12">
        <f t="shared" si="10"/>
        <v>0</v>
      </c>
      <c r="X46" s="26">
        <f t="shared" si="11"/>
        <v>0.23941720738790068</v>
      </c>
      <c r="Y46">
        <f>VLOOKUP(B46, Mort!$A$2:$D$116, 4, FALSE)/12</f>
        <v>1.9723414666666662E-6</v>
      </c>
      <c r="Z46">
        <f>VLOOKUP(D46,Lapse!$A$2:$B$101, 2, FALSE)/12</f>
        <v>1.6666666666666668E-3</v>
      </c>
      <c r="AA46" s="28">
        <f t="shared" si="12"/>
        <v>0.94087988139691203</v>
      </c>
      <c r="AB46" s="27">
        <f t="shared" si="13"/>
        <v>0</v>
      </c>
      <c r="AC46" s="27">
        <f t="shared" si="14"/>
        <v>0</v>
      </c>
    </row>
    <row r="47" spans="1:29" x14ac:dyDescent="0.2">
      <c r="A47" s="19">
        <f t="shared" si="18"/>
        <v>46053</v>
      </c>
      <c r="B47">
        <f t="shared" si="19"/>
        <v>58</v>
      </c>
      <c r="C47">
        <f t="shared" si="20"/>
        <v>10</v>
      </c>
      <c r="D47">
        <f t="shared" si="21"/>
        <v>4</v>
      </c>
      <c r="E47">
        <f t="shared" si="22"/>
        <v>7</v>
      </c>
      <c r="F47">
        <f t="shared" si="5"/>
        <v>43</v>
      </c>
      <c r="G47" s="11">
        <f>'Fund Return'!D44</f>
        <v>4.4557201068914483E-2</v>
      </c>
      <c r="H47" s="12">
        <f t="shared" si="6"/>
        <v>144008.97513766174</v>
      </c>
      <c r="I47" s="12">
        <f>H46*(Input!$B$13)/12</f>
        <v>120.82461410572971</v>
      </c>
      <c r="J47" s="12">
        <f>H46*(Input!$B$14)/12</f>
        <v>108.16679738989136</v>
      </c>
      <c r="K47" s="12">
        <f>IF(AND($E47=0, H46&gt;0), Input!$B$15, 0)</f>
        <v>0</v>
      </c>
      <c r="L47" s="12">
        <f>O46*IF(AND($E47=0, H46&gt;0), Input!$B$12, 0)</f>
        <v>0</v>
      </c>
      <c r="M47" s="12">
        <f t="shared" si="16"/>
        <v>0</v>
      </c>
      <c r="N47" s="12">
        <f>IF(AND($E47=0, Q47=0, D47&lt;=5), MAX(O35*Input!$B$20), 0)</f>
        <v>0</v>
      </c>
      <c r="O47" s="12">
        <f t="shared" si="23"/>
        <v>148877</v>
      </c>
      <c r="P47" s="20">
        <f>IF(Q47=0, VLOOKUP(B47, LWP!$A$2:$B$77, 2, FALSE), P46)</f>
        <v>0.03</v>
      </c>
      <c r="Q47" s="13">
        <f>IF(F47&lt;Input!$B$23,0,1)</f>
        <v>0</v>
      </c>
      <c r="R47" s="12">
        <f t="shared" si="7"/>
        <v>0</v>
      </c>
      <c r="S47" s="12">
        <f t="shared" si="8"/>
        <v>0</v>
      </c>
      <c r="T47" s="27">
        <f>VLOOKUP(D47,'Swap-forward'!$A$2:$B$90,2,FALSE)/12</f>
        <v>1.4388148334775646E-3</v>
      </c>
      <c r="U47" s="27">
        <f>EXP(-SUM(T$5:T47))</f>
        <v>0.9697021823024633</v>
      </c>
      <c r="V47" s="12">
        <f t="shared" si="9"/>
        <v>0</v>
      </c>
      <c r="W47" s="12">
        <f t="shared" si="10"/>
        <v>0</v>
      </c>
      <c r="X47" s="26">
        <f t="shared" si="11"/>
        <v>0.23907297805903843</v>
      </c>
      <c r="Y47">
        <f>VLOOKUP(B47, Mort!$A$2:$D$116, 4, FALSE)/12</f>
        <v>1.9723414666666662E-6</v>
      </c>
      <c r="Z47">
        <f>VLOOKUP(D47,Lapse!$A$2:$B$101, 2, FALSE)/12</f>
        <v>1.6666666666666668E-3</v>
      </c>
      <c r="AA47" s="28">
        <f t="shared" si="12"/>
        <v>0.93930989561773914</v>
      </c>
      <c r="AB47" s="27">
        <f t="shared" si="13"/>
        <v>0</v>
      </c>
      <c r="AC47" s="27">
        <f t="shared" si="14"/>
        <v>0</v>
      </c>
    </row>
    <row r="48" spans="1:29" x14ac:dyDescent="0.2">
      <c r="A48" s="19">
        <f t="shared" si="18"/>
        <v>46081</v>
      </c>
      <c r="B48">
        <f t="shared" si="19"/>
        <v>58</v>
      </c>
      <c r="C48">
        <f t="shared" si="20"/>
        <v>11</v>
      </c>
      <c r="D48">
        <f t="shared" si="21"/>
        <v>4</v>
      </c>
      <c r="E48">
        <f t="shared" si="22"/>
        <v>8</v>
      </c>
      <c r="F48">
        <f t="shared" si="5"/>
        <v>44</v>
      </c>
      <c r="G48" s="11">
        <f>'Fund Return'!D45</f>
        <v>6.376535388039839E-2</v>
      </c>
      <c r="H48" s="12">
        <f t="shared" si="6"/>
        <v>152952.94351549828</v>
      </c>
      <c r="I48" s="12">
        <f>H47*(Input!$B$13)/12</f>
        <v>126.00785324545403</v>
      </c>
      <c r="J48" s="12">
        <f>H47*(Input!$B$14)/12</f>
        <v>112.80703052450168</v>
      </c>
      <c r="K48" s="12">
        <f>IF(AND($E48=0, H47&gt;0), Input!$B$15, 0)</f>
        <v>0</v>
      </c>
      <c r="L48" s="12">
        <f>O47*IF(AND($E48=0, H47&gt;0), Input!$B$12, 0)</f>
        <v>0</v>
      </c>
      <c r="M48" s="12">
        <f t="shared" si="16"/>
        <v>0</v>
      </c>
      <c r="N48" s="12">
        <f>IF(AND($E48=0, Q48=0, D48&lt;=5), MAX(O36*Input!$B$20), 0)</f>
        <v>0</v>
      </c>
      <c r="O48" s="12">
        <f t="shared" si="23"/>
        <v>148877</v>
      </c>
      <c r="P48" s="20">
        <f>IF(Q48=0, VLOOKUP(B48, LWP!$A$2:$B$77, 2, FALSE), P47)</f>
        <v>0.03</v>
      </c>
      <c r="Q48" s="13">
        <f>IF(F48&lt;Input!$B$23,0,1)</f>
        <v>0</v>
      </c>
      <c r="R48" s="12">
        <f t="shared" si="7"/>
        <v>0</v>
      </c>
      <c r="S48" s="12">
        <f t="shared" si="8"/>
        <v>0</v>
      </c>
      <c r="T48" s="27">
        <f>VLOOKUP(D48,'Swap-forward'!$A$2:$B$90,2,FALSE)/12</f>
        <v>1.4388148334775646E-3</v>
      </c>
      <c r="U48" s="27">
        <f>EXP(-SUM(T$5:T48))</f>
        <v>0.96830796367026006</v>
      </c>
      <c r="V48" s="12">
        <f t="shared" si="9"/>
        <v>0</v>
      </c>
      <c r="W48" s="12">
        <f t="shared" si="10"/>
        <v>0</v>
      </c>
      <c r="X48" s="26">
        <f t="shared" si="11"/>
        <v>0.23872924365630169</v>
      </c>
      <c r="Y48">
        <f>VLOOKUP(B48, Mort!$A$2:$D$116, 4, FALSE)/12</f>
        <v>1.9723414666666662E-6</v>
      </c>
      <c r="Z48">
        <f>VLOOKUP(D48,Lapse!$A$2:$B$101, 2, FALSE)/12</f>
        <v>1.6666666666666668E-3</v>
      </c>
      <c r="AA48" s="28">
        <f t="shared" si="12"/>
        <v>0.93774252957291881</v>
      </c>
      <c r="AB48" s="27">
        <f t="shared" si="13"/>
        <v>0</v>
      </c>
      <c r="AC48" s="27">
        <f t="shared" si="14"/>
        <v>0</v>
      </c>
    </row>
    <row r="49" spans="1:29" x14ac:dyDescent="0.2">
      <c r="A49" s="19">
        <f t="shared" si="18"/>
        <v>46112</v>
      </c>
      <c r="B49">
        <f t="shared" si="19"/>
        <v>59</v>
      </c>
      <c r="C49">
        <f t="shared" si="20"/>
        <v>0</v>
      </c>
      <c r="D49">
        <f t="shared" si="21"/>
        <v>4</v>
      </c>
      <c r="E49">
        <f t="shared" si="22"/>
        <v>9</v>
      </c>
      <c r="F49">
        <f t="shared" si="5"/>
        <v>45</v>
      </c>
      <c r="G49" s="11">
        <f>'Fund Return'!D46</f>
        <v>2.4006411004137491E-2</v>
      </c>
      <c r="H49" s="12">
        <f t="shared" si="6"/>
        <v>156371.14777716078</v>
      </c>
      <c r="I49" s="12">
        <f>H48*(Input!$B$13)/12</f>
        <v>133.833825576061</v>
      </c>
      <c r="J49" s="12">
        <f>H48*(Input!$B$14)/12</f>
        <v>119.81313908714031</v>
      </c>
      <c r="K49" s="12">
        <f>IF(AND($E49=0, H48&gt;0), Input!$B$15, 0)</f>
        <v>0</v>
      </c>
      <c r="L49" s="12">
        <f>O48*IF(AND($E49=0, H48&gt;0), Input!$B$12, 0)</f>
        <v>0</v>
      </c>
      <c r="M49" s="12">
        <f t="shared" si="16"/>
        <v>0</v>
      </c>
      <c r="N49" s="12">
        <f>IF(AND($E49=0, Q49=0, D49&lt;=5), MAX(O37*Input!$B$20), 0)</f>
        <v>0</v>
      </c>
      <c r="O49" s="12">
        <f t="shared" si="23"/>
        <v>148877</v>
      </c>
      <c r="P49" s="20">
        <f>IF(Q49=0, VLOOKUP(B49, LWP!$A$2:$B$77, 2, FALSE), P48)</f>
        <v>0.03</v>
      </c>
      <c r="Q49" s="13">
        <f>IF(F49&lt;Input!$B$23,0,1)</f>
        <v>0</v>
      </c>
      <c r="R49" s="12">
        <f t="shared" si="7"/>
        <v>0</v>
      </c>
      <c r="S49" s="12">
        <f t="shared" si="8"/>
        <v>0</v>
      </c>
      <c r="T49" s="27">
        <f>VLOOKUP(D49,'Swap-forward'!$A$2:$B$90,2,FALSE)/12</f>
        <v>1.4388148334775646E-3</v>
      </c>
      <c r="U49" s="27">
        <f>EXP(-SUM(T$5:T49))</f>
        <v>0.96691574961805038</v>
      </c>
      <c r="V49" s="12">
        <f t="shared" si="9"/>
        <v>0</v>
      </c>
      <c r="W49" s="12">
        <f t="shared" si="10"/>
        <v>0</v>
      </c>
      <c r="X49" s="26">
        <f t="shared" si="11"/>
        <v>0.3096501881525372</v>
      </c>
      <c r="Y49">
        <f>VLOOKUP(B49, Mort!$A$2:$D$116, 4, FALSE)/12</f>
        <v>2.561962100833333E-6</v>
      </c>
      <c r="Z49">
        <f>VLOOKUP(D49,Lapse!$A$2:$B$101, 2, FALSE)/12</f>
        <v>1.6666666666666668E-3</v>
      </c>
      <c r="AA49" s="28">
        <f t="shared" si="12"/>
        <v>0.93617722690024419</v>
      </c>
      <c r="AB49" s="27">
        <f t="shared" si="13"/>
        <v>0</v>
      </c>
      <c r="AC49" s="27">
        <f t="shared" si="14"/>
        <v>0</v>
      </c>
    </row>
    <row r="50" spans="1:29" x14ac:dyDescent="0.2">
      <c r="A50" s="19">
        <f t="shared" si="18"/>
        <v>46142</v>
      </c>
      <c r="B50">
        <f t="shared" si="19"/>
        <v>59</v>
      </c>
      <c r="C50">
        <f t="shared" si="20"/>
        <v>1</v>
      </c>
      <c r="D50">
        <f t="shared" si="21"/>
        <v>4</v>
      </c>
      <c r="E50">
        <f t="shared" si="22"/>
        <v>10</v>
      </c>
      <c r="F50">
        <f t="shared" si="5"/>
        <v>46</v>
      </c>
      <c r="G50" s="11">
        <f>'Fund Return'!D47</f>
        <v>-3.7505719005039274E-2</v>
      </c>
      <c r="H50" s="12">
        <f t="shared" si="6"/>
        <v>150247.01996140464</v>
      </c>
      <c r="I50" s="12">
        <f>H49*(Input!$B$13)/12</f>
        <v>136.82475430501569</v>
      </c>
      <c r="J50" s="12">
        <f>H49*(Input!$B$14)/12</f>
        <v>122.49073242544262</v>
      </c>
      <c r="K50" s="12">
        <f>IF(AND($E50=0, H49&gt;0), Input!$B$15, 0)</f>
        <v>0</v>
      </c>
      <c r="L50" s="12">
        <f>O49*IF(AND($E50=0, H49&gt;0), Input!$B$12, 0)</f>
        <v>0</v>
      </c>
      <c r="M50" s="12">
        <f t="shared" si="16"/>
        <v>0</v>
      </c>
      <c r="N50" s="12">
        <f>IF(AND($E50=0, Q50=0, D50&lt;=5), MAX(O38*Input!$B$20), 0)</f>
        <v>0</v>
      </c>
      <c r="O50" s="12">
        <f t="shared" si="23"/>
        <v>148877</v>
      </c>
      <c r="P50" s="20">
        <f>IF(Q50=0, VLOOKUP(B50, LWP!$A$2:$B$77, 2, FALSE), P49)</f>
        <v>0.03</v>
      </c>
      <c r="Q50" s="13">
        <f>IF(F50&lt;Input!$B$23,0,1)</f>
        <v>0</v>
      </c>
      <c r="R50" s="12">
        <f t="shared" si="7"/>
        <v>0</v>
      </c>
      <c r="S50" s="12">
        <f t="shared" si="8"/>
        <v>0</v>
      </c>
      <c r="T50" s="27">
        <f>VLOOKUP(D50,'Swap-forward'!$A$2:$B$90,2,FALSE)/12</f>
        <v>1.4388148334775646E-3</v>
      </c>
      <c r="U50" s="27">
        <f>EXP(-SUM(T$5:T50))</f>
        <v>0.96552553726368884</v>
      </c>
      <c r="V50" s="12">
        <f t="shared" si="9"/>
        <v>0</v>
      </c>
      <c r="W50" s="12">
        <f t="shared" si="10"/>
        <v>0</v>
      </c>
      <c r="X50" s="26">
        <f t="shared" si="11"/>
        <v>0.3092049792320391</v>
      </c>
      <c r="Y50">
        <f>VLOOKUP(B50, Mort!$A$2:$D$116, 4, FALSE)/12</f>
        <v>2.561962100833333E-6</v>
      </c>
      <c r="Z50">
        <f>VLOOKUP(D50,Lapse!$A$2:$B$101, 2, FALSE)/12</f>
        <v>1.6666666666666668E-3</v>
      </c>
      <c r="AA50" s="28">
        <f t="shared" si="12"/>
        <v>0.93461453706891973</v>
      </c>
      <c r="AB50" s="27">
        <f t="shared" si="13"/>
        <v>0</v>
      </c>
      <c r="AC50" s="27">
        <f t="shared" si="14"/>
        <v>0</v>
      </c>
    </row>
    <row r="51" spans="1:29" x14ac:dyDescent="0.2">
      <c r="A51" s="19">
        <f t="shared" si="18"/>
        <v>46173</v>
      </c>
      <c r="B51">
        <f t="shared" si="19"/>
        <v>59</v>
      </c>
      <c r="C51">
        <f t="shared" si="20"/>
        <v>2</v>
      </c>
      <c r="D51">
        <f t="shared" si="21"/>
        <v>4</v>
      </c>
      <c r="E51">
        <f t="shared" si="22"/>
        <v>11</v>
      </c>
      <c r="F51">
        <f t="shared" si="5"/>
        <v>47</v>
      </c>
      <c r="G51" s="11">
        <f>'Fund Return'!D48</f>
        <v>-7.9153009247440939E-3</v>
      </c>
      <c r="H51" s="12">
        <f t="shared" si="6"/>
        <v>148808.60994392808</v>
      </c>
      <c r="I51" s="12">
        <f>H50*(Input!$B$13)/12</f>
        <v>131.46614246622906</v>
      </c>
      <c r="J51" s="12">
        <f>H50*(Input!$B$14)/12</f>
        <v>117.69349896976696</v>
      </c>
      <c r="K51" s="12">
        <f>IF(AND($E51=0, H50&gt;0), Input!$B$15, 0)</f>
        <v>0</v>
      </c>
      <c r="L51" s="12">
        <f>O50*IF(AND($E51=0, H50&gt;0), Input!$B$12, 0)</f>
        <v>0</v>
      </c>
      <c r="M51" s="12">
        <f t="shared" si="16"/>
        <v>0</v>
      </c>
      <c r="N51" s="12">
        <f>IF(AND($E51=0, Q51=0, D51&lt;=5), MAX(O39*Input!$B$20), 0)</f>
        <v>0</v>
      </c>
      <c r="O51" s="12">
        <f t="shared" si="23"/>
        <v>148877</v>
      </c>
      <c r="P51" s="20">
        <f>IF(Q51=0, VLOOKUP(B51, LWP!$A$2:$B$77, 2, FALSE), P50)</f>
        <v>0.03</v>
      </c>
      <c r="Q51" s="13">
        <f>IF(F51&lt;Input!$B$23,0,1)</f>
        <v>0</v>
      </c>
      <c r="R51" s="12">
        <f t="shared" si="7"/>
        <v>0</v>
      </c>
      <c r="S51" s="12">
        <f t="shared" si="8"/>
        <v>0</v>
      </c>
      <c r="T51" s="27">
        <f>VLOOKUP(D51,'Swap-forward'!$A$2:$B$90,2,FALSE)/12</f>
        <v>1.4388148334775646E-3</v>
      </c>
      <c r="U51" s="27">
        <f>EXP(-SUM(T$5:T51))</f>
        <v>0.96413732372917382</v>
      </c>
      <c r="V51" s="12">
        <f t="shared" si="9"/>
        <v>0</v>
      </c>
      <c r="W51" s="12">
        <f t="shared" si="10"/>
        <v>0</v>
      </c>
      <c r="X51" s="26">
        <f t="shared" si="11"/>
        <v>0.30876041042412772</v>
      </c>
      <c r="Y51">
        <f>VLOOKUP(B51, Mort!$A$2:$D$116, 4, FALSE)/12</f>
        <v>2.561962100833333E-6</v>
      </c>
      <c r="Z51">
        <f>VLOOKUP(D51,Lapse!$A$2:$B$101, 2, FALSE)/12</f>
        <v>1.6666666666666668E-3</v>
      </c>
      <c r="AA51" s="28">
        <f t="shared" si="12"/>
        <v>0.93305445571752699</v>
      </c>
      <c r="AB51" s="27">
        <f t="shared" si="13"/>
        <v>0</v>
      </c>
      <c r="AC51" s="27">
        <f t="shared" si="14"/>
        <v>0</v>
      </c>
    </row>
    <row r="52" spans="1:29" x14ac:dyDescent="0.2">
      <c r="A52" s="19">
        <f t="shared" si="18"/>
        <v>46203</v>
      </c>
      <c r="B52">
        <f t="shared" si="19"/>
        <v>59</v>
      </c>
      <c r="C52">
        <f t="shared" si="20"/>
        <v>3</v>
      </c>
      <c r="D52">
        <f t="shared" si="21"/>
        <v>5</v>
      </c>
      <c r="E52">
        <f t="shared" si="22"/>
        <v>0</v>
      </c>
      <c r="F52">
        <f t="shared" si="5"/>
        <v>48</v>
      </c>
      <c r="G52" s="11">
        <f>'Fund Return'!D49</f>
        <v>-5.5329756673504107E-2</v>
      </c>
      <c r="H52" s="12">
        <f t="shared" si="6"/>
        <v>137186.76218665115</v>
      </c>
      <c r="I52" s="12">
        <f>H51*(Input!$B$13)/12</f>
        <v>130.20753370093709</v>
      </c>
      <c r="J52" s="12">
        <f>H51*(Input!$B$14)/12</f>
        <v>116.566744456077</v>
      </c>
      <c r="K52" s="12">
        <f>IF(AND($E52=0, H51&gt;0), Input!$B$15, 0)</f>
        <v>30</v>
      </c>
      <c r="L52" s="12">
        <f>O51*IF(AND($E52=0, H51&gt;0), Input!$B$12, 0)</f>
        <v>3111.5292999999997</v>
      </c>
      <c r="M52" s="12">
        <f t="shared" si="16"/>
        <v>0</v>
      </c>
      <c r="N52" s="12">
        <f>IF(AND($E52=0, Q52=0, D52&lt;=5), MAX(O40*Input!$B$20), 0)</f>
        <v>8932.619999999999</v>
      </c>
      <c r="O52" s="12">
        <f t="shared" si="23"/>
        <v>157809.62</v>
      </c>
      <c r="P52" s="20">
        <f>IF(Q52=0, VLOOKUP(B52, LWP!$A$2:$B$77, 2, FALSE), P51)</f>
        <v>0.03</v>
      </c>
      <c r="Q52" s="13">
        <f>IF(F52&lt;Input!$B$23,0,1)</f>
        <v>0</v>
      </c>
      <c r="R52" s="12">
        <f t="shared" si="7"/>
        <v>0</v>
      </c>
      <c r="S52" s="12">
        <f t="shared" si="8"/>
        <v>0</v>
      </c>
      <c r="T52" s="27">
        <f>VLOOKUP(D52,'Swap-forward'!$A$2:$B$90,2,FALSE)/12</f>
        <v>2.0491659618914627E-3</v>
      </c>
      <c r="U52" s="27">
        <f>EXP(-SUM(T$5:T52))</f>
        <v>0.96216366920626129</v>
      </c>
      <c r="V52" s="12">
        <f t="shared" si="9"/>
        <v>2993.8004481307894</v>
      </c>
      <c r="W52" s="12">
        <f t="shared" si="10"/>
        <v>0</v>
      </c>
      <c r="X52" s="26">
        <f t="shared" si="11"/>
        <v>0.30812835691314766</v>
      </c>
      <c r="Y52">
        <f>VLOOKUP(B52, Mort!$A$2:$D$116, 4, FALSE)/12</f>
        <v>2.561962100833333E-6</v>
      </c>
      <c r="Z52">
        <f>VLOOKUP(D52,Lapse!$A$2:$B$101, 2, FALSE)/12</f>
        <v>1.6666666666666668E-3</v>
      </c>
      <c r="AA52" s="28">
        <f t="shared" si="12"/>
        <v>0.93149697849192781</v>
      </c>
      <c r="AB52" s="27">
        <f t="shared" si="13"/>
        <v>2788.7160716416097</v>
      </c>
      <c r="AC52" s="27">
        <f t="shared" si="14"/>
        <v>0</v>
      </c>
    </row>
    <row r="53" spans="1:29" x14ac:dyDescent="0.2">
      <c r="A53" s="19">
        <f t="shared" si="18"/>
        <v>46234</v>
      </c>
      <c r="B53">
        <f t="shared" si="19"/>
        <v>59</v>
      </c>
      <c r="C53">
        <f t="shared" si="20"/>
        <v>4</v>
      </c>
      <c r="D53">
        <f t="shared" si="21"/>
        <v>5</v>
      </c>
      <c r="E53">
        <f t="shared" si="22"/>
        <v>1</v>
      </c>
      <c r="F53">
        <f t="shared" si="5"/>
        <v>49</v>
      </c>
      <c r="G53" s="11">
        <f>'Fund Return'!D50</f>
        <v>-1.6499327903485305E-2</v>
      </c>
      <c r="H53" s="12">
        <f t="shared" si="6"/>
        <v>134695.77143268994</v>
      </c>
      <c r="I53" s="12">
        <f>H52*(Input!$B$13)/12</f>
        <v>120.03841691331975</v>
      </c>
      <c r="J53" s="12">
        <f>H52*(Input!$B$14)/12</f>
        <v>107.46296371287673</v>
      </c>
      <c r="K53" s="12">
        <f>IF(AND($E53=0, H52&gt;0), Input!$B$15, 0)</f>
        <v>0</v>
      </c>
      <c r="L53" s="12">
        <f>O52*IF(AND($E53=0, H52&gt;0), Input!$B$12, 0)</f>
        <v>0</v>
      </c>
      <c r="M53" s="12">
        <f t="shared" si="16"/>
        <v>0</v>
      </c>
      <c r="N53" s="12">
        <f>IF(AND($E53=0, Q53=0, D53&lt;=5), MAX(O41*Input!$B$20), 0)</f>
        <v>0</v>
      </c>
      <c r="O53" s="12">
        <f t="shared" si="23"/>
        <v>157809.62</v>
      </c>
      <c r="P53" s="20">
        <f>IF(Q53=0, VLOOKUP(B53, LWP!$A$2:$B$77, 2, FALSE), P52)</f>
        <v>0.03</v>
      </c>
      <c r="Q53" s="13">
        <f>IF(F53&lt;Input!$B$23,0,1)</f>
        <v>0</v>
      </c>
      <c r="R53" s="12">
        <f t="shared" si="7"/>
        <v>0</v>
      </c>
      <c r="S53" s="12">
        <f t="shared" si="8"/>
        <v>0</v>
      </c>
      <c r="T53" s="27">
        <f>VLOOKUP(D53,'Swap-forward'!$A$2:$B$90,2,FALSE)/12</f>
        <v>2.0491659618914627E-3</v>
      </c>
      <c r="U53" s="27">
        <f>EXP(-SUM(T$5:T53))</f>
        <v>0.96019405488807874</v>
      </c>
      <c r="V53" s="12">
        <f t="shared" si="9"/>
        <v>0</v>
      </c>
      <c r="W53" s="12">
        <f t="shared" si="10"/>
        <v>0</v>
      </c>
      <c r="X53" s="26">
        <f t="shared" si="11"/>
        <v>0.30749759725859233</v>
      </c>
      <c r="Y53">
        <f>VLOOKUP(B53, Mort!$A$2:$D$116, 4, FALSE)/12</f>
        <v>2.561962100833333E-6</v>
      </c>
      <c r="Z53">
        <f>VLOOKUP(D53,Lapse!$A$2:$B$101, 2, FALSE)/12</f>
        <v>1.6666666666666668E-3</v>
      </c>
      <c r="AA53" s="28">
        <f t="shared" si="12"/>
        <v>0.92994210104525199</v>
      </c>
      <c r="AB53" s="27">
        <f t="shared" si="13"/>
        <v>0</v>
      </c>
      <c r="AC53" s="27">
        <f t="shared" si="14"/>
        <v>0</v>
      </c>
    </row>
    <row r="54" spans="1:29" x14ac:dyDescent="0.2">
      <c r="A54" s="19">
        <f t="shared" ref="A54:A100" si="24">EOMONTH(A53,1)</f>
        <v>46265</v>
      </c>
      <c r="B54">
        <f t="shared" ref="B54:B100" si="25">B53+(C53=11)</f>
        <v>59</v>
      </c>
      <c r="C54">
        <f t="shared" ref="C54:C100" si="26">MOD(C53+1,12)</f>
        <v>5</v>
      </c>
      <c r="D54">
        <f t="shared" ref="D54:D100" si="27">D53+(E53=11)</f>
        <v>5</v>
      </c>
      <c r="E54">
        <f t="shared" ref="E54:E100" si="28">MOD(E53+1,12)</f>
        <v>2</v>
      </c>
      <c r="F54">
        <f t="shared" si="5"/>
        <v>50</v>
      </c>
      <c r="G54" s="11">
        <f>'Fund Return'!D51</f>
        <v>1.7508093426388698E-2</v>
      </c>
      <c r="H54" s="12">
        <f t="shared" si="6"/>
        <v>136830.6670954471</v>
      </c>
      <c r="I54" s="12">
        <f>H53*(Input!$B$13)/12</f>
        <v>117.85880000360372</v>
      </c>
      <c r="J54" s="12">
        <f>H53*(Input!$B$14)/12</f>
        <v>105.51168762227378</v>
      </c>
      <c r="K54" s="12">
        <f>IF(AND($E54=0, H53&gt;0), Input!$B$15, 0)</f>
        <v>0</v>
      </c>
      <c r="L54" s="12">
        <f>O53*IF(AND($E54=0, H53&gt;0), Input!$B$12, 0)</f>
        <v>0</v>
      </c>
      <c r="M54" s="12">
        <f t="shared" si="16"/>
        <v>0</v>
      </c>
      <c r="N54" s="12">
        <f>IF(AND($E54=0, Q54=0, D54&lt;=5), MAX(O42*Input!$B$20), 0)</f>
        <v>0</v>
      </c>
      <c r="O54" s="12">
        <f t="shared" ref="O54:O100" si="29">O53+MAX(M54,N54)</f>
        <v>157809.62</v>
      </c>
      <c r="P54" s="20">
        <f>IF(Q54=0, VLOOKUP(B54, LWP!$A$2:$B$77, 2, FALSE), P53)</f>
        <v>0.03</v>
      </c>
      <c r="Q54" s="13">
        <f>IF(F54&lt;Input!$B$23,0,1)</f>
        <v>0</v>
      </c>
      <c r="R54" s="12">
        <f t="shared" si="7"/>
        <v>0</v>
      </c>
      <c r="S54" s="12">
        <f t="shared" si="8"/>
        <v>0</v>
      </c>
      <c r="T54" s="27">
        <f>VLOOKUP(D54,'Swap-forward'!$A$2:$B$90,2,FALSE)/12</f>
        <v>2.0491659618914627E-3</v>
      </c>
      <c r="U54" s="27">
        <f>EXP(-SUM(T$5:T54))</f>
        <v>0.95822847250405319</v>
      </c>
      <c r="V54" s="12">
        <f t="shared" si="9"/>
        <v>0</v>
      </c>
      <c r="W54" s="12">
        <f t="shared" si="10"/>
        <v>0</v>
      </c>
      <c r="X54" s="26">
        <f t="shared" si="11"/>
        <v>0.30686812881184994</v>
      </c>
      <c r="Y54">
        <f>VLOOKUP(B54, Mort!$A$2:$D$116, 4, FALSE)/12</f>
        <v>2.561962100833333E-6</v>
      </c>
      <c r="Z54">
        <f>VLOOKUP(D54,Lapse!$A$2:$B$101, 2, FALSE)/12</f>
        <v>1.6666666666666668E-3</v>
      </c>
      <c r="AA54" s="28">
        <f t="shared" si="12"/>
        <v>0.92838981903788509</v>
      </c>
      <c r="AB54" s="27">
        <f t="shared" si="13"/>
        <v>0</v>
      </c>
      <c r="AC54" s="27">
        <f t="shared" si="14"/>
        <v>0</v>
      </c>
    </row>
    <row r="55" spans="1:29" x14ac:dyDescent="0.2">
      <c r="A55" s="19">
        <f t="shared" si="24"/>
        <v>46295</v>
      </c>
      <c r="B55">
        <f t="shared" si="25"/>
        <v>59</v>
      </c>
      <c r="C55">
        <f t="shared" si="26"/>
        <v>6</v>
      </c>
      <c r="D55">
        <f t="shared" si="27"/>
        <v>5</v>
      </c>
      <c r="E55">
        <f t="shared" si="28"/>
        <v>3</v>
      </c>
      <c r="F55">
        <f t="shared" si="5"/>
        <v>51</v>
      </c>
      <c r="G55" s="11">
        <f>'Fund Return'!D52</f>
        <v>2.92627570416275E-2</v>
      </c>
      <c r="H55" s="12">
        <f t="shared" si="6"/>
        <v>140607.79880623837</v>
      </c>
      <c r="I55" s="12">
        <f>H54*(Input!$B$13)/12</f>
        <v>119.72683370851622</v>
      </c>
      <c r="J55" s="12">
        <f>H54*(Input!$B$14)/12</f>
        <v>107.18402255810024</v>
      </c>
      <c r="K55" s="12">
        <f>IF(AND($E55=0, H54&gt;0), Input!$B$15, 0)</f>
        <v>0</v>
      </c>
      <c r="L55" s="12">
        <f>O54*IF(AND($E55=0, H54&gt;0), Input!$B$12, 0)</f>
        <v>0</v>
      </c>
      <c r="M55" s="12">
        <f t="shared" si="16"/>
        <v>0</v>
      </c>
      <c r="N55" s="12">
        <f>IF(AND($E55=0, Q55=0, D55&lt;=5), MAX(O43*Input!$B$20), 0)</f>
        <v>0</v>
      </c>
      <c r="O55" s="12">
        <f t="shared" si="29"/>
        <v>157809.62</v>
      </c>
      <c r="P55" s="20">
        <f>IF(Q55=0, VLOOKUP(B55, LWP!$A$2:$B$77, 2, FALSE), P54)</f>
        <v>0.03</v>
      </c>
      <c r="Q55" s="13">
        <f>IF(F55&lt;Input!$B$23,0,1)</f>
        <v>0</v>
      </c>
      <c r="R55" s="12">
        <f t="shared" si="7"/>
        <v>0</v>
      </c>
      <c r="S55" s="12">
        <f t="shared" si="8"/>
        <v>0</v>
      </c>
      <c r="T55" s="27">
        <f>VLOOKUP(D55,'Swap-forward'!$A$2:$B$90,2,FALSE)/12</f>
        <v>2.0491659618914627E-3</v>
      </c>
      <c r="U55" s="27">
        <f>EXP(-SUM(T$5:T55))</f>
        <v>0.95626691380054163</v>
      </c>
      <c r="V55" s="12">
        <f t="shared" si="9"/>
        <v>0</v>
      </c>
      <c r="W55" s="12">
        <f t="shared" si="10"/>
        <v>0</v>
      </c>
      <c r="X55" s="26">
        <f t="shared" si="11"/>
        <v>0.30623994892973044</v>
      </c>
      <c r="Y55">
        <f>VLOOKUP(B55, Mort!$A$2:$D$116, 4, FALSE)/12</f>
        <v>2.561962100833333E-6</v>
      </c>
      <c r="Z55">
        <f>VLOOKUP(D55,Lapse!$A$2:$B$101, 2, FALSE)/12</f>
        <v>1.6666666666666668E-3</v>
      </c>
      <c r="AA55" s="28">
        <f t="shared" si="12"/>
        <v>0.92684012813745664</v>
      </c>
      <c r="AB55" s="27">
        <f t="shared" si="13"/>
        <v>0</v>
      </c>
      <c r="AC55" s="27">
        <f t="shared" si="14"/>
        <v>0</v>
      </c>
    </row>
    <row r="56" spans="1:29" x14ac:dyDescent="0.2">
      <c r="A56" s="19">
        <f t="shared" si="24"/>
        <v>46326</v>
      </c>
      <c r="B56">
        <f t="shared" si="25"/>
        <v>59</v>
      </c>
      <c r="C56">
        <f t="shared" si="26"/>
        <v>7</v>
      </c>
      <c r="D56">
        <f t="shared" si="27"/>
        <v>5</v>
      </c>
      <c r="E56">
        <f t="shared" si="28"/>
        <v>4</v>
      </c>
      <c r="F56">
        <f t="shared" si="5"/>
        <v>52</v>
      </c>
      <c r="G56" s="11">
        <f>'Fund Return'!D53</f>
        <v>-5.5099448086785739E-3</v>
      </c>
      <c r="H56" s="12">
        <f t="shared" si="6"/>
        <v>139599.88299545919</v>
      </c>
      <c r="I56" s="12">
        <f>H55*(Input!$B$13)/12</f>
        <v>123.03182395545859</v>
      </c>
      <c r="J56" s="12">
        <f>H55*(Input!$B$14)/12</f>
        <v>110.1427757315534</v>
      </c>
      <c r="K56" s="12">
        <f>IF(AND($E56=0, H55&gt;0), Input!$B$15, 0)</f>
        <v>0</v>
      </c>
      <c r="L56" s="12">
        <f>O55*IF(AND($E56=0, H55&gt;0), Input!$B$12, 0)</f>
        <v>0</v>
      </c>
      <c r="M56" s="12">
        <f t="shared" si="16"/>
        <v>0</v>
      </c>
      <c r="N56" s="12">
        <f>IF(AND($E56=0, Q56=0, D56&lt;=5), MAX(O44*Input!$B$20), 0)</f>
        <v>0</v>
      </c>
      <c r="O56" s="12">
        <f t="shared" si="29"/>
        <v>157809.62</v>
      </c>
      <c r="P56" s="20">
        <f>IF(Q56=0, VLOOKUP(B56, LWP!$A$2:$B$77, 2, FALSE), P55)</f>
        <v>0.03</v>
      </c>
      <c r="Q56" s="13">
        <f>IF(F56&lt;Input!$B$23,0,1)</f>
        <v>0</v>
      </c>
      <c r="R56" s="12">
        <f t="shared" si="7"/>
        <v>0</v>
      </c>
      <c r="S56" s="12">
        <f t="shared" si="8"/>
        <v>0</v>
      </c>
      <c r="T56" s="27">
        <f>VLOOKUP(D56,'Swap-forward'!$A$2:$B$90,2,FALSE)/12</f>
        <v>2.0491659618914627E-3</v>
      </c>
      <c r="U56" s="27">
        <f>EXP(-SUM(T$5:T56))</f>
        <v>0.95430937054079723</v>
      </c>
      <c r="V56" s="12">
        <f t="shared" si="9"/>
        <v>0</v>
      </c>
      <c r="W56" s="12">
        <f t="shared" si="10"/>
        <v>0</v>
      </c>
      <c r="X56" s="26">
        <f t="shared" si="11"/>
        <v>0.30561305497445457</v>
      </c>
      <c r="Y56">
        <f>VLOOKUP(B56, Mort!$A$2:$D$116, 4, FALSE)/12</f>
        <v>2.561962100833333E-6</v>
      </c>
      <c r="Z56">
        <f>VLOOKUP(D56,Lapse!$A$2:$B$101, 2, FALSE)/12</f>
        <v>1.6666666666666668E-3</v>
      </c>
      <c r="AA56" s="28">
        <f t="shared" si="12"/>
        <v>0.92529302401882785</v>
      </c>
      <c r="AB56" s="27">
        <f t="shared" si="13"/>
        <v>0</v>
      </c>
      <c r="AC56" s="27">
        <f t="shared" si="14"/>
        <v>0</v>
      </c>
    </row>
    <row r="57" spans="1:29" x14ac:dyDescent="0.2">
      <c r="A57" s="19">
        <f t="shared" si="24"/>
        <v>46356</v>
      </c>
      <c r="B57">
        <f t="shared" si="25"/>
        <v>59</v>
      </c>
      <c r="C57">
        <f t="shared" si="26"/>
        <v>8</v>
      </c>
      <c r="D57">
        <f t="shared" si="27"/>
        <v>5</v>
      </c>
      <c r="E57">
        <f t="shared" si="28"/>
        <v>5</v>
      </c>
      <c r="F57">
        <f t="shared" si="5"/>
        <v>53</v>
      </c>
      <c r="G57" s="11">
        <f>'Fund Return'!D54</f>
        <v>-2.4433047970879398E-3</v>
      </c>
      <c r="H57" s="12">
        <f t="shared" si="6"/>
        <v>139027.29479236266</v>
      </c>
      <c r="I57" s="12">
        <f>H56*(Input!$B$13)/12</f>
        <v>122.14989762102681</v>
      </c>
      <c r="J57" s="12">
        <f>H56*(Input!$B$14)/12</f>
        <v>109.35324167977637</v>
      </c>
      <c r="K57" s="12">
        <f>IF(AND($E57=0, H56&gt;0), Input!$B$15, 0)</f>
        <v>0</v>
      </c>
      <c r="L57" s="12">
        <f>O56*IF(AND($E57=0, H56&gt;0), Input!$B$12, 0)</f>
        <v>0</v>
      </c>
      <c r="M57" s="12">
        <f t="shared" si="16"/>
        <v>0</v>
      </c>
      <c r="N57" s="12">
        <f>IF(AND($E57=0, Q57=0, D57&lt;=5), MAX(O45*Input!$B$20), 0)</f>
        <v>0</v>
      </c>
      <c r="O57" s="12">
        <f t="shared" si="29"/>
        <v>157809.62</v>
      </c>
      <c r="P57" s="20">
        <f>IF(Q57=0, VLOOKUP(B57, LWP!$A$2:$B$77, 2, FALSE), P56)</f>
        <v>0.03</v>
      </c>
      <c r="Q57" s="13">
        <f>IF(F57&lt;Input!$B$23,0,1)</f>
        <v>0</v>
      </c>
      <c r="R57" s="12">
        <f t="shared" si="7"/>
        <v>0</v>
      </c>
      <c r="S57" s="12">
        <f t="shared" si="8"/>
        <v>0</v>
      </c>
      <c r="T57" s="27">
        <f>VLOOKUP(D57,'Swap-forward'!$A$2:$B$90,2,FALSE)/12</f>
        <v>2.0491659618914627E-3</v>
      </c>
      <c r="U57" s="27">
        <f>EXP(-SUM(T$5:T57))</f>
        <v>0.95235583450493388</v>
      </c>
      <c r="V57" s="12">
        <f t="shared" si="9"/>
        <v>0</v>
      </c>
      <c r="W57" s="12">
        <f t="shared" si="10"/>
        <v>0</v>
      </c>
      <c r="X57" s="26">
        <f t="shared" si="11"/>
        <v>0.30498744431364283</v>
      </c>
      <c r="Y57">
        <f>VLOOKUP(B57, Mort!$A$2:$D$116, 4, FALSE)/12</f>
        <v>2.561962100833333E-6</v>
      </c>
      <c r="Z57">
        <f>VLOOKUP(D57,Lapse!$A$2:$B$101, 2, FALSE)/12</f>
        <v>1.6666666666666668E-3</v>
      </c>
      <c r="AA57" s="28">
        <f t="shared" si="12"/>
        <v>0.92374850236407957</v>
      </c>
      <c r="AB57" s="27">
        <f t="shared" si="13"/>
        <v>0</v>
      </c>
      <c r="AC57" s="27">
        <f t="shared" si="14"/>
        <v>0</v>
      </c>
    </row>
    <row r="58" spans="1:29" x14ac:dyDescent="0.2">
      <c r="A58" s="19">
        <f t="shared" si="24"/>
        <v>46387</v>
      </c>
      <c r="B58">
        <f t="shared" si="25"/>
        <v>59</v>
      </c>
      <c r="C58">
        <f t="shared" si="26"/>
        <v>9</v>
      </c>
      <c r="D58">
        <f t="shared" si="27"/>
        <v>5</v>
      </c>
      <c r="E58">
        <f t="shared" si="28"/>
        <v>6</v>
      </c>
      <c r="F58">
        <f t="shared" si="5"/>
        <v>54</v>
      </c>
      <c r="G58" s="11">
        <f>'Fund Return'!D55</f>
        <v>-9.1264079516660462E-2</v>
      </c>
      <c r="H58" s="12">
        <f t="shared" si="6"/>
        <v>126108.54310824895</v>
      </c>
      <c r="I58" s="12">
        <f>H57*(Input!$B$13)/12</f>
        <v>121.64888294331735</v>
      </c>
      <c r="J58" s="12">
        <f>H57*(Input!$B$14)/12</f>
        <v>108.90471425401743</v>
      </c>
      <c r="K58" s="12">
        <f>IF(AND($E58=0, H57&gt;0), Input!$B$15, 0)</f>
        <v>0</v>
      </c>
      <c r="L58" s="12">
        <f>O57*IF(AND($E58=0, H57&gt;0), Input!$B$12, 0)</f>
        <v>0</v>
      </c>
      <c r="M58" s="12">
        <f t="shared" si="16"/>
        <v>0</v>
      </c>
      <c r="N58" s="12">
        <f>IF(AND($E58=0, Q58=0, D58&lt;=5), MAX(O46*Input!$B$20), 0)</f>
        <v>0</v>
      </c>
      <c r="O58" s="12">
        <f t="shared" si="29"/>
        <v>157809.62</v>
      </c>
      <c r="P58" s="20">
        <f>IF(Q58=0, VLOOKUP(B58, LWP!$A$2:$B$77, 2, FALSE), P57)</f>
        <v>0.03</v>
      </c>
      <c r="Q58" s="13">
        <f>IF(F58&lt;Input!$B$23,0,1)</f>
        <v>0</v>
      </c>
      <c r="R58" s="12">
        <f t="shared" si="7"/>
        <v>0</v>
      </c>
      <c r="S58" s="12">
        <f t="shared" si="8"/>
        <v>0</v>
      </c>
      <c r="T58" s="27">
        <f>VLOOKUP(D58,'Swap-forward'!$A$2:$B$90,2,FALSE)/12</f>
        <v>2.0491659618914627E-3</v>
      </c>
      <c r="U58" s="27">
        <f>EXP(-SUM(T$5:T58))</f>
        <v>0.95040629748989258</v>
      </c>
      <c r="V58" s="12">
        <f t="shared" si="9"/>
        <v>0</v>
      </c>
      <c r="W58" s="12">
        <f t="shared" si="10"/>
        <v>0</v>
      </c>
      <c r="X58" s="26">
        <f t="shared" si="11"/>
        <v>0.30436311432030433</v>
      </c>
      <c r="Y58">
        <f>VLOOKUP(B58, Mort!$A$2:$D$116, 4, FALSE)/12</f>
        <v>2.561962100833333E-6</v>
      </c>
      <c r="Z58">
        <f>VLOOKUP(D58,Lapse!$A$2:$B$101, 2, FALSE)/12</f>
        <v>1.6666666666666668E-3</v>
      </c>
      <c r="AA58" s="28">
        <f t="shared" si="12"/>
        <v>0.92220655886250014</v>
      </c>
      <c r="AB58" s="27">
        <f t="shared" si="13"/>
        <v>0</v>
      </c>
      <c r="AC58" s="27">
        <f t="shared" si="14"/>
        <v>0</v>
      </c>
    </row>
    <row r="59" spans="1:29" x14ac:dyDescent="0.2">
      <c r="A59" s="19">
        <f t="shared" si="24"/>
        <v>46418</v>
      </c>
      <c r="B59">
        <f t="shared" si="25"/>
        <v>59</v>
      </c>
      <c r="C59">
        <f t="shared" si="26"/>
        <v>10</v>
      </c>
      <c r="D59">
        <f t="shared" si="27"/>
        <v>5</v>
      </c>
      <c r="E59">
        <f t="shared" si="28"/>
        <v>7</v>
      </c>
      <c r="F59">
        <f t="shared" si="5"/>
        <v>55</v>
      </c>
      <c r="G59" s="11">
        <f>'Fund Return'!D56</f>
        <v>1.4122446469370714E-2</v>
      </c>
      <c r="H59" s="12">
        <f t="shared" si="6"/>
        <v>127680.37425697103</v>
      </c>
      <c r="I59" s="12">
        <f>H58*(Input!$B$13)/12</f>
        <v>110.34497521971785</v>
      </c>
      <c r="J59" s="12">
        <f>H58*(Input!$B$14)/12</f>
        <v>98.785025434795003</v>
      </c>
      <c r="K59" s="12">
        <f>IF(AND($E59=0, H58&gt;0), Input!$B$15, 0)</f>
        <v>0</v>
      </c>
      <c r="L59" s="12">
        <f>O58*IF(AND($E59=0, H58&gt;0), Input!$B$12, 0)</f>
        <v>0</v>
      </c>
      <c r="M59" s="12">
        <f t="shared" si="16"/>
        <v>0</v>
      </c>
      <c r="N59" s="12">
        <f>IF(AND($E59=0, Q59=0, D59&lt;=5), MAX(O47*Input!$B$20), 0)</f>
        <v>0</v>
      </c>
      <c r="O59" s="12">
        <f t="shared" si="29"/>
        <v>157809.62</v>
      </c>
      <c r="P59" s="20">
        <f>IF(Q59=0, VLOOKUP(B59, LWP!$A$2:$B$77, 2, FALSE), P58)</f>
        <v>0.03</v>
      </c>
      <c r="Q59" s="13">
        <f>IF(F59&lt;Input!$B$23,0,1)</f>
        <v>0</v>
      </c>
      <c r="R59" s="12">
        <f t="shared" si="7"/>
        <v>0</v>
      </c>
      <c r="S59" s="12">
        <f t="shared" si="8"/>
        <v>0</v>
      </c>
      <c r="T59" s="27">
        <f>VLOOKUP(D59,'Swap-forward'!$A$2:$B$90,2,FALSE)/12</f>
        <v>2.0491659618914627E-3</v>
      </c>
      <c r="U59" s="27">
        <f>EXP(-SUM(T$5:T59))</f>
        <v>0.94846075130940632</v>
      </c>
      <c r="V59" s="12">
        <f t="shared" si="9"/>
        <v>0</v>
      </c>
      <c r="W59" s="12">
        <f t="shared" si="10"/>
        <v>0</v>
      </c>
      <c r="X59" s="26">
        <f t="shared" si="11"/>
        <v>0.30374006237282603</v>
      </c>
      <c r="Y59">
        <f>VLOOKUP(B59, Mort!$A$2:$D$116, 4, FALSE)/12</f>
        <v>2.561962100833333E-6</v>
      </c>
      <c r="Z59">
        <f>VLOOKUP(D59,Lapse!$A$2:$B$101, 2, FALSE)/12</f>
        <v>1.6666666666666668E-3</v>
      </c>
      <c r="AA59" s="28">
        <f t="shared" si="12"/>
        <v>0.92066718921057344</v>
      </c>
      <c r="AB59" s="27">
        <f t="shared" si="13"/>
        <v>0</v>
      </c>
      <c r="AC59" s="27">
        <f t="shared" si="14"/>
        <v>0</v>
      </c>
    </row>
    <row r="60" spans="1:29" x14ac:dyDescent="0.2">
      <c r="A60" s="19">
        <f t="shared" si="24"/>
        <v>46446</v>
      </c>
      <c r="B60">
        <f t="shared" si="25"/>
        <v>59</v>
      </c>
      <c r="C60">
        <f t="shared" si="26"/>
        <v>11</v>
      </c>
      <c r="D60">
        <f t="shared" si="27"/>
        <v>5</v>
      </c>
      <c r="E60">
        <f t="shared" si="28"/>
        <v>8</v>
      </c>
      <c r="F60">
        <f t="shared" si="5"/>
        <v>56</v>
      </c>
      <c r="G60" s="11">
        <f>'Fund Return'!D57</f>
        <v>2.0987493672048111E-2</v>
      </c>
      <c r="H60" s="12">
        <f t="shared" si="6"/>
        <v>130148.32868309115</v>
      </c>
      <c r="I60" s="12">
        <f>H59*(Input!$B$13)/12</f>
        <v>111.72032747484967</v>
      </c>
      <c r="J60" s="12">
        <f>H59*(Input!$B$14)/12</f>
        <v>100.01629316796065</v>
      </c>
      <c r="K60" s="12">
        <f>IF(AND($E60=0, H59&gt;0), Input!$B$15, 0)</f>
        <v>0</v>
      </c>
      <c r="L60" s="12">
        <f>O59*IF(AND($E60=0, H59&gt;0), Input!$B$12, 0)</f>
        <v>0</v>
      </c>
      <c r="M60" s="12">
        <f t="shared" si="16"/>
        <v>0</v>
      </c>
      <c r="N60" s="12">
        <f>IF(AND($E60=0, Q60=0, D60&lt;=5), MAX(O48*Input!$B$20), 0)</f>
        <v>0</v>
      </c>
      <c r="O60" s="12">
        <f t="shared" si="29"/>
        <v>157809.62</v>
      </c>
      <c r="P60" s="20">
        <f>IF(Q60=0, VLOOKUP(B60, LWP!$A$2:$B$77, 2, FALSE), P59)</f>
        <v>0.03</v>
      </c>
      <c r="Q60" s="13">
        <f>IF(F60&lt;Input!$B$23,0,1)</f>
        <v>0</v>
      </c>
      <c r="R60" s="12">
        <f t="shared" si="7"/>
        <v>0</v>
      </c>
      <c r="S60" s="12">
        <f t="shared" si="8"/>
        <v>0</v>
      </c>
      <c r="T60" s="27">
        <f>VLOOKUP(D60,'Swap-forward'!$A$2:$B$90,2,FALSE)/12</f>
        <v>2.0491659618914627E-3</v>
      </c>
      <c r="U60" s="27">
        <f>EXP(-SUM(T$5:T60))</f>
        <v>0.94651918779396593</v>
      </c>
      <c r="V60" s="12">
        <f t="shared" si="9"/>
        <v>0</v>
      </c>
      <c r="W60" s="12">
        <f t="shared" si="10"/>
        <v>0</v>
      </c>
      <c r="X60" s="26">
        <f t="shared" si="11"/>
        <v>0.30311828585496114</v>
      </c>
      <c r="Y60">
        <f>VLOOKUP(B60, Mort!$A$2:$D$116, 4, FALSE)/12</f>
        <v>2.561962100833333E-6</v>
      </c>
      <c r="Z60">
        <f>VLOOKUP(D60,Lapse!$A$2:$B$101, 2, FALSE)/12</f>
        <v>1.6666666666666668E-3</v>
      </c>
      <c r="AA60" s="28">
        <f t="shared" si="12"/>
        <v>0.91913038911196698</v>
      </c>
      <c r="AB60" s="27">
        <f t="shared" si="13"/>
        <v>0</v>
      </c>
      <c r="AC60" s="27">
        <f t="shared" si="14"/>
        <v>0</v>
      </c>
    </row>
    <row r="61" spans="1:29" x14ac:dyDescent="0.2">
      <c r="A61" s="19">
        <f t="shared" si="24"/>
        <v>46477</v>
      </c>
      <c r="B61">
        <f t="shared" si="25"/>
        <v>60</v>
      </c>
      <c r="C61">
        <f t="shared" si="26"/>
        <v>0</v>
      </c>
      <c r="D61">
        <f t="shared" si="27"/>
        <v>5</v>
      </c>
      <c r="E61">
        <f t="shared" si="28"/>
        <v>9</v>
      </c>
      <c r="F61">
        <f t="shared" si="5"/>
        <v>57</v>
      </c>
      <c r="G61" s="11">
        <f>'Fund Return'!D58</f>
        <v>4.2847264437338335E-3</v>
      </c>
      <c r="H61" s="12">
        <f t="shared" si="6"/>
        <v>130490.14935687455</v>
      </c>
      <c r="I61" s="12">
        <f>H60*(Input!$B$13)/12</f>
        <v>113.87978759770476</v>
      </c>
      <c r="J61" s="12">
        <f>H60*(Input!$B$14)/12</f>
        <v>101.94952413508808</v>
      </c>
      <c r="K61" s="12">
        <f>IF(AND($E61=0, H60&gt;0), Input!$B$15, 0)</f>
        <v>0</v>
      </c>
      <c r="L61" s="12">
        <f>O60*IF(AND($E61=0, H60&gt;0), Input!$B$12, 0)</f>
        <v>0</v>
      </c>
      <c r="M61" s="12">
        <f t="shared" si="16"/>
        <v>0</v>
      </c>
      <c r="N61" s="12">
        <f>IF(AND($E61=0, Q61=0, D61&lt;=5), MAX(O49*Input!$B$20), 0)</f>
        <v>0</v>
      </c>
      <c r="O61" s="12">
        <f t="shared" si="29"/>
        <v>157809.62</v>
      </c>
      <c r="P61" s="20">
        <f>IF(Q61=0, VLOOKUP(B61, LWP!$A$2:$B$77, 2, FALSE), P60)</f>
        <v>0.04</v>
      </c>
      <c r="Q61" s="13">
        <f>IF(F61&lt;Input!$B$23,0,1)</f>
        <v>0</v>
      </c>
      <c r="R61" s="12">
        <f t="shared" si="7"/>
        <v>0</v>
      </c>
      <c r="S61" s="12">
        <f t="shared" si="8"/>
        <v>0</v>
      </c>
      <c r="T61" s="27">
        <f>VLOOKUP(D61,'Swap-forward'!$A$2:$B$90,2,FALSE)/12</f>
        <v>2.0491659618914627E-3</v>
      </c>
      <c r="U61" s="27">
        <f>EXP(-SUM(T$5:T61))</f>
        <v>0.94458159879078585</v>
      </c>
      <c r="V61" s="12">
        <f t="shared" si="9"/>
        <v>0</v>
      </c>
      <c r="W61" s="12">
        <f t="shared" si="10"/>
        <v>0</v>
      </c>
      <c r="X61" s="26">
        <f t="shared" si="11"/>
        <v>0.39213150755728188</v>
      </c>
      <c r="Y61">
        <f>VLOOKUP(B61, Mort!$A$2:$D$116, 4, FALSE)/12</f>
        <v>3.3211022366666665E-6</v>
      </c>
      <c r="Z61">
        <f>VLOOKUP(D61,Lapse!$A$2:$B$101, 2, FALSE)/12</f>
        <v>1.6666666666666668E-3</v>
      </c>
      <c r="AA61" s="28">
        <f t="shared" si="12"/>
        <v>0.91759545769166595</v>
      </c>
      <c r="AB61" s="27">
        <f t="shared" si="13"/>
        <v>0</v>
      </c>
      <c r="AC61" s="27">
        <f t="shared" si="14"/>
        <v>0</v>
      </c>
    </row>
    <row r="62" spans="1:29" x14ac:dyDescent="0.2">
      <c r="A62" s="19">
        <f t="shared" si="24"/>
        <v>46507</v>
      </c>
      <c r="B62">
        <f t="shared" si="25"/>
        <v>60</v>
      </c>
      <c r="C62">
        <f t="shared" si="26"/>
        <v>1</v>
      </c>
      <c r="D62">
        <f t="shared" si="27"/>
        <v>5</v>
      </c>
      <c r="E62">
        <f t="shared" si="28"/>
        <v>10</v>
      </c>
      <c r="F62">
        <f t="shared" si="5"/>
        <v>58</v>
      </c>
      <c r="G62" s="11">
        <f>'Fund Return'!D59</f>
        <v>-8.6499292227833653E-3</v>
      </c>
      <c r="H62" s="12">
        <f t="shared" si="6"/>
        <v>129145.02263631699</v>
      </c>
      <c r="I62" s="12">
        <f>H61*(Input!$B$13)/12</f>
        <v>114.17888068726523</v>
      </c>
      <c r="J62" s="12">
        <f>H61*(Input!$B$14)/12</f>
        <v>102.21728366288507</v>
      </c>
      <c r="K62" s="12">
        <f>IF(AND($E62=0, H61&gt;0), Input!$B$15, 0)</f>
        <v>0</v>
      </c>
      <c r="L62" s="12">
        <f>O61*IF(AND($E62=0, H61&gt;0), Input!$B$12, 0)</f>
        <v>0</v>
      </c>
      <c r="M62" s="12">
        <f t="shared" si="16"/>
        <v>0</v>
      </c>
      <c r="N62" s="12">
        <f>IF(AND($E62=0, Q62=0, D62&lt;=5), MAX(O50*Input!$B$20), 0)</f>
        <v>0</v>
      </c>
      <c r="O62" s="12">
        <f t="shared" si="29"/>
        <v>157809.62</v>
      </c>
      <c r="P62" s="20">
        <f>IF(Q62=0, VLOOKUP(B62, LWP!$A$2:$B$77, 2, FALSE), P61)</f>
        <v>0.04</v>
      </c>
      <c r="Q62" s="13">
        <f>IF(F62&lt;Input!$B$23,0,1)</f>
        <v>0</v>
      </c>
      <c r="R62" s="12">
        <f t="shared" si="7"/>
        <v>0</v>
      </c>
      <c r="S62" s="12">
        <f t="shared" si="8"/>
        <v>0</v>
      </c>
      <c r="T62" s="27">
        <f>VLOOKUP(D62,'Swap-forward'!$A$2:$B$90,2,FALSE)/12</f>
        <v>2.0491659618914627E-3</v>
      </c>
      <c r="U62" s="27">
        <f>EXP(-SUM(T$5:T62))</f>
        <v>0.94264797616376983</v>
      </c>
      <c r="V62" s="12">
        <f t="shared" si="9"/>
        <v>0</v>
      </c>
      <c r="W62" s="12">
        <f t="shared" si="10"/>
        <v>0</v>
      </c>
      <c r="X62" s="26">
        <f t="shared" si="11"/>
        <v>0.39132878775335034</v>
      </c>
      <c r="Y62">
        <f>VLOOKUP(B62, Mort!$A$2:$D$116, 4, FALSE)/12</f>
        <v>3.3211022366666665E-6</v>
      </c>
      <c r="Z62">
        <f>VLOOKUP(D62,Lapse!$A$2:$B$101, 2, FALSE)/12</f>
        <v>1.6666666666666668E-3</v>
      </c>
      <c r="AA62" s="28">
        <f t="shared" si="12"/>
        <v>0.91606308957956673</v>
      </c>
      <c r="AB62" s="27">
        <f t="shared" si="13"/>
        <v>0</v>
      </c>
      <c r="AC62" s="27">
        <f t="shared" si="14"/>
        <v>0</v>
      </c>
    </row>
    <row r="63" spans="1:29" x14ac:dyDescent="0.2">
      <c r="A63" s="19">
        <f t="shared" si="24"/>
        <v>46538</v>
      </c>
      <c r="B63">
        <f t="shared" si="25"/>
        <v>60</v>
      </c>
      <c r="C63">
        <f t="shared" si="26"/>
        <v>2</v>
      </c>
      <c r="D63">
        <f t="shared" si="27"/>
        <v>5</v>
      </c>
      <c r="E63">
        <f t="shared" si="28"/>
        <v>11</v>
      </c>
      <c r="F63">
        <f t="shared" si="5"/>
        <v>59</v>
      </c>
      <c r="G63" s="11">
        <f>'Fund Return'!D60</f>
        <v>-1.8559437378148573E-2</v>
      </c>
      <c r="H63" s="12">
        <f t="shared" si="6"/>
        <v>126533.9981801268</v>
      </c>
      <c r="I63" s="12">
        <f>H62*(Input!$B$13)/12</f>
        <v>113.00189480677737</v>
      </c>
      <c r="J63" s="12">
        <f>H62*(Input!$B$14)/12</f>
        <v>101.16360106511497</v>
      </c>
      <c r="K63" s="12">
        <f>IF(AND($E63=0, H62&gt;0), Input!$B$15, 0)</f>
        <v>0</v>
      </c>
      <c r="L63" s="12">
        <f>O62*IF(AND($E63=0, H62&gt;0), Input!$B$12, 0)</f>
        <v>0</v>
      </c>
      <c r="M63" s="12">
        <f t="shared" si="16"/>
        <v>0</v>
      </c>
      <c r="N63" s="12">
        <f>IF(AND($E63=0, Q63=0, D63&lt;=5), MAX(O51*Input!$B$20), 0)</f>
        <v>0</v>
      </c>
      <c r="O63" s="12">
        <f t="shared" si="29"/>
        <v>157809.62</v>
      </c>
      <c r="P63" s="20">
        <f>IF(Q63=0, VLOOKUP(B63, LWP!$A$2:$B$77, 2, FALSE), P62)</f>
        <v>0.04</v>
      </c>
      <c r="Q63" s="13">
        <f>IF(F63&lt;Input!$B$23,0,1)</f>
        <v>0</v>
      </c>
      <c r="R63" s="12">
        <f t="shared" si="7"/>
        <v>0</v>
      </c>
      <c r="S63" s="12">
        <f t="shared" si="8"/>
        <v>0</v>
      </c>
      <c r="T63" s="27">
        <f>VLOOKUP(D63,'Swap-forward'!$A$2:$B$90,2,FALSE)/12</f>
        <v>2.0491659618914627E-3</v>
      </c>
      <c r="U63" s="27">
        <f>EXP(-SUM(T$5:T63))</f>
        <v>0.94071831179347665</v>
      </c>
      <c r="V63" s="12">
        <f t="shared" si="9"/>
        <v>0</v>
      </c>
      <c r="W63" s="12">
        <f t="shared" si="10"/>
        <v>0</v>
      </c>
      <c r="X63" s="26">
        <f t="shared" si="11"/>
        <v>0.39052771117132573</v>
      </c>
      <c r="Y63">
        <f>VLOOKUP(B63, Mort!$A$2:$D$116, 4, FALSE)/12</f>
        <v>3.3211022366666665E-6</v>
      </c>
      <c r="Z63">
        <f>VLOOKUP(D63,Lapse!$A$2:$B$101, 2, FALSE)/12</f>
        <v>1.6666666666666668E-3</v>
      </c>
      <c r="AA63" s="28">
        <f t="shared" si="12"/>
        <v>0.91453328049499039</v>
      </c>
      <c r="AB63" s="27">
        <f t="shared" si="13"/>
        <v>0</v>
      </c>
      <c r="AC63" s="27">
        <f t="shared" si="14"/>
        <v>0</v>
      </c>
    </row>
    <row r="64" spans="1:29" x14ac:dyDescent="0.2">
      <c r="A64" s="19">
        <f t="shared" si="24"/>
        <v>46568</v>
      </c>
      <c r="B64">
        <f t="shared" si="25"/>
        <v>60</v>
      </c>
      <c r="C64">
        <f t="shared" si="26"/>
        <v>3</v>
      </c>
      <c r="D64">
        <f t="shared" si="27"/>
        <v>6</v>
      </c>
      <c r="E64">
        <f t="shared" si="28"/>
        <v>0</v>
      </c>
      <c r="F64">
        <f t="shared" si="5"/>
        <v>60</v>
      </c>
      <c r="G64" s="11">
        <f>'Fund Return'!D61</f>
        <v>7.0287212414191821E-2</v>
      </c>
      <c r="H64" s="12">
        <f t="shared" si="6"/>
        <v>131889.6635828483</v>
      </c>
      <c r="I64" s="12">
        <f>H63*(Input!$B$13)/12</f>
        <v>110.71724840761095</v>
      </c>
      <c r="J64" s="12">
        <f>H63*(Input!$B$14)/12</f>
        <v>99.118298574432671</v>
      </c>
      <c r="K64" s="12">
        <f>IF(AND($E64=0, H63&gt;0), Input!$B$15, 0)</f>
        <v>30</v>
      </c>
      <c r="L64" s="12">
        <f>O63*IF(AND($E64=0, H63&gt;0), Input!$B$12, 0)</f>
        <v>3298.2210579999996</v>
      </c>
      <c r="M64" s="12">
        <f t="shared" si="16"/>
        <v>0</v>
      </c>
      <c r="N64" s="12">
        <f>IF(AND($E64=0, Q64=0, D64&lt;=5), MAX(O52*Input!$B$20), 0)</f>
        <v>0</v>
      </c>
      <c r="O64" s="12">
        <f t="shared" si="29"/>
        <v>157809.62</v>
      </c>
      <c r="P64" s="20">
        <f>IF(Q64=0, VLOOKUP(B64, LWP!$A$2:$B$77, 2, FALSE), P63)</f>
        <v>0.04</v>
      </c>
      <c r="Q64" s="13">
        <f>IF(F64&lt;Input!$B$23,0,1)</f>
        <v>0</v>
      </c>
      <c r="R64" s="12">
        <f t="shared" si="7"/>
        <v>0</v>
      </c>
      <c r="S64" s="12">
        <f t="shared" si="8"/>
        <v>0</v>
      </c>
      <c r="T64" s="27">
        <f>VLOOKUP(D64,'Swap-forward'!$A$2:$B$90,2,FALSE)/12</f>
        <v>2.482887961664544E-3</v>
      </c>
      <c r="U64" s="27">
        <f>EXP(-SUM(T$5:T64))</f>
        <v>0.93838551086190658</v>
      </c>
      <c r="V64" s="12">
        <f t="shared" si="9"/>
        <v>3095.0028524468275</v>
      </c>
      <c r="W64" s="12">
        <f t="shared" si="10"/>
        <v>0</v>
      </c>
      <c r="X64" s="26">
        <f t="shared" si="11"/>
        <v>0.38955927737238377</v>
      </c>
      <c r="Y64">
        <f>VLOOKUP(B64, Mort!$A$2:$D$116, 4, FALSE)/12</f>
        <v>3.3211022366666665E-6</v>
      </c>
      <c r="Z64">
        <f>VLOOKUP(D64,Lapse!$A$2:$B$101, 2, FALSE)/12</f>
        <v>1.6666666666666668E-3</v>
      </c>
      <c r="AA64" s="28">
        <f t="shared" si="12"/>
        <v>0.91300602616440618</v>
      </c>
      <c r="AB64" s="27">
        <f t="shared" si="13"/>
        <v>2825.75625527998</v>
      </c>
      <c r="AC64" s="27">
        <f t="shared" si="14"/>
        <v>0</v>
      </c>
    </row>
    <row r="65" spans="1:29" x14ac:dyDescent="0.2">
      <c r="A65" s="19">
        <f t="shared" si="24"/>
        <v>46599</v>
      </c>
      <c r="B65">
        <f t="shared" si="25"/>
        <v>60</v>
      </c>
      <c r="C65">
        <f t="shared" si="26"/>
        <v>4</v>
      </c>
      <c r="D65">
        <f t="shared" si="27"/>
        <v>6</v>
      </c>
      <c r="E65">
        <f t="shared" si="28"/>
        <v>1</v>
      </c>
      <c r="F65">
        <f t="shared" si="5"/>
        <v>61</v>
      </c>
      <c r="G65" s="11">
        <f>'Fund Return'!D62</f>
        <v>-2.2878879738207375E-2</v>
      </c>
      <c r="H65" s="12">
        <f t="shared" si="6"/>
        <v>128653.45880558214</v>
      </c>
      <c r="I65" s="12">
        <f>H64*(Input!$B$13)/12</f>
        <v>115.40345563499227</v>
      </c>
      <c r="J65" s="12">
        <f>H64*(Input!$B$14)/12</f>
        <v>103.3135698065645</v>
      </c>
      <c r="K65" s="12">
        <f>IF(AND($E65=0, H64&gt;0), Input!$B$15, 0)</f>
        <v>0</v>
      </c>
      <c r="L65" s="12">
        <f>O64*IF(AND($E65=0, H64&gt;0), Input!$B$12, 0)</f>
        <v>0</v>
      </c>
      <c r="M65" s="12">
        <f t="shared" si="16"/>
        <v>0</v>
      </c>
      <c r="N65" s="12">
        <f>IF(AND($E65=0, Q65=0, D65&lt;=5), MAX(O53*Input!$B$20), 0)</f>
        <v>0</v>
      </c>
      <c r="O65" s="12">
        <f t="shared" si="29"/>
        <v>157809.62</v>
      </c>
      <c r="P65" s="20">
        <f>IF(Q65=0, VLOOKUP(B65, LWP!$A$2:$B$77, 2, FALSE), P64)</f>
        <v>0.04</v>
      </c>
      <c r="Q65" s="13">
        <f>IF(F65&lt;Input!$B$23,0,1)</f>
        <v>0</v>
      </c>
      <c r="R65" s="12">
        <f t="shared" si="7"/>
        <v>0</v>
      </c>
      <c r="S65" s="12">
        <f t="shared" si="8"/>
        <v>0</v>
      </c>
      <c r="T65" s="27">
        <f>VLOOKUP(D65,'Swap-forward'!$A$2:$B$90,2,FALSE)/12</f>
        <v>2.482887961664544E-3</v>
      </c>
      <c r="U65" s="27">
        <f>EXP(-SUM(T$5:T65))</f>
        <v>0.93605849482908687</v>
      </c>
      <c r="V65" s="12">
        <f t="shared" si="9"/>
        <v>0</v>
      </c>
      <c r="W65" s="12">
        <f t="shared" si="10"/>
        <v>0</v>
      </c>
      <c r="X65" s="26">
        <f t="shared" si="11"/>
        <v>0.38859324510346421</v>
      </c>
      <c r="Y65">
        <f>VLOOKUP(B65, Mort!$A$2:$D$116, 4, FALSE)/12</f>
        <v>3.3211022366666665E-6</v>
      </c>
      <c r="Z65">
        <f>VLOOKUP(D65,Lapse!$A$2:$B$101, 2, FALSE)/12</f>
        <v>1.6666666666666668E-3</v>
      </c>
      <c r="AA65" s="28">
        <f t="shared" si="12"/>
        <v>0.91148132232142054</v>
      </c>
      <c r="AB65" s="27">
        <f t="shared" si="13"/>
        <v>0</v>
      </c>
      <c r="AC65" s="27">
        <f t="shared" si="14"/>
        <v>0</v>
      </c>
    </row>
    <row r="66" spans="1:29" x14ac:dyDescent="0.2">
      <c r="A66" s="19">
        <f t="shared" si="24"/>
        <v>46630</v>
      </c>
      <c r="B66">
        <f t="shared" si="25"/>
        <v>60</v>
      </c>
      <c r="C66">
        <f t="shared" si="26"/>
        <v>5</v>
      </c>
      <c r="D66">
        <f t="shared" si="27"/>
        <v>6</v>
      </c>
      <c r="E66">
        <f t="shared" si="28"/>
        <v>2</v>
      </c>
      <c r="F66">
        <f t="shared" si="5"/>
        <v>62</v>
      </c>
      <c r="G66" s="11">
        <f>'Fund Return'!D63</f>
        <v>-1.3110502185108617E-2</v>
      </c>
      <c r="H66" s="12">
        <f t="shared" si="6"/>
        <v>126753.39703360386</v>
      </c>
      <c r="I66" s="12">
        <f>H65*(Input!$B$13)/12</f>
        <v>112.57177645488439</v>
      </c>
      <c r="J66" s="12">
        <f>H65*(Input!$B$14)/12</f>
        <v>100.77854273103935</v>
      </c>
      <c r="K66" s="12">
        <f>IF(AND($E66=0, H65&gt;0), Input!$B$15, 0)</f>
        <v>0</v>
      </c>
      <c r="L66" s="12">
        <f>O65*IF(AND($E66=0, H65&gt;0), Input!$B$12, 0)</f>
        <v>0</v>
      </c>
      <c r="M66" s="12">
        <f t="shared" si="16"/>
        <v>0</v>
      </c>
      <c r="N66" s="12">
        <f>IF(AND($E66=0, Q66=0, D66&lt;=5), MAX(O54*Input!$B$20), 0)</f>
        <v>0</v>
      </c>
      <c r="O66" s="12">
        <f t="shared" si="29"/>
        <v>157809.62</v>
      </c>
      <c r="P66" s="20">
        <f>IF(Q66=0, VLOOKUP(B66, LWP!$A$2:$B$77, 2, FALSE), P65)</f>
        <v>0.04</v>
      </c>
      <c r="Q66" s="13">
        <f>IF(F66&lt;Input!$B$23,0,1)</f>
        <v>0</v>
      </c>
      <c r="R66" s="12">
        <f t="shared" si="7"/>
        <v>0</v>
      </c>
      <c r="S66" s="12">
        <f t="shared" si="8"/>
        <v>0</v>
      </c>
      <c r="T66" s="27">
        <f>VLOOKUP(D66,'Swap-forward'!$A$2:$B$90,2,FALSE)/12</f>
        <v>2.482887961664544E-3</v>
      </c>
      <c r="U66" s="27">
        <f>EXP(-SUM(T$5:T66))</f>
        <v>0.93373724934957847</v>
      </c>
      <c r="V66" s="12">
        <f t="shared" si="9"/>
        <v>0</v>
      </c>
      <c r="W66" s="12">
        <f t="shared" si="10"/>
        <v>0</v>
      </c>
      <c r="X66" s="26">
        <f t="shared" si="11"/>
        <v>0.38762960840923327</v>
      </c>
      <c r="Y66">
        <f>VLOOKUP(B66, Mort!$A$2:$D$116, 4, FALSE)/12</f>
        <v>3.3211022366666665E-6</v>
      </c>
      <c r="Z66">
        <f>VLOOKUP(D66,Lapse!$A$2:$B$101, 2, FALSE)/12</f>
        <v>1.6666666666666668E-3</v>
      </c>
      <c r="AA66" s="28">
        <f t="shared" si="12"/>
        <v>0.90995916470676441</v>
      </c>
      <c r="AB66" s="27">
        <f t="shared" si="13"/>
        <v>0</v>
      </c>
      <c r="AC66" s="27">
        <f t="shared" si="14"/>
        <v>0</v>
      </c>
    </row>
    <row r="67" spans="1:29" x14ac:dyDescent="0.2">
      <c r="A67" s="19">
        <f t="shared" si="24"/>
        <v>46660</v>
      </c>
      <c r="B67">
        <f t="shared" si="25"/>
        <v>60</v>
      </c>
      <c r="C67">
        <f t="shared" si="26"/>
        <v>6</v>
      </c>
      <c r="D67">
        <f t="shared" si="27"/>
        <v>6</v>
      </c>
      <c r="E67">
        <f t="shared" si="28"/>
        <v>3</v>
      </c>
      <c r="F67">
        <f t="shared" si="5"/>
        <v>63</v>
      </c>
      <c r="G67" s="11">
        <f>'Fund Return'!D64</f>
        <v>3.8048291527700721E-2</v>
      </c>
      <c r="H67" s="12">
        <f t="shared" si="6"/>
        <v>131365.94785265074</v>
      </c>
      <c r="I67" s="12">
        <f>H66*(Input!$B$13)/12</f>
        <v>110.90922240440339</v>
      </c>
      <c r="J67" s="12">
        <f>H66*(Input!$B$14)/12</f>
        <v>99.290161009656359</v>
      </c>
      <c r="K67" s="12">
        <f>IF(AND($E67=0, H66&gt;0), Input!$B$15, 0)</f>
        <v>0</v>
      </c>
      <c r="L67" s="12">
        <f>O66*IF(AND($E67=0, H66&gt;0), Input!$B$12, 0)</f>
        <v>0</v>
      </c>
      <c r="M67" s="12">
        <f t="shared" si="16"/>
        <v>0</v>
      </c>
      <c r="N67" s="12">
        <f>IF(AND($E67=0, Q67=0, D67&lt;=5), MAX(O55*Input!$B$20), 0)</f>
        <v>0</v>
      </c>
      <c r="O67" s="12">
        <f t="shared" si="29"/>
        <v>157809.62</v>
      </c>
      <c r="P67" s="20">
        <f>IF(Q67=0, VLOOKUP(B67, LWP!$A$2:$B$77, 2, FALSE), P66)</f>
        <v>0.04</v>
      </c>
      <c r="Q67" s="13">
        <f>IF(F67&lt;Input!$B$23,0,1)</f>
        <v>0</v>
      </c>
      <c r="R67" s="12">
        <f t="shared" si="7"/>
        <v>0</v>
      </c>
      <c r="S67" s="12">
        <f t="shared" si="8"/>
        <v>0</v>
      </c>
      <c r="T67" s="27">
        <f>VLOOKUP(D67,'Swap-forward'!$A$2:$B$90,2,FALSE)/12</f>
        <v>2.482887961664544E-3</v>
      </c>
      <c r="U67" s="27">
        <f>EXP(-SUM(T$5:T67))</f>
        <v>0.93142176011351629</v>
      </c>
      <c r="V67" s="12">
        <f t="shared" si="9"/>
        <v>0</v>
      </c>
      <c r="W67" s="12">
        <f t="shared" si="10"/>
        <v>0</v>
      </c>
      <c r="X67" s="26">
        <f t="shared" si="11"/>
        <v>0.38666836134912524</v>
      </c>
      <c r="Y67">
        <f>VLOOKUP(B67, Mort!$A$2:$D$116, 4, FALSE)/12</f>
        <v>3.3211022366666665E-6</v>
      </c>
      <c r="Z67">
        <f>VLOOKUP(D67,Lapse!$A$2:$B$101, 2, FALSE)/12</f>
        <v>1.6666666666666668E-3</v>
      </c>
      <c r="AA67" s="28">
        <f t="shared" si="12"/>
        <v>0.90843954906828162</v>
      </c>
      <c r="AB67" s="27">
        <f t="shared" si="13"/>
        <v>0</v>
      </c>
      <c r="AC67" s="27">
        <f t="shared" si="14"/>
        <v>0</v>
      </c>
    </row>
    <row r="68" spans="1:29" x14ac:dyDescent="0.2">
      <c r="A68" s="19">
        <f t="shared" si="24"/>
        <v>46691</v>
      </c>
      <c r="B68">
        <f t="shared" si="25"/>
        <v>60</v>
      </c>
      <c r="C68">
        <f t="shared" si="26"/>
        <v>7</v>
      </c>
      <c r="D68">
        <f t="shared" si="27"/>
        <v>6</v>
      </c>
      <c r="E68">
        <f t="shared" si="28"/>
        <v>4</v>
      </c>
      <c r="F68">
        <f t="shared" si="5"/>
        <v>64</v>
      </c>
      <c r="G68" s="11">
        <f>'Fund Return'!D65</f>
        <v>3.5466202646040109E-4</v>
      </c>
      <c r="H68" s="12">
        <f t="shared" si="6"/>
        <v>131194.68983573507</v>
      </c>
      <c r="I68" s="12">
        <f>H67*(Input!$B$13)/12</f>
        <v>114.94520437106941</v>
      </c>
      <c r="J68" s="12">
        <f>H67*(Input!$B$14)/12</f>
        <v>102.90332581790976</v>
      </c>
      <c r="K68" s="12">
        <f>IF(AND($E68=0, H67&gt;0), Input!$B$15, 0)</f>
        <v>0</v>
      </c>
      <c r="L68" s="12">
        <f>O67*IF(AND($E68=0, H67&gt;0), Input!$B$12, 0)</f>
        <v>0</v>
      </c>
      <c r="M68" s="12">
        <f t="shared" si="16"/>
        <v>0</v>
      </c>
      <c r="N68" s="12">
        <f>IF(AND($E68=0, Q68=0, D68&lt;=5), MAX(O56*Input!$B$20), 0)</f>
        <v>0</v>
      </c>
      <c r="O68" s="12">
        <f t="shared" si="29"/>
        <v>157809.62</v>
      </c>
      <c r="P68" s="20">
        <f>IF(Q68=0, VLOOKUP(B68, LWP!$A$2:$B$77, 2, FALSE), P67)</f>
        <v>0.04</v>
      </c>
      <c r="Q68" s="13">
        <f>IF(F68&lt;Input!$B$23,0,1)</f>
        <v>0</v>
      </c>
      <c r="R68" s="12">
        <f t="shared" si="7"/>
        <v>0</v>
      </c>
      <c r="S68" s="12">
        <f t="shared" si="8"/>
        <v>0</v>
      </c>
      <c r="T68" s="27">
        <f>VLOOKUP(D68,'Swap-forward'!$A$2:$B$90,2,FALSE)/12</f>
        <v>2.482887961664544E-3</v>
      </c>
      <c r="U68" s="27">
        <f>EXP(-SUM(T$5:T68))</f>
        <v>0.92911201284652101</v>
      </c>
      <c r="V68" s="12">
        <f t="shared" si="9"/>
        <v>0</v>
      </c>
      <c r="W68" s="12">
        <f t="shared" si="10"/>
        <v>0</v>
      </c>
      <c r="X68" s="26">
        <f t="shared" si="11"/>
        <v>0.38570949799730619</v>
      </c>
      <c r="Y68">
        <f>VLOOKUP(B68, Mort!$A$2:$D$116, 4, FALSE)/12</f>
        <v>3.3211022366666665E-6</v>
      </c>
      <c r="Z68">
        <f>VLOOKUP(D68,Lapse!$A$2:$B$101, 2, FALSE)/12</f>
        <v>1.6666666666666668E-3</v>
      </c>
      <c r="AA68" s="28">
        <f t="shared" si="12"/>
        <v>0.90692247116091718</v>
      </c>
      <c r="AB68" s="27">
        <f t="shared" si="13"/>
        <v>0</v>
      </c>
      <c r="AC68" s="27">
        <f t="shared" si="14"/>
        <v>0</v>
      </c>
    </row>
    <row r="69" spans="1:29" x14ac:dyDescent="0.2">
      <c r="A69" s="19">
        <f t="shared" si="24"/>
        <v>46721</v>
      </c>
      <c r="B69">
        <f t="shared" si="25"/>
        <v>60</v>
      </c>
      <c r="C69">
        <f t="shared" si="26"/>
        <v>8</v>
      </c>
      <c r="D69">
        <f t="shared" si="27"/>
        <v>6</v>
      </c>
      <c r="E69">
        <f t="shared" si="28"/>
        <v>5</v>
      </c>
      <c r="F69">
        <f t="shared" si="5"/>
        <v>65</v>
      </c>
      <c r="G69" s="11">
        <f>'Fund Return'!D66</f>
        <v>-1.2570585621449739E-2</v>
      </c>
      <c r="H69" s="12">
        <f t="shared" si="6"/>
        <v>129327.9312267645</v>
      </c>
      <c r="I69" s="12">
        <f>H68*(Input!$B$13)/12</f>
        <v>114.79535360626819</v>
      </c>
      <c r="J69" s="12">
        <f>H68*(Input!$B$14)/12</f>
        <v>102.76917370465914</v>
      </c>
      <c r="K69" s="12">
        <f>IF(AND($E69=0, H68&gt;0), Input!$B$15, 0)</f>
        <v>0</v>
      </c>
      <c r="L69" s="12">
        <f>O68*IF(AND($E69=0, H68&gt;0), Input!$B$12, 0)</f>
        <v>0</v>
      </c>
      <c r="M69" s="12">
        <f t="shared" si="16"/>
        <v>0</v>
      </c>
      <c r="N69" s="12">
        <f>IF(AND($E69=0, Q69=0, D69&lt;=5), MAX(O57*Input!$B$20), 0)</f>
        <v>0</v>
      </c>
      <c r="O69" s="12">
        <f t="shared" si="29"/>
        <v>157809.62</v>
      </c>
      <c r="P69" s="20">
        <f>IF(Q69=0, VLOOKUP(B69, LWP!$A$2:$B$77, 2, FALSE), P68)</f>
        <v>0.04</v>
      </c>
      <c r="Q69" s="13">
        <f>IF(F69&lt;Input!$B$23,0,1)</f>
        <v>0</v>
      </c>
      <c r="R69" s="12">
        <f t="shared" si="7"/>
        <v>0</v>
      </c>
      <c r="S69" s="12">
        <f t="shared" si="8"/>
        <v>0</v>
      </c>
      <c r="T69" s="27">
        <f>VLOOKUP(D69,'Swap-forward'!$A$2:$B$90,2,FALSE)/12</f>
        <v>2.482887961664544E-3</v>
      </c>
      <c r="U69" s="27">
        <f>EXP(-SUM(T$5:T69))</f>
        <v>0.92680799330961083</v>
      </c>
      <c r="V69" s="12">
        <f t="shared" si="9"/>
        <v>0</v>
      </c>
      <c r="W69" s="12">
        <f t="shared" si="10"/>
        <v>0</v>
      </c>
      <c r="X69" s="26">
        <f t="shared" si="11"/>
        <v>0.38475301244263671</v>
      </c>
      <c r="Y69">
        <f>VLOOKUP(B69, Mort!$A$2:$D$116, 4, FALSE)/12</f>
        <v>3.3211022366666665E-6</v>
      </c>
      <c r="Z69">
        <f>VLOOKUP(D69,Lapse!$A$2:$B$101, 2, FALSE)/12</f>
        <v>1.6666666666666668E-3</v>
      </c>
      <c r="AA69" s="28">
        <f t="shared" si="12"/>
        <v>0.90540792674670523</v>
      </c>
      <c r="AB69" s="27">
        <f t="shared" si="13"/>
        <v>0</v>
      </c>
      <c r="AC69" s="27">
        <f t="shared" si="14"/>
        <v>0</v>
      </c>
    </row>
    <row r="70" spans="1:29" x14ac:dyDescent="0.2">
      <c r="A70" s="19">
        <f t="shared" si="24"/>
        <v>46752</v>
      </c>
      <c r="B70">
        <f t="shared" si="25"/>
        <v>60</v>
      </c>
      <c r="C70">
        <f t="shared" si="26"/>
        <v>9</v>
      </c>
      <c r="D70">
        <f t="shared" si="27"/>
        <v>6</v>
      </c>
      <c r="E70">
        <f t="shared" si="28"/>
        <v>6</v>
      </c>
      <c r="F70">
        <f t="shared" ref="F70:F100" si="30">F69+1</f>
        <v>66</v>
      </c>
      <c r="G70" s="11">
        <f>'Fund Return'!D67</f>
        <v>-1.3643929092133805E-2</v>
      </c>
      <c r="H70" s="12">
        <f t="shared" ref="H70:H133" si="31">MAX(H69*(1+G70) - (I70+J70+K70+L70) -R70,0)</f>
        <v>127348.92128418977</v>
      </c>
      <c r="I70" s="12">
        <f>H69*(Input!$B$13)/12</f>
        <v>113.16193982341895</v>
      </c>
      <c r="J70" s="12">
        <f>H69*(Input!$B$14)/12</f>
        <v>101.30687946096553</v>
      </c>
      <c r="K70" s="12">
        <f>IF(AND($E70=0, H69&gt;0), Input!$B$15, 0)</f>
        <v>0</v>
      </c>
      <c r="L70" s="12">
        <f>O69*IF(AND($E70=0, H69&gt;0), Input!$B$12, 0)</f>
        <v>0</v>
      </c>
      <c r="M70" s="12">
        <f t="shared" si="16"/>
        <v>0</v>
      </c>
      <c r="N70" s="12">
        <f>IF(AND($E70=0, Q70=0, D70&lt;=5), MAX(O58*Input!$B$20), 0)</f>
        <v>0</v>
      </c>
      <c r="O70" s="12">
        <f t="shared" si="29"/>
        <v>157809.62</v>
      </c>
      <c r="P70" s="20">
        <f>IF(Q70=0, VLOOKUP(B70, LWP!$A$2:$B$77, 2, FALSE), P69)</f>
        <v>0.04</v>
      </c>
      <c r="Q70" s="13">
        <f>IF(F70&lt;Input!$B$23,0,1)</f>
        <v>0</v>
      </c>
      <c r="R70" s="12">
        <f t="shared" ref="R70:R133" si="32">Q70*O69*P70/12</f>
        <v>0</v>
      </c>
      <c r="S70" s="12">
        <f t="shared" ref="S70:S133" si="33">IF(H70&gt;0, 0, R70)</f>
        <v>0</v>
      </c>
      <c r="T70" s="27">
        <f>VLOOKUP(D70,'Swap-forward'!$A$2:$B$90,2,FALSE)/12</f>
        <v>2.482887961664544E-3</v>
      </c>
      <c r="U70" s="27">
        <f>EXP(-SUM(T$5:T70))</f>
        <v>0.9245096872991142</v>
      </c>
      <c r="V70" s="12">
        <f t="shared" ref="V70:V133" si="34">U70*L70</f>
        <v>0</v>
      </c>
      <c r="W70" s="12">
        <f t="shared" ref="W70:W133" si="35">U70*S70</f>
        <v>0</v>
      </c>
      <c r="X70" s="26">
        <f t="shared" ref="X70:X123" si="36">125000 * U70 * Y70</f>
        <v>0.38379889878863604</v>
      </c>
      <c r="Y70">
        <f>VLOOKUP(B70, Mort!$A$2:$D$116, 4, FALSE)/12</f>
        <v>3.3211022366666665E-6</v>
      </c>
      <c r="Z70">
        <f>VLOOKUP(D70,Lapse!$A$2:$B$101, 2, FALSE)/12</f>
        <v>1.6666666666666668E-3</v>
      </c>
      <c r="AA70" s="28">
        <f t="shared" ref="AA70:AA133" si="37">AA69*(1-Y70)*(1-Z70)</f>
        <v>0.90389591159475724</v>
      </c>
      <c r="AB70" s="27">
        <f t="shared" ref="AB70:AB133" si="38">V70*AA70</f>
        <v>0</v>
      </c>
      <c r="AC70" s="27">
        <f t="shared" ref="AC70:AC133" si="39">W70*AA70</f>
        <v>0</v>
      </c>
    </row>
    <row r="71" spans="1:29" x14ac:dyDescent="0.2">
      <c r="A71" s="19">
        <f t="shared" si="24"/>
        <v>46783</v>
      </c>
      <c r="B71">
        <f t="shared" si="25"/>
        <v>60</v>
      </c>
      <c r="C71">
        <f t="shared" si="26"/>
        <v>10</v>
      </c>
      <c r="D71">
        <f t="shared" si="27"/>
        <v>6</v>
      </c>
      <c r="E71">
        <f t="shared" si="28"/>
        <v>7</v>
      </c>
      <c r="F71">
        <f t="shared" si="30"/>
        <v>67</v>
      </c>
      <c r="G71" s="11">
        <f>'Fund Return'!D68</f>
        <v>1.6540927294536089E-3</v>
      </c>
      <c r="H71" s="12">
        <f t="shared" si="31"/>
        <v>127348.3812478601</v>
      </c>
      <c r="I71" s="12">
        <f>H70*(Input!$B$13)/12</f>
        <v>111.43030612366606</v>
      </c>
      <c r="J71" s="12">
        <f>H70*(Input!$B$14)/12</f>
        <v>99.756655005948645</v>
      </c>
      <c r="K71" s="12">
        <f>IF(AND($E71=0, H70&gt;0), Input!$B$15, 0)</f>
        <v>0</v>
      </c>
      <c r="L71" s="12">
        <f>O70*IF(AND($E71=0, H70&gt;0), Input!$B$12, 0)</f>
        <v>0</v>
      </c>
      <c r="M71" s="12">
        <f t="shared" si="16"/>
        <v>0</v>
      </c>
      <c r="N71" s="12">
        <f>IF(AND($E71=0, Q71=0, D71&lt;=5), MAX(O59*Input!$B$20), 0)</f>
        <v>0</v>
      </c>
      <c r="O71" s="12">
        <f t="shared" si="29"/>
        <v>157809.62</v>
      </c>
      <c r="P71" s="20">
        <f>IF(Q71=0, VLOOKUP(B71, LWP!$A$2:$B$77, 2, FALSE), P70)</f>
        <v>0.04</v>
      </c>
      <c r="Q71" s="13">
        <f>IF(F71&lt;Input!$B$23,0,1)</f>
        <v>0</v>
      </c>
      <c r="R71" s="12">
        <f t="shared" si="32"/>
        <v>0</v>
      </c>
      <c r="S71" s="12">
        <f t="shared" si="33"/>
        <v>0</v>
      </c>
      <c r="T71" s="27">
        <f>VLOOKUP(D71,'Swap-forward'!$A$2:$B$90,2,FALSE)/12</f>
        <v>2.482887961664544E-3</v>
      </c>
      <c r="U71" s="27">
        <f>EXP(-SUM(T$5:T71))</f>
        <v>0.92221708064658159</v>
      </c>
      <c r="V71" s="12">
        <f t="shared" si="34"/>
        <v>0</v>
      </c>
      <c r="W71" s="12">
        <f t="shared" si="35"/>
        <v>0</v>
      </c>
      <c r="X71" s="26">
        <f t="shared" si="36"/>
        <v>0.3828471511534457</v>
      </c>
      <c r="Y71">
        <f>VLOOKUP(B71, Mort!$A$2:$D$116, 4, FALSE)/12</f>
        <v>3.3211022366666665E-6</v>
      </c>
      <c r="Z71">
        <f>VLOOKUP(D71,Lapse!$A$2:$B$101, 2, FALSE)/12</f>
        <v>1.6666666666666668E-3</v>
      </c>
      <c r="AA71" s="28">
        <f t="shared" si="37"/>
        <v>0.90238642148125014</v>
      </c>
      <c r="AB71" s="27">
        <f t="shared" si="38"/>
        <v>0</v>
      </c>
      <c r="AC71" s="27">
        <f t="shared" si="39"/>
        <v>0</v>
      </c>
    </row>
    <row r="72" spans="1:29" x14ac:dyDescent="0.2">
      <c r="A72" s="19">
        <f t="shared" si="24"/>
        <v>46812</v>
      </c>
      <c r="B72">
        <f t="shared" si="25"/>
        <v>60</v>
      </c>
      <c r="C72">
        <f t="shared" si="26"/>
        <v>11</v>
      </c>
      <c r="D72">
        <f t="shared" si="27"/>
        <v>6</v>
      </c>
      <c r="E72">
        <f t="shared" si="28"/>
        <v>8</v>
      </c>
      <c r="F72">
        <f t="shared" si="30"/>
        <v>68</v>
      </c>
      <c r="G72" s="11">
        <f>'Fund Return'!D69</f>
        <v>-4.3862450600775219E-2</v>
      </c>
      <c r="H72" s="12">
        <f t="shared" si="31"/>
        <v>121551.38310071778</v>
      </c>
      <c r="I72" s="12">
        <f>H71*(Input!$B$13)/12</f>
        <v>111.4298335918776</v>
      </c>
      <c r="J72" s="12">
        <f>H71*(Input!$B$14)/12</f>
        <v>99.756231977490415</v>
      </c>
      <c r="K72" s="12">
        <f>IF(AND($E72=0, H71&gt;0), Input!$B$15, 0)</f>
        <v>0</v>
      </c>
      <c r="L72" s="12">
        <f>O71*IF(AND($E72=0, H71&gt;0), Input!$B$12, 0)</f>
        <v>0</v>
      </c>
      <c r="M72" s="12">
        <f t="shared" si="16"/>
        <v>0</v>
      </c>
      <c r="N72" s="12">
        <f>IF(AND($E72=0, Q72=0, D72&lt;=5), MAX(O60*Input!$B$20), 0)</f>
        <v>0</v>
      </c>
      <c r="O72" s="12">
        <f t="shared" si="29"/>
        <v>157809.62</v>
      </c>
      <c r="P72" s="20">
        <f>IF(Q72=0, VLOOKUP(B72, LWP!$A$2:$B$77, 2, FALSE), P71)</f>
        <v>0.04</v>
      </c>
      <c r="Q72" s="13">
        <f>IF(F72&lt;Input!$B$23,0,1)</f>
        <v>0</v>
      </c>
      <c r="R72" s="12">
        <f t="shared" si="32"/>
        <v>0</v>
      </c>
      <c r="S72" s="12">
        <f t="shared" si="33"/>
        <v>0</v>
      </c>
      <c r="T72" s="27">
        <f>VLOOKUP(D72,'Swap-forward'!$A$2:$B$90,2,FALSE)/12</f>
        <v>2.482887961664544E-3</v>
      </c>
      <c r="U72" s="27">
        <f>EXP(-SUM(T$5:T72))</f>
        <v>0.91993015921869892</v>
      </c>
      <c r="V72" s="12">
        <f t="shared" si="34"/>
        <v>0</v>
      </c>
      <c r="W72" s="12">
        <f t="shared" si="35"/>
        <v>0</v>
      </c>
      <c r="X72" s="26">
        <f t="shared" si="36"/>
        <v>0.381897763669793</v>
      </c>
      <c r="Y72">
        <f>VLOOKUP(B72, Mort!$A$2:$D$116, 4, FALSE)/12</f>
        <v>3.3211022366666665E-6</v>
      </c>
      <c r="Z72">
        <f>VLOOKUP(D72,Lapse!$A$2:$B$101, 2, FALSE)/12</f>
        <v>1.6666666666666668E-3</v>
      </c>
      <c r="AA72" s="28">
        <f t="shared" si="37"/>
        <v>0.90087945218941468</v>
      </c>
      <c r="AB72" s="27">
        <f t="shared" si="38"/>
        <v>0</v>
      </c>
      <c r="AC72" s="27">
        <f t="shared" si="39"/>
        <v>0</v>
      </c>
    </row>
    <row r="73" spans="1:29" x14ac:dyDescent="0.2">
      <c r="A73" s="19">
        <f t="shared" si="24"/>
        <v>46843</v>
      </c>
      <c r="B73">
        <f t="shared" si="25"/>
        <v>61</v>
      </c>
      <c r="C73">
        <f t="shared" si="26"/>
        <v>0</v>
      </c>
      <c r="D73">
        <f t="shared" si="27"/>
        <v>6</v>
      </c>
      <c r="E73">
        <f t="shared" si="28"/>
        <v>9</v>
      </c>
      <c r="F73">
        <f t="shared" si="30"/>
        <v>69</v>
      </c>
      <c r="G73" s="11">
        <f>'Fund Return'!D70</f>
        <v>6.5871912933249274E-2</v>
      </c>
      <c r="H73" s="12">
        <f t="shared" si="31"/>
        <v>129356.63251493558</v>
      </c>
      <c r="I73" s="12">
        <f>H72*(Input!$B$13)/12</f>
        <v>106.35746021312805</v>
      </c>
      <c r="J73" s="12">
        <f>H72*(Input!$B$14)/12</f>
        <v>95.215250095562268</v>
      </c>
      <c r="K73" s="12">
        <f>IF(AND($E73=0, H72&gt;0), Input!$B$15, 0)</f>
        <v>0</v>
      </c>
      <c r="L73" s="12">
        <f>O72*IF(AND($E73=0, H72&gt;0), Input!$B$12, 0)</f>
        <v>0</v>
      </c>
      <c r="M73" s="12">
        <f t="shared" si="16"/>
        <v>0</v>
      </c>
      <c r="N73" s="12">
        <f>IF(AND($E73=0, Q73=0, D73&lt;=5), MAX(O61*Input!$B$20), 0)</f>
        <v>0</v>
      </c>
      <c r="O73" s="12">
        <f t="shared" si="29"/>
        <v>157809.62</v>
      </c>
      <c r="P73" s="20">
        <f>IF(Q73=0, VLOOKUP(B73, LWP!$A$2:$B$77, 2, FALSE), P72)</f>
        <v>0.04</v>
      </c>
      <c r="Q73" s="13">
        <f>IF(F73&lt;Input!$B$23,0,1)</f>
        <v>0</v>
      </c>
      <c r="R73" s="12">
        <f t="shared" si="32"/>
        <v>0</v>
      </c>
      <c r="S73" s="12">
        <f t="shared" si="33"/>
        <v>0</v>
      </c>
      <c r="T73" s="27">
        <f>VLOOKUP(D73,'Swap-forward'!$A$2:$B$90,2,FALSE)/12</f>
        <v>2.482887961664544E-3</v>
      </c>
      <c r="U73" s="27">
        <f>EXP(-SUM(T$5:T73))</f>
        <v>0.91764890891719963</v>
      </c>
      <c r="V73" s="12">
        <f t="shared" si="34"/>
        <v>0</v>
      </c>
      <c r="W73" s="12">
        <f t="shared" si="35"/>
        <v>0</v>
      </c>
      <c r="X73" s="26">
        <f t="shared" si="36"/>
        <v>0.49141304824946969</v>
      </c>
      <c r="Y73">
        <f>VLOOKUP(B73, Mort!$A$2:$D$116, 4, FALSE)/12</f>
        <v>4.2841051166666655E-6</v>
      </c>
      <c r="Z73">
        <f>VLOOKUP(D73,Lapse!$A$2:$B$101, 2, FALSE)/12</f>
        <v>1.6666666666666668E-3</v>
      </c>
      <c r="AA73" s="28">
        <f t="shared" si="37"/>
        <v>0.89937413340593209</v>
      </c>
      <c r="AB73" s="27">
        <f t="shared" si="38"/>
        <v>0</v>
      </c>
      <c r="AC73" s="27">
        <f t="shared" si="39"/>
        <v>0</v>
      </c>
    </row>
    <row r="74" spans="1:29" x14ac:dyDescent="0.2">
      <c r="A74" s="19">
        <f t="shared" si="24"/>
        <v>46873</v>
      </c>
      <c r="B74">
        <f t="shared" si="25"/>
        <v>61</v>
      </c>
      <c r="C74">
        <f t="shared" si="26"/>
        <v>1</v>
      </c>
      <c r="D74">
        <f t="shared" si="27"/>
        <v>6</v>
      </c>
      <c r="E74">
        <f t="shared" si="28"/>
        <v>10</v>
      </c>
      <c r="F74">
        <f t="shared" si="30"/>
        <v>70</v>
      </c>
      <c r="G74" s="11">
        <f>'Fund Return'!D71</f>
        <v>-2.3616713982835612E-2</v>
      </c>
      <c r="H74" s="12">
        <f t="shared" si="31"/>
        <v>126087.13750746031</v>
      </c>
      <c r="I74" s="12">
        <f>H73*(Input!$B$13)/12</f>
        <v>113.18705345056865</v>
      </c>
      <c r="J74" s="12">
        <f>H73*(Input!$B$14)/12</f>
        <v>101.32936213669954</v>
      </c>
      <c r="K74" s="12">
        <f>IF(AND($E74=0, H73&gt;0), Input!$B$15, 0)</f>
        <v>0</v>
      </c>
      <c r="L74" s="12">
        <f>O73*IF(AND($E74=0, H73&gt;0), Input!$B$12, 0)</f>
        <v>0</v>
      </c>
      <c r="M74" s="12">
        <f t="shared" si="16"/>
        <v>0</v>
      </c>
      <c r="N74" s="12">
        <f>IF(AND($E74=0, Q74=0, D74&lt;=5), MAX(O62*Input!$B$20), 0)</f>
        <v>0</v>
      </c>
      <c r="O74" s="12">
        <f t="shared" si="29"/>
        <v>157809.62</v>
      </c>
      <c r="P74" s="20">
        <f>IF(Q74=0, VLOOKUP(B74, LWP!$A$2:$B$77, 2, FALSE), P73)</f>
        <v>0.04</v>
      </c>
      <c r="Q74" s="13">
        <f>IF(F74&lt;Input!$B$23,0,1)</f>
        <v>0</v>
      </c>
      <c r="R74" s="12">
        <f t="shared" si="32"/>
        <v>0</v>
      </c>
      <c r="S74" s="12">
        <f t="shared" si="33"/>
        <v>0</v>
      </c>
      <c r="T74" s="27">
        <f>VLOOKUP(D74,'Swap-forward'!$A$2:$B$90,2,FALSE)/12</f>
        <v>2.482887961664544E-3</v>
      </c>
      <c r="U74" s="27">
        <f>EXP(-SUM(T$5:T74))</f>
        <v>0.91537331567877833</v>
      </c>
      <c r="V74" s="12">
        <f t="shared" si="34"/>
        <v>0</v>
      </c>
      <c r="W74" s="12">
        <f t="shared" si="35"/>
        <v>0</v>
      </c>
      <c r="X74" s="26">
        <f t="shared" si="36"/>
        <v>0.49019443816994812</v>
      </c>
      <c r="Y74">
        <f>VLOOKUP(B74, Mort!$A$2:$D$116, 4, FALSE)/12</f>
        <v>4.2841051166666655E-6</v>
      </c>
      <c r="Z74">
        <f>VLOOKUP(D74,Lapse!$A$2:$B$101, 2, FALSE)/12</f>
        <v>1.6666666666666668E-3</v>
      </c>
      <c r="AA74" s="28">
        <f t="shared" si="37"/>
        <v>0.89787132992528429</v>
      </c>
      <c r="AB74" s="27">
        <f t="shared" si="38"/>
        <v>0</v>
      </c>
      <c r="AC74" s="27">
        <f t="shared" si="39"/>
        <v>0</v>
      </c>
    </row>
    <row r="75" spans="1:29" x14ac:dyDescent="0.2">
      <c r="A75" s="19">
        <f t="shared" si="24"/>
        <v>46904</v>
      </c>
      <c r="B75">
        <f t="shared" si="25"/>
        <v>61</v>
      </c>
      <c r="C75">
        <f t="shared" si="26"/>
        <v>2</v>
      </c>
      <c r="D75">
        <f t="shared" si="27"/>
        <v>6</v>
      </c>
      <c r="E75">
        <f t="shared" si="28"/>
        <v>11</v>
      </c>
      <c r="F75">
        <f t="shared" si="30"/>
        <v>71</v>
      </c>
      <c r="G75" s="11">
        <f>'Fund Return'!D72</f>
        <v>-7.5171330861707186E-3</v>
      </c>
      <c r="H75" s="12">
        <f t="shared" si="31"/>
        <v>124930.22921132922</v>
      </c>
      <c r="I75" s="12">
        <f>H74*(Input!$B$13)/12</f>
        <v>110.32624531902779</v>
      </c>
      <c r="J75" s="12">
        <f>H74*(Input!$B$14)/12</f>
        <v>98.768257714177253</v>
      </c>
      <c r="K75" s="12">
        <f>IF(AND($E75=0, H74&gt;0), Input!$B$15, 0)</f>
        <v>0</v>
      </c>
      <c r="L75" s="12">
        <f>O74*IF(AND($E75=0, H74&gt;0), Input!$B$12, 0)</f>
        <v>0</v>
      </c>
      <c r="M75" s="12">
        <f t="shared" si="16"/>
        <v>0</v>
      </c>
      <c r="N75" s="12">
        <f>IF(AND($E75=0, Q75=0, D75&lt;=5), MAX(O63*Input!$B$20), 0)</f>
        <v>0</v>
      </c>
      <c r="O75" s="12">
        <f t="shared" si="29"/>
        <v>157809.62</v>
      </c>
      <c r="P75" s="20">
        <f>IF(Q75=0, VLOOKUP(B75, LWP!$A$2:$B$77, 2, FALSE), P74)</f>
        <v>0.04</v>
      </c>
      <c r="Q75" s="13">
        <f>IF(F75&lt;Input!$B$23,0,1)</f>
        <v>0</v>
      </c>
      <c r="R75" s="12">
        <f t="shared" si="32"/>
        <v>0</v>
      </c>
      <c r="S75" s="12">
        <f t="shared" si="33"/>
        <v>0</v>
      </c>
      <c r="T75" s="27">
        <f>VLOOKUP(D75,'Swap-forward'!$A$2:$B$90,2,FALSE)/12</f>
        <v>2.482887961664544E-3</v>
      </c>
      <c r="U75" s="27">
        <f>EXP(-SUM(T$5:T75))</f>
        <v>0.91310336547500404</v>
      </c>
      <c r="V75" s="12">
        <f t="shared" si="34"/>
        <v>0</v>
      </c>
      <c r="W75" s="12">
        <f t="shared" si="35"/>
        <v>0</v>
      </c>
      <c r="X75" s="26">
        <f t="shared" si="36"/>
        <v>0.48897885000962715</v>
      </c>
      <c r="Y75">
        <f>VLOOKUP(B75, Mort!$A$2:$D$116, 4, FALSE)/12</f>
        <v>4.2841051166666655E-6</v>
      </c>
      <c r="Z75">
        <f>VLOOKUP(D75,Lapse!$A$2:$B$101, 2, FALSE)/12</f>
        <v>1.6666666666666668E-3</v>
      </c>
      <c r="AA75" s="28">
        <f t="shared" si="37"/>
        <v>0.89637103754454206</v>
      </c>
      <c r="AB75" s="27">
        <f t="shared" si="38"/>
        <v>0</v>
      </c>
      <c r="AC75" s="27">
        <f t="shared" si="39"/>
        <v>0</v>
      </c>
    </row>
    <row r="76" spans="1:29" x14ac:dyDescent="0.2">
      <c r="A76" s="19">
        <f t="shared" si="24"/>
        <v>46934</v>
      </c>
      <c r="B76">
        <f t="shared" si="25"/>
        <v>61</v>
      </c>
      <c r="C76">
        <f t="shared" si="26"/>
        <v>3</v>
      </c>
      <c r="D76">
        <f t="shared" si="27"/>
        <v>7</v>
      </c>
      <c r="E76">
        <f t="shared" si="28"/>
        <v>0</v>
      </c>
      <c r="F76">
        <f t="shared" si="30"/>
        <v>72</v>
      </c>
      <c r="G76" s="11">
        <f>'Fund Return'!D73</f>
        <v>-4.3301853412166053E-2</v>
      </c>
      <c r="H76" s="12">
        <f t="shared" si="31"/>
        <v>115985.12171782981</v>
      </c>
      <c r="I76" s="12">
        <f>H75*(Input!$B$13)/12</f>
        <v>109.31395055991307</v>
      </c>
      <c r="J76" s="12">
        <f>H75*(Input!$B$14)/12</f>
        <v>97.862012882207907</v>
      </c>
      <c r="K76" s="12">
        <f>IF(AND($E76=0, H75&gt;0), Input!$B$15, 0)</f>
        <v>30</v>
      </c>
      <c r="L76" s="12">
        <f>O75*IF(AND($E76=0, H75&gt;0), Input!$B$12, 0)</f>
        <v>3298.2210579999996</v>
      </c>
      <c r="M76" s="12">
        <f t="shared" si="16"/>
        <v>0</v>
      </c>
      <c r="N76" s="12">
        <f>IF(AND($E76=0, Q76=0, D76&lt;=5), MAX(O64*Input!$B$20), 0)</f>
        <v>0</v>
      </c>
      <c r="O76" s="12">
        <f t="shared" si="29"/>
        <v>157809.62</v>
      </c>
      <c r="P76" s="20">
        <f>IF(Q76=0, VLOOKUP(B76, LWP!$A$2:$B$77, 2, FALSE), P75)</f>
        <v>0.04</v>
      </c>
      <c r="Q76" s="13">
        <f>IF(F76&lt;Input!$B$23,0,1)</f>
        <v>0</v>
      </c>
      <c r="R76" s="12">
        <f t="shared" si="32"/>
        <v>0</v>
      </c>
      <c r="S76" s="12">
        <f t="shared" si="33"/>
        <v>0</v>
      </c>
      <c r="T76" s="27">
        <f>VLOOKUP(D76,'Swap-forward'!$A$2:$B$90,2,FALSE)/12</f>
        <v>2.7653770420172342E-3</v>
      </c>
      <c r="U76" s="27">
        <f>EXP(-SUM(T$5:T76))</f>
        <v>0.91058177856734901</v>
      </c>
      <c r="V76" s="12">
        <f t="shared" si="34"/>
        <v>3003.2999971019231</v>
      </c>
      <c r="W76" s="12">
        <f t="shared" si="35"/>
        <v>0</v>
      </c>
      <c r="X76" s="26">
        <f t="shared" si="36"/>
        <v>0.4876285070879765</v>
      </c>
      <c r="Y76">
        <f>VLOOKUP(B76, Mort!$A$2:$D$116, 4, FALSE)/12</f>
        <v>4.2841051166666655E-6</v>
      </c>
      <c r="Z76">
        <f>VLOOKUP(D76,Lapse!$A$2:$B$101, 2, FALSE)/12</f>
        <v>1.6666666666666668E-3</v>
      </c>
      <c r="AA76" s="28">
        <f t="shared" si="37"/>
        <v>0.894873252067799</v>
      </c>
      <c r="AB76" s="27">
        <f t="shared" si="38"/>
        <v>2687.572835341809</v>
      </c>
      <c r="AC76" s="27">
        <f t="shared" si="39"/>
        <v>0</v>
      </c>
    </row>
    <row r="77" spans="1:29" x14ac:dyDescent="0.2">
      <c r="A77" s="19">
        <f t="shared" si="24"/>
        <v>46965</v>
      </c>
      <c r="B77">
        <f t="shared" si="25"/>
        <v>61</v>
      </c>
      <c r="C77">
        <f t="shared" si="26"/>
        <v>4</v>
      </c>
      <c r="D77">
        <f t="shared" si="27"/>
        <v>7</v>
      </c>
      <c r="E77">
        <f t="shared" si="28"/>
        <v>1</v>
      </c>
      <c r="F77">
        <f t="shared" si="30"/>
        <v>73</v>
      </c>
      <c r="G77" s="11">
        <f>'Fund Return'!D74</f>
        <v>5.4124081568990866E-2</v>
      </c>
      <c r="H77" s="12">
        <f t="shared" si="31"/>
        <v>122070.36791295958</v>
      </c>
      <c r="I77" s="12">
        <f>H76*(Input!$B$13)/12</f>
        <v>101.48698150310109</v>
      </c>
      <c r="J77" s="12">
        <f>H76*(Input!$B$14)/12</f>
        <v>90.855012012300008</v>
      </c>
      <c r="K77" s="12">
        <f>IF(AND($E77=0, H76&gt;0), Input!$B$15, 0)</f>
        <v>0</v>
      </c>
      <c r="L77" s="12">
        <f>O76*IF(AND($E77=0, H76&gt;0), Input!$B$12, 0)</f>
        <v>0</v>
      </c>
      <c r="M77" s="12">
        <f t="shared" si="16"/>
        <v>0</v>
      </c>
      <c r="N77" s="12">
        <f>IF(AND($E77=0, Q77=0, D77&lt;=5), MAX(O65*Input!$B$20), 0)</f>
        <v>0</v>
      </c>
      <c r="O77" s="12">
        <f t="shared" si="29"/>
        <v>157809.62</v>
      </c>
      <c r="P77" s="20">
        <f>IF(Q77=0, VLOOKUP(B77, LWP!$A$2:$B$77, 2, FALSE), P76)</f>
        <v>0.04</v>
      </c>
      <c r="Q77" s="13">
        <f>IF(F77&lt;Input!$B$23,0,1)</f>
        <v>0</v>
      </c>
      <c r="R77" s="12">
        <f t="shared" si="32"/>
        <v>0</v>
      </c>
      <c r="S77" s="12">
        <f t="shared" si="33"/>
        <v>0</v>
      </c>
      <c r="T77" s="27">
        <f>VLOOKUP(D77,'Swap-forward'!$A$2:$B$90,2,FALSE)/12</f>
        <v>2.7653770420172342E-3</v>
      </c>
      <c r="U77" s="27">
        <f>EXP(-SUM(T$5:T77))</f>
        <v>0.90806715516544068</v>
      </c>
      <c r="V77" s="12">
        <f t="shared" si="34"/>
        <v>0</v>
      </c>
      <c r="W77" s="12">
        <f t="shared" si="35"/>
        <v>0</v>
      </c>
      <c r="X77" s="26">
        <f t="shared" si="36"/>
        <v>0.48628189321515086</v>
      </c>
      <c r="Y77">
        <f>VLOOKUP(B77, Mort!$A$2:$D$116, 4, FALSE)/12</f>
        <v>4.2841051166666655E-6</v>
      </c>
      <c r="Z77">
        <f>VLOOKUP(D77,Lapse!$A$2:$B$101, 2, FALSE)/12</f>
        <v>1.6666666666666668E-3</v>
      </c>
      <c r="AA77" s="28">
        <f t="shared" si="37"/>
        <v>0.89337796930615987</v>
      </c>
      <c r="AB77" s="27">
        <f t="shared" si="38"/>
        <v>0</v>
      </c>
      <c r="AC77" s="27">
        <f t="shared" si="39"/>
        <v>0</v>
      </c>
    </row>
    <row r="78" spans="1:29" x14ac:dyDescent="0.2">
      <c r="A78" s="19">
        <f t="shared" si="24"/>
        <v>46996</v>
      </c>
      <c r="B78">
        <f t="shared" si="25"/>
        <v>61</v>
      </c>
      <c r="C78">
        <f t="shared" si="26"/>
        <v>5</v>
      </c>
      <c r="D78">
        <f t="shared" si="27"/>
        <v>7</v>
      </c>
      <c r="E78">
        <f t="shared" si="28"/>
        <v>2</v>
      </c>
      <c r="F78">
        <f t="shared" si="30"/>
        <v>74</v>
      </c>
      <c r="G78" s="11">
        <f>'Fund Return'!D75</f>
        <v>-4.3133484170941178E-2</v>
      </c>
      <c r="H78" s="12">
        <f t="shared" si="31"/>
        <v>116602.61427072265</v>
      </c>
      <c r="I78" s="12">
        <f>H77*(Input!$B$13)/12</f>
        <v>106.81157192383965</v>
      </c>
      <c r="J78" s="12">
        <f>H77*(Input!$B$14)/12</f>
        <v>95.621788198485021</v>
      </c>
      <c r="K78" s="12">
        <f>IF(AND($E78=0, H77&gt;0), Input!$B$15, 0)</f>
        <v>0</v>
      </c>
      <c r="L78" s="12">
        <f>O77*IF(AND($E78=0, H77&gt;0), Input!$B$12, 0)</f>
        <v>0</v>
      </c>
      <c r="M78" s="12">
        <f t="shared" si="16"/>
        <v>0</v>
      </c>
      <c r="N78" s="12">
        <f>IF(AND($E78=0, Q78=0, D78&lt;=5), MAX(O66*Input!$B$20), 0)</f>
        <v>0</v>
      </c>
      <c r="O78" s="12">
        <f t="shared" si="29"/>
        <v>157809.62</v>
      </c>
      <c r="P78" s="20">
        <f>IF(Q78=0, VLOOKUP(B78, LWP!$A$2:$B$77, 2, FALSE), P77)</f>
        <v>0.04</v>
      </c>
      <c r="Q78" s="13">
        <f>IF(F78&lt;Input!$B$23,0,1)</f>
        <v>0</v>
      </c>
      <c r="R78" s="12">
        <f t="shared" si="32"/>
        <v>0</v>
      </c>
      <c r="S78" s="12">
        <f t="shared" si="33"/>
        <v>0</v>
      </c>
      <c r="T78" s="27">
        <f>VLOOKUP(D78,'Swap-forward'!$A$2:$B$90,2,FALSE)/12</f>
        <v>2.7653770420172342E-3</v>
      </c>
      <c r="U78" s="27">
        <f>EXP(-SUM(T$5:T78))</f>
        <v>0.90555947603916165</v>
      </c>
      <c r="V78" s="12">
        <f t="shared" si="34"/>
        <v>0</v>
      </c>
      <c r="W78" s="12">
        <f t="shared" si="35"/>
        <v>0</v>
      </c>
      <c r="X78" s="26">
        <f t="shared" si="36"/>
        <v>0.48493899809316965</v>
      </c>
      <c r="Y78">
        <f>VLOOKUP(B78, Mort!$A$2:$D$116, 4, FALSE)/12</f>
        <v>4.2841051166666655E-6</v>
      </c>
      <c r="Z78">
        <f>VLOOKUP(D78,Lapse!$A$2:$B$101, 2, FALSE)/12</f>
        <v>1.6666666666666668E-3</v>
      </c>
      <c r="AA78" s="28">
        <f t="shared" si="37"/>
        <v>0.89188518507772874</v>
      </c>
      <c r="AB78" s="27">
        <f t="shared" si="38"/>
        <v>0</v>
      </c>
      <c r="AC78" s="27">
        <f t="shared" si="39"/>
        <v>0</v>
      </c>
    </row>
    <row r="79" spans="1:29" x14ac:dyDescent="0.2">
      <c r="A79" s="19">
        <f t="shared" si="24"/>
        <v>47026</v>
      </c>
      <c r="B79">
        <f t="shared" si="25"/>
        <v>61</v>
      </c>
      <c r="C79">
        <f t="shared" si="26"/>
        <v>6</v>
      </c>
      <c r="D79">
        <f t="shared" si="27"/>
        <v>7</v>
      </c>
      <c r="E79">
        <f t="shared" si="28"/>
        <v>3</v>
      </c>
      <c r="F79">
        <f t="shared" si="30"/>
        <v>75</v>
      </c>
      <c r="G79" s="11">
        <f>'Fund Return'!D76</f>
        <v>2.2875037352504232E-2</v>
      </c>
      <c r="H79" s="12">
        <f t="shared" si="31"/>
        <v>119076.53742556613</v>
      </c>
      <c r="I79" s="12">
        <f>H78*(Input!$B$13)/12</f>
        <v>102.02728748688232</v>
      </c>
      <c r="J79" s="12">
        <f>H78*(Input!$B$14)/12</f>
        <v>91.338714512066076</v>
      </c>
      <c r="K79" s="12">
        <f>IF(AND($E79=0, H78&gt;0), Input!$B$15, 0)</f>
        <v>0</v>
      </c>
      <c r="L79" s="12">
        <f>O78*IF(AND($E79=0, H78&gt;0), Input!$B$12, 0)</f>
        <v>0</v>
      </c>
      <c r="M79" s="12">
        <f t="shared" si="16"/>
        <v>0</v>
      </c>
      <c r="N79" s="12">
        <f>IF(AND($E79=0, Q79=0, D79&lt;=5), MAX(O67*Input!$B$20), 0)</f>
        <v>0</v>
      </c>
      <c r="O79" s="12">
        <f t="shared" si="29"/>
        <v>157809.62</v>
      </c>
      <c r="P79" s="20">
        <f>IF(Q79=0, VLOOKUP(B79, LWP!$A$2:$B$77, 2, FALSE), P78)</f>
        <v>0.04</v>
      </c>
      <c r="Q79" s="13">
        <f>IF(F79&lt;Input!$B$23,0,1)</f>
        <v>0</v>
      </c>
      <c r="R79" s="12">
        <f t="shared" si="32"/>
        <v>0</v>
      </c>
      <c r="S79" s="12">
        <f t="shared" si="33"/>
        <v>0</v>
      </c>
      <c r="T79" s="27">
        <f>VLOOKUP(D79,'Swap-forward'!$A$2:$B$90,2,FALSE)/12</f>
        <v>2.7653770420172342E-3</v>
      </c>
      <c r="U79" s="27">
        <f>EXP(-SUM(T$5:T79))</f>
        <v>0.90305872201149961</v>
      </c>
      <c r="V79" s="12">
        <f t="shared" si="34"/>
        <v>0</v>
      </c>
      <c r="W79" s="12">
        <f t="shared" si="35"/>
        <v>0</v>
      </c>
      <c r="X79" s="26">
        <f t="shared" si="36"/>
        <v>0.48359981145249065</v>
      </c>
      <c r="Y79">
        <f>VLOOKUP(B79, Mort!$A$2:$D$116, 4, FALSE)/12</f>
        <v>4.2841051166666655E-6</v>
      </c>
      <c r="Z79">
        <f>VLOOKUP(D79,Lapse!$A$2:$B$101, 2, FALSE)/12</f>
        <v>1.6666666666666668E-3</v>
      </c>
      <c r="AA79" s="28">
        <f t="shared" si="37"/>
        <v>0.89039489520759751</v>
      </c>
      <c r="AB79" s="27">
        <f t="shared" si="38"/>
        <v>0</v>
      </c>
      <c r="AC79" s="27">
        <f t="shared" si="39"/>
        <v>0</v>
      </c>
    </row>
    <row r="80" spans="1:29" x14ac:dyDescent="0.2">
      <c r="A80" s="19">
        <f t="shared" si="24"/>
        <v>47057</v>
      </c>
      <c r="B80">
        <f t="shared" si="25"/>
        <v>61</v>
      </c>
      <c r="C80">
        <f t="shared" si="26"/>
        <v>7</v>
      </c>
      <c r="D80">
        <f t="shared" si="27"/>
        <v>7</v>
      </c>
      <c r="E80">
        <f t="shared" si="28"/>
        <v>4</v>
      </c>
      <c r="F80">
        <f t="shared" si="30"/>
        <v>76</v>
      </c>
      <c r="G80" s="11">
        <f>'Fund Return'!D77</f>
        <v>1.4413669537694157E-2</v>
      </c>
      <c r="H80" s="12">
        <f t="shared" si="31"/>
        <v>120595.39869448038</v>
      </c>
      <c r="I80" s="12">
        <f>H79*(Input!$B$13)/12</f>
        <v>104.19197024737036</v>
      </c>
      <c r="J80" s="12">
        <f>H79*(Input!$B$14)/12</f>
        <v>93.276620983360147</v>
      </c>
      <c r="K80" s="12">
        <f>IF(AND($E80=0, H79&gt;0), Input!$B$15, 0)</f>
        <v>0</v>
      </c>
      <c r="L80" s="12">
        <f>O79*IF(AND($E80=0, H79&gt;0), Input!$B$12, 0)</f>
        <v>0</v>
      </c>
      <c r="M80" s="12">
        <f t="shared" si="16"/>
        <v>0</v>
      </c>
      <c r="N80" s="12">
        <f>IF(AND($E80=0, Q80=0, D80&lt;=5), MAX(O68*Input!$B$20), 0)</f>
        <v>0</v>
      </c>
      <c r="O80" s="12">
        <f t="shared" si="29"/>
        <v>157809.62</v>
      </c>
      <c r="P80" s="20">
        <f>IF(Q80=0, VLOOKUP(B80, LWP!$A$2:$B$77, 2, FALSE), P79)</f>
        <v>0.04</v>
      </c>
      <c r="Q80" s="13">
        <f>IF(F80&lt;Input!$B$23,0,1)</f>
        <v>0</v>
      </c>
      <c r="R80" s="12">
        <f t="shared" si="32"/>
        <v>0</v>
      </c>
      <c r="S80" s="12">
        <f t="shared" si="33"/>
        <v>0</v>
      </c>
      <c r="T80" s="27">
        <f>VLOOKUP(D80,'Swap-forward'!$A$2:$B$90,2,FALSE)/12</f>
        <v>2.7653770420172342E-3</v>
      </c>
      <c r="U80" s="27">
        <f>EXP(-SUM(T$5:T80))</f>
        <v>0.90056487395840068</v>
      </c>
      <c r="V80" s="12">
        <f t="shared" si="34"/>
        <v>0</v>
      </c>
      <c r="W80" s="12">
        <f t="shared" si="35"/>
        <v>0</v>
      </c>
      <c r="X80" s="26">
        <f t="shared" si="36"/>
        <v>0.4822643230519319</v>
      </c>
      <c r="Y80">
        <f>VLOOKUP(B80, Mort!$A$2:$D$116, 4, FALSE)/12</f>
        <v>4.2841051166666655E-6</v>
      </c>
      <c r="Z80">
        <f>VLOOKUP(D80,Lapse!$A$2:$B$101, 2, FALSE)/12</f>
        <v>1.6666666666666668E-3</v>
      </c>
      <c r="AA80" s="28">
        <f t="shared" si="37"/>
        <v>0.88890709552783398</v>
      </c>
      <c r="AB80" s="27">
        <f t="shared" si="38"/>
        <v>0</v>
      </c>
      <c r="AC80" s="27">
        <f t="shared" si="39"/>
        <v>0</v>
      </c>
    </row>
    <row r="81" spans="1:29" x14ac:dyDescent="0.2">
      <c r="A81" s="19">
        <f t="shared" si="24"/>
        <v>47087</v>
      </c>
      <c r="B81">
        <f t="shared" si="25"/>
        <v>61</v>
      </c>
      <c r="C81">
        <f t="shared" si="26"/>
        <v>8</v>
      </c>
      <c r="D81">
        <f t="shared" si="27"/>
        <v>7</v>
      </c>
      <c r="E81">
        <f t="shared" si="28"/>
        <v>5</v>
      </c>
      <c r="F81">
        <f t="shared" si="30"/>
        <v>77</v>
      </c>
      <c r="G81" s="11">
        <f>'Fund Return'!D78</f>
        <v>-2.6131782885406078E-2</v>
      </c>
      <c r="H81" s="12">
        <f t="shared" si="31"/>
        <v>117244.03854931555</v>
      </c>
      <c r="I81" s="12">
        <f>H80*(Input!$B$13)/12</f>
        <v>105.52097385767034</v>
      </c>
      <c r="J81" s="12">
        <f>H80*(Input!$B$14)/12</f>
        <v>94.466395644009637</v>
      </c>
      <c r="K81" s="12">
        <f>IF(AND($E81=0, H80&gt;0), Input!$B$15, 0)</f>
        <v>0</v>
      </c>
      <c r="L81" s="12">
        <f>O80*IF(AND($E81=0, H80&gt;0), Input!$B$12, 0)</f>
        <v>0</v>
      </c>
      <c r="M81" s="12">
        <f t="shared" ref="M81:M144" si="40">IF(AND($E81=0, Q81=0), MAX(H81,O80) - O80, 0)</f>
        <v>0</v>
      </c>
      <c r="N81" s="12">
        <f>IF(AND($E81=0, Q81=0, D81&lt;=5), MAX(O69*Input!$B$20), 0)</f>
        <v>0</v>
      </c>
      <c r="O81" s="12">
        <f t="shared" si="29"/>
        <v>157809.62</v>
      </c>
      <c r="P81" s="20">
        <f>IF(Q81=0, VLOOKUP(B81, LWP!$A$2:$B$77, 2, FALSE), P80)</f>
        <v>0.04</v>
      </c>
      <c r="Q81" s="13">
        <f>IF(F81&lt;Input!$B$23,0,1)</f>
        <v>0</v>
      </c>
      <c r="R81" s="12">
        <f t="shared" si="32"/>
        <v>0</v>
      </c>
      <c r="S81" s="12">
        <f t="shared" si="33"/>
        <v>0</v>
      </c>
      <c r="T81" s="27">
        <f>VLOOKUP(D81,'Swap-forward'!$A$2:$B$90,2,FALSE)/12</f>
        <v>2.7653770420172342E-3</v>
      </c>
      <c r="U81" s="27">
        <f>EXP(-SUM(T$5:T81))</f>
        <v>0.89807791280862304</v>
      </c>
      <c r="V81" s="12">
        <f t="shared" si="34"/>
        <v>0</v>
      </c>
      <c r="W81" s="12">
        <f t="shared" si="35"/>
        <v>0</v>
      </c>
      <c r="X81" s="26">
        <f t="shared" si="36"/>
        <v>0.48093252267859266</v>
      </c>
      <c r="Y81">
        <f>VLOOKUP(B81, Mort!$A$2:$D$116, 4, FALSE)/12</f>
        <v>4.2841051166666655E-6</v>
      </c>
      <c r="Z81">
        <f>VLOOKUP(D81,Lapse!$A$2:$B$101, 2, FALSE)/12</f>
        <v>1.6666666666666668E-3</v>
      </c>
      <c r="AA81" s="28">
        <f t="shared" si="37"/>
        <v>0.88742178187747045</v>
      </c>
      <c r="AB81" s="27">
        <f t="shared" si="38"/>
        <v>0</v>
      </c>
      <c r="AC81" s="27">
        <f t="shared" si="39"/>
        <v>0</v>
      </c>
    </row>
    <row r="82" spans="1:29" x14ac:dyDescent="0.2">
      <c r="A82" s="19">
        <f t="shared" si="24"/>
        <v>47118</v>
      </c>
      <c r="B82">
        <f t="shared" si="25"/>
        <v>61</v>
      </c>
      <c r="C82">
        <f t="shared" si="26"/>
        <v>9</v>
      </c>
      <c r="D82">
        <f t="shared" si="27"/>
        <v>7</v>
      </c>
      <c r="E82">
        <f t="shared" si="28"/>
        <v>6</v>
      </c>
      <c r="F82">
        <f t="shared" si="30"/>
        <v>78</v>
      </c>
      <c r="G82" s="11">
        <f>'Fund Return'!D79</f>
        <v>-1.8527932088140953E-2</v>
      </c>
      <c r="H82" s="12">
        <f t="shared" si="31"/>
        <v>114877.31926807351</v>
      </c>
      <c r="I82" s="12">
        <f>H81*(Input!$B$13)/12</f>
        <v>102.58853373065112</v>
      </c>
      <c r="J82" s="12">
        <f>H81*(Input!$B$14)/12</f>
        <v>91.84116353029718</v>
      </c>
      <c r="K82" s="12">
        <f>IF(AND($E82=0, H81&gt;0), Input!$B$15, 0)</f>
        <v>0</v>
      </c>
      <c r="L82" s="12">
        <f>O81*IF(AND($E82=0, H81&gt;0), Input!$B$12, 0)</f>
        <v>0</v>
      </c>
      <c r="M82" s="12">
        <f t="shared" si="40"/>
        <v>0</v>
      </c>
      <c r="N82" s="12">
        <f>IF(AND($E82=0, Q82=0, D82&lt;=5), MAX(O70*Input!$B$20), 0)</f>
        <v>0</v>
      </c>
      <c r="O82" s="12">
        <f t="shared" si="29"/>
        <v>157809.62</v>
      </c>
      <c r="P82" s="20">
        <f>IF(Q82=0, VLOOKUP(B82, LWP!$A$2:$B$77, 2, FALSE), P81)</f>
        <v>0.04</v>
      </c>
      <c r="Q82" s="13">
        <f>IF(F82&lt;Input!$B$23,0,1)</f>
        <v>0</v>
      </c>
      <c r="R82" s="12">
        <f t="shared" si="32"/>
        <v>0</v>
      </c>
      <c r="S82" s="12">
        <f t="shared" si="33"/>
        <v>0</v>
      </c>
      <c r="T82" s="27">
        <f>VLOOKUP(D82,'Swap-forward'!$A$2:$B$90,2,FALSE)/12</f>
        <v>2.7653770420172342E-3</v>
      </c>
      <c r="U82" s="27">
        <f>EXP(-SUM(T$5:T82))</f>
        <v>0.8955978195435913</v>
      </c>
      <c r="V82" s="12">
        <f t="shared" si="34"/>
        <v>0</v>
      </c>
      <c r="W82" s="12">
        <f t="shared" si="35"/>
        <v>0</v>
      </c>
      <c r="X82" s="26">
        <f t="shared" si="36"/>
        <v>0.47960440014777606</v>
      </c>
      <c r="Y82">
        <f>VLOOKUP(B82, Mort!$A$2:$D$116, 4, FALSE)/12</f>
        <v>4.2841051166666655E-6</v>
      </c>
      <c r="Z82">
        <f>VLOOKUP(D82,Lapse!$A$2:$B$101, 2, FALSE)/12</f>
        <v>1.6666666666666668E-3</v>
      </c>
      <c r="AA82" s="28">
        <f t="shared" si="37"/>
        <v>0.88593895010249191</v>
      </c>
      <c r="AB82" s="27">
        <f t="shared" si="38"/>
        <v>0</v>
      </c>
      <c r="AC82" s="27">
        <f t="shared" si="39"/>
        <v>0</v>
      </c>
    </row>
    <row r="83" spans="1:29" x14ac:dyDescent="0.2">
      <c r="A83" s="19">
        <f t="shared" si="24"/>
        <v>47149</v>
      </c>
      <c r="B83">
        <f t="shared" si="25"/>
        <v>61</v>
      </c>
      <c r="C83">
        <f t="shared" si="26"/>
        <v>10</v>
      </c>
      <c r="D83">
        <f t="shared" si="27"/>
        <v>7</v>
      </c>
      <c r="E83">
        <f t="shared" si="28"/>
        <v>7</v>
      </c>
      <c r="F83">
        <f t="shared" si="30"/>
        <v>79</v>
      </c>
      <c r="G83" s="11">
        <f>'Fund Return'!D80</f>
        <v>-1.159793139367807E-2</v>
      </c>
      <c r="H83" s="12">
        <f t="shared" si="31"/>
        <v>113354.47511272652</v>
      </c>
      <c r="I83" s="12">
        <f>H82*(Input!$B$13)/12</f>
        <v>100.51765435956433</v>
      </c>
      <c r="J83" s="12">
        <f>H82*(Input!$B$14)/12</f>
        <v>89.987233426657596</v>
      </c>
      <c r="K83" s="12">
        <f>IF(AND($E83=0, H82&gt;0), Input!$B$15, 0)</f>
        <v>0</v>
      </c>
      <c r="L83" s="12">
        <f>O82*IF(AND($E83=0, H82&gt;0), Input!$B$12, 0)</f>
        <v>0</v>
      </c>
      <c r="M83" s="12">
        <f t="shared" si="40"/>
        <v>0</v>
      </c>
      <c r="N83" s="12">
        <f>IF(AND($E83=0, Q83=0, D83&lt;=5), MAX(O71*Input!$B$20), 0)</f>
        <v>0</v>
      </c>
      <c r="O83" s="12">
        <f t="shared" si="29"/>
        <v>157809.62</v>
      </c>
      <c r="P83" s="20">
        <f>IF(Q83=0, VLOOKUP(B83, LWP!$A$2:$B$77, 2, FALSE), P82)</f>
        <v>0.04</v>
      </c>
      <c r="Q83" s="13">
        <f>IF(F83&lt;Input!$B$23,0,1)</f>
        <v>0</v>
      </c>
      <c r="R83" s="12">
        <f t="shared" si="32"/>
        <v>0</v>
      </c>
      <c r="S83" s="12">
        <f t="shared" si="33"/>
        <v>0</v>
      </c>
      <c r="T83" s="27">
        <f>VLOOKUP(D83,'Swap-forward'!$A$2:$B$90,2,FALSE)/12</f>
        <v>2.7653770420172342E-3</v>
      </c>
      <c r="U83" s="27">
        <f>EXP(-SUM(T$5:T83))</f>
        <v>0.89312457519725075</v>
      </c>
      <c r="V83" s="12">
        <f t="shared" si="34"/>
        <v>0</v>
      </c>
      <c r="W83" s="12">
        <f t="shared" si="35"/>
        <v>0</v>
      </c>
      <c r="X83" s="26">
        <f t="shared" si="36"/>
        <v>0.47827994530291046</v>
      </c>
      <c r="Y83">
        <f>VLOOKUP(B83, Mort!$A$2:$D$116, 4, FALSE)/12</f>
        <v>4.2841051166666655E-6</v>
      </c>
      <c r="Z83">
        <f>VLOOKUP(D83,Lapse!$A$2:$B$101, 2, FALSE)/12</f>
        <v>1.6666666666666668E-3</v>
      </c>
      <c r="AA83" s="28">
        <f t="shared" si="37"/>
        <v>0.88445859605582455</v>
      </c>
      <c r="AB83" s="27">
        <f t="shared" si="38"/>
        <v>0</v>
      </c>
      <c r="AC83" s="27">
        <f t="shared" si="39"/>
        <v>0</v>
      </c>
    </row>
    <row r="84" spans="1:29" x14ac:dyDescent="0.2">
      <c r="A84" s="19">
        <f t="shared" si="24"/>
        <v>47177</v>
      </c>
      <c r="B84">
        <f t="shared" si="25"/>
        <v>61</v>
      </c>
      <c r="C84">
        <f t="shared" si="26"/>
        <v>11</v>
      </c>
      <c r="D84">
        <f t="shared" si="27"/>
        <v>7</v>
      </c>
      <c r="E84">
        <f t="shared" si="28"/>
        <v>8</v>
      </c>
      <c r="F84">
        <f t="shared" si="30"/>
        <v>80</v>
      </c>
      <c r="G84" s="11">
        <f>'Fund Return'!D81</f>
        <v>-3.3224400220099391E-2</v>
      </c>
      <c r="H84" s="12">
        <f t="shared" si="31"/>
        <v>109400.36116028005</v>
      </c>
      <c r="I84" s="12">
        <f>H83*(Input!$B$13)/12</f>
        <v>99.185165723635706</v>
      </c>
      <c r="J84" s="12">
        <f>H83*(Input!$B$14)/12</f>
        <v>88.794338838302451</v>
      </c>
      <c r="K84" s="12">
        <f>IF(AND($E84=0, H83&gt;0), Input!$B$15, 0)</f>
        <v>0</v>
      </c>
      <c r="L84" s="12">
        <f>O83*IF(AND($E84=0, H83&gt;0), Input!$B$12, 0)</f>
        <v>0</v>
      </c>
      <c r="M84" s="12">
        <f t="shared" si="40"/>
        <v>0</v>
      </c>
      <c r="N84" s="12">
        <f>IF(AND($E84=0, Q84=0, D84&lt;=5), MAX(O72*Input!$B$20), 0)</f>
        <v>0</v>
      </c>
      <c r="O84" s="12">
        <f t="shared" si="29"/>
        <v>157809.62</v>
      </c>
      <c r="P84" s="20">
        <f>IF(Q84=0, VLOOKUP(B84, LWP!$A$2:$B$77, 2, FALSE), P83)</f>
        <v>0.04</v>
      </c>
      <c r="Q84" s="13">
        <f>IF(F84&lt;Input!$B$23,0,1)</f>
        <v>0</v>
      </c>
      <c r="R84" s="12">
        <f t="shared" si="32"/>
        <v>0</v>
      </c>
      <c r="S84" s="12">
        <f t="shared" si="33"/>
        <v>0</v>
      </c>
      <c r="T84" s="27">
        <f>VLOOKUP(D84,'Swap-forward'!$A$2:$B$90,2,FALSE)/12</f>
        <v>2.7653770420172342E-3</v>
      </c>
      <c r="U84" s="27">
        <f>EXP(-SUM(T$5:T84))</f>
        <v>0.89065816085592275</v>
      </c>
      <c r="V84" s="12">
        <f t="shared" si="34"/>
        <v>0</v>
      </c>
      <c r="W84" s="12">
        <f t="shared" si="35"/>
        <v>0</v>
      </c>
      <c r="X84" s="26">
        <f t="shared" si="36"/>
        <v>0.47695914801547257</v>
      </c>
      <c r="Y84">
        <f>VLOOKUP(B84, Mort!$A$2:$D$116, 4, FALSE)/12</f>
        <v>4.2841051166666655E-6</v>
      </c>
      <c r="Z84">
        <f>VLOOKUP(D84,Lapse!$A$2:$B$101, 2, FALSE)/12</f>
        <v>1.6666666666666668E-3</v>
      </c>
      <c r="AA84" s="28">
        <f t="shared" si="37"/>
        <v>0.88298071559732394</v>
      </c>
      <c r="AB84" s="27">
        <f t="shared" si="38"/>
        <v>0</v>
      </c>
      <c r="AC84" s="27">
        <f t="shared" si="39"/>
        <v>0</v>
      </c>
    </row>
    <row r="85" spans="1:29" x14ac:dyDescent="0.2">
      <c r="A85" s="19">
        <f t="shared" si="24"/>
        <v>47208</v>
      </c>
      <c r="B85">
        <f t="shared" si="25"/>
        <v>62</v>
      </c>
      <c r="C85">
        <f t="shared" si="26"/>
        <v>0</v>
      </c>
      <c r="D85">
        <f t="shared" si="27"/>
        <v>7</v>
      </c>
      <c r="E85">
        <f t="shared" si="28"/>
        <v>9</v>
      </c>
      <c r="F85">
        <f t="shared" si="30"/>
        <v>81</v>
      </c>
      <c r="G85" s="11">
        <f>'Fund Return'!D82</f>
        <v>5.9879654999888739E-2</v>
      </c>
      <c r="H85" s="12">
        <f t="shared" si="31"/>
        <v>115769.79477783006</v>
      </c>
      <c r="I85" s="12">
        <f>H84*(Input!$B$13)/12</f>
        <v>95.725316015245042</v>
      </c>
      <c r="J85" s="12">
        <f>H84*(Input!$B$14)/12</f>
        <v>85.696949575552708</v>
      </c>
      <c r="K85" s="12">
        <f>IF(AND($E85=0, H84&gt;0), Input!$B$15, 0)</f>
        <v>0</v>
      </c>
      <c r="L85" s="12">
        <f>O84*IF(AND($E85=0, H84&gt;0), Input!$B$12, 0)</f>
        <v>0</v>
      </c>
      <c r="M85" s="12">
        <f t="shared" si="40"/>
        <v>0</v>
      </c>
      <c r="N85" s="12">
        <f>IF(AND($E85=0, Q85=0, D85&lt;=5), MAX(O73*Input!$B$20), 0)</f>
        <v>0</v>
      </c>
      <c r="O85" s="12">
        <f t="shared" si="29"/>
        <v>157809.62</v>
      </c>
      <c r="P85" s="20">
        <f>IF(Q85=0, VLOOKUP(B85, LWP!$A$2:$B$77, 2, FALSE), P84)</f>
        <v>0.04</v>
      </c>
      <c r="Q85" s="13">
        <f>IF(F85&lt;Input!$B$23,0,1)</f>
        <v>0</v>
      </c>
      <c r="R85" s="12">
        <f t="shared" si="32"/>
        <v>0</v>
      </c>
      <c r="S85" s="12">
        <f t="shared" si="33"/>
        <v>0</v>
      </c>
      <c r="T85" s="27">
        <f>VLOOKUP(D85,'Swap-forward'!$A$2:$B$90,2,FALSE)/12</f>
        <v>2.7653770420172342E-3</v>
      </c>
      <c r="U85" s="27">
        <f>EXP(-SUM(T$5:T85))</f>
        <v>0.8881985576581598</v>
      </c>
      <c r="V85" s="12">
        <f t="shared" si="34"/>
        <v>0</v>
      </c>
      <c r="W85" s="12">
        <f t="shared" si="35"/>
        <v>0</v>
      </c>
      <c r="X85" s="26">
        <f t="shared" si="36"/>
        <v>0.60994178575405855</v>
      </c>
      <c r="Y85">
        <f>VLOOKUP(B85, Mort!$A$2:$D$116, 4, FALSE)/12</f>
        <v>5.4937426366666663E-6</v>
      </c>
      <c r="Z85">
        <f>VLOOKUP(D85,Lapse!$A$2:$B$101, 2, FALSE)/12</f>
        <v>1.6666666666666668E-3</v>
      </c>
      <c r="AA85" s="28">
        <f t="shared" si="37"/>
        <v>0.88150423828730506</v>
      </c>
      <c r="AB85" s="27">
        <f t="shared" si="38"/>
        <v>0</v>
      </c>
      <c r="AC85" s="27">
        <f t="shared" si="39"/>
        <v>0</v>
      </c>
    </row>
    <row r="86" spans="1:29" x14ac:dyDescent="0.2">
      <c r="A86" s="19">
        <f t="shared" si="24"/>
        <v>47238</v>
      </c>
      <c r="B86">
        <f t="shared" si="25"/>
        <v>62</v>
      </c>
      <c r="C86">
        <f t="shared" si="26"/>
        <v>1</v>
      </c>
      <c r="D86">
        <f t="shared" si="27"/>
        <v>7</v>
      </c>
      <c r="E86">
        <f t="shared" si="28"/>
        <v>10</v>
      </c>
      <c r="F86">
        <f t="shared" si="30"/>
        <v>82</v>
      </c>
      <c r="G86" s="11">
        <f>'Fund Return'!D83</f>
        <v>-5.1297167091808385E-2</v>
      </c>
      <c r="H86" s="12">
        <f t="shared" si="31"/>
        <v>109639.1473612541</v>
      </c>
      <c r="I86" s="12">
        <f>H85*(Input!$B$13)/12</f>
        <v>101.29857043060132</v>
      </c>
      <c r="J86" s="12">
        <f>H85*(Input!$B$14)/12</f>
        <v>90.686339242633551</v>
      </c>
      <c r="K86" s="12">
        <f>IF(AND($E86=0, H85&gt;0), Input!$B$15, 0)</f>
        <v>0</v>
      </c>
      <c r="L86" s="12">
        <f>O85*IF(AND($E86=0, H85&gt;0), Input!$B$12, 0)</f>
        <v>0</v>
      </c>
      <c r="M86" s="12">
        <f t="shared" si="40"/>
        <v>0</v>
      </c>
      <c r="N86" s="12">
        <f>IF(AND($E86=0, Q86=0, D86&lt;=5), MAX(O74*Input!$B$20), 0)</f>
        <v>0</v>
      </c>
      <c r="O86" s="12">
        <f t="shared" si="29"/>
        <v>157809.62</v>
      </c>
      <c r="P86" s="20">
        <f>IF(Q86=0, VLOOKUP(B86, LWP!$A$2:$B$77, 2, FALSE), P85)</f>
        <v>0.04</v>
      </c>
      <c r="Q86" s="13">
        <f>IF(F86&lt;Input!$B$23,0,1)</f>
        <v>0</v>
      </c>
      <c r="R86" s="12">
        <f t="shared" si="32"/>
        <v>0</v>
      </c>
      <c r="S86" s="12">
        <f t="shared" si="33"/>
        <v>0</v>
      </c>
      <c r="T86" s="27">
        <f>VLOOKUP(D86,'Swap-forward'!$A$2:$B$90,2,FALSE)/12</f>
        <v>2.7653770420172342E-3</v>
      </c>
      <c r="U86" s="27">
        <f>EXP(-SUM(T$5:T86))</f>
        <v>0.88574574679460127</v>
      </c>
      <c r="V86" s="12">
        <f t="shared" si="34"/>
        <v>0</v>
      </c>
      <c r="W86" s="12">
        <f t="shared" si="35"/>
        <v>0</v>
      </c>
      <c r="X86" s="26">
        <f t="shared" si="36"/>
        <v>0.6082573968014573</v>
      </c>
      <c r="Y86">
        <f>VLOOKUP(B86, Mort!$A$2:$D$116, 4, FALSE)/12</f>
        <v>5.4937426366666663E-6</v>
      </c>
      <c r="Z86">
        <f>VLOOKUP(D86,Lapse!$A$2:$B$101, 2, FALSE)/12</f>
        <v>1.6666666666666668E-3</v>
      </c>
      <c r="AA86" s="28">
        <f t="shared" si="37"/>
        <v>0.88003022987067026</v>
      </c>
      <c r="AB86" s="27">
        <f t="shared" si="38"/>
        <v>0</v>
      </c>
      <c r="AC86" s="27">
        <f t="shared" si="39"/>
        <v>0</v>
      </c>
    </row>
    <row r="87" spans="1:29" x14ac:dyDescent="0.2">
      <c r="A87" s="19">
        <f t="shared" si="24"/>
        <v>47269</v>
      </c>
      <c r="B87">
        <f t="shared" si="25"/>
        <v>62</v>
      </c>
      <c r="C87">
        <f t="shared" si="26"/>
        <v>2</v>
      </c>
      <c r="D87">
        <f t="shared" si="27"/>
        <v>7</v>
      </c>
      <c r="E87">
        <f t="shared" si="28"/>
        <v>11</v>
      </c>
      <c r="F87">
        <f t="shared" si="30"/>
        <v>83</v>
      </c>
      <c r="G87" s="11">
        <f>'Fund Return'!D84</f>
        <v>7.6875834763376588E-2</v>
      </c>
      <c r="H87" s="12">
        <f t="shared" si="31"/>
        <v>117885.93008468796</v>
      </c>
      <c r="I87" s="12">
        <f>H86*(Input!$B$13)/12</f>
        <v>95.934253941097339</v>
      </c>
      <c r="J87" s="12">
        <f>H86*(Input!$B$14)/12</f>
        <v>85.883998766315713</v>
      </c>
      <c r="K87" s="12">
        <f>IF(AND($E87=0, H86&gt;0), Input!$B$15, 0)</f>
        <v>0</v>
      </c>
      <c r="L87" s="12">
        <f>O86*IF(AND($E87=0, H86&gt;0), Input!$B$12, 0)</f>
        <v>0</v>
      </c>
      <c r="M87" s="12">
        <f t="shared" si="40"/>
        <v>0</v>
      </c>
      <c r="N87" s="12">
        <f>IF(AND($E87=0, Q87=0, D87&lt;=5), MAX(O75*Input!$B$20), 0)</f>
        <v>0</v>
      </c>
      <c r="O87" s="12">
        <f t="shared" si="29"/>
        <v>157809.62</v>
      </c>
      <c r="P87" s="20">
        <f>IF(Q87=0, VLOOKUP(B87, LWP!$A$2:$B$77, 2, FALSE), P86)</f>
        <v>0.04</v>
      </c>
      <c r="Q87" s="13">
        <f>IF(F87&lt;Input!$B$23,0,1)</f>
        <v>0</v>
      </c>
      <c r="R87" s="12">
        <f t="shared" si="32"/>
        <v>0</v>
      </c>
      <c r="S87" s="12">
        <f t="shared" si="33"/>
        <v>0</v>
      </c>
      <c r="T87" s="27">
        <f>VLOOKUP(D87,'Swap-forward'!$A$2:$B$90,2,FALSE)/12</f>
        <v>2.7653770420172342E-3</v>
      </c>
      <c r="U87" s="27">
        <f>EXP(-SUM(T$5:T87))</f>
        <v>0.88329970950782977</v>
      </c>
      <c r="V87" s="12">
        <f t="shared" si="34"/>
        <v>0</v>
      </c>
      <c r="W87" s="12">
        <f t="shared" si="35"/>
        <v>0</v>
      </c>
      <c r="X87" s="26">
        <f t="shared" si="36"/>
        <v>0.60657765938480557</v>
      </c>
      <c r="Y87">
        <f>VLOOKUP(B87, Mort!$A$2:$D$116, 4, FALSE)/12</f>
        <v>5.4937426366666663E-6</v>
      </c>
      <c r="Z87">
        <f>VLOOKUP(D87,Lapse!$A$2:$B$101, 2, FALSE)/12</f>
        <v>1.6666666666666668E-3</v>
      </c>
      <c r="AA87" s="28">
        <f t="shared" si="37"/>
        <v>0.87855868621905631</v>
      </c>
      <c r="AB87" s="27">
        <f t="shared" si="38"/>
        <v>0</v>
      </c>
      <c r="AC87" s="27">
        <f t="shared" si="39"/>
        <v>0</v>
      </c>
    </row>
    <row r="88" spans="1:29" x14ac:dyDescent="0.2">
      <c r="A88" s="19">
        <f t="shared" si="24"/>
        <v>47299</v>
      </c>
      <c r="B88">
        <f t="shared" si="25"/>
        <v>62</v>
      </c>
      <c r="C88">
        <f t="shared" si="26"/>
        <v>3</v>
      </c>
      <c r="D88">
        <f t="shared" si="27"/>
        <v>8</v>
      </c>
      <c r="E88">
        <f t="shared" si="28"/>
        <v>0</v>
      </c>
      <c r="F88">
        <f t="shared" si="30"/>
        <v>84</v>
      </c>
      <c r="G88" s="11">
        <f>'Fund Return'!D85</f>
        <v>6.6912301649399472E-2</v>
      </c>
      <c r="H88" s="12">
        <f t="shared" si="31"/>
        <v>122250.2337733442</v>
      </c>
      <c r="I88" s="12">
        <f>H87*(Input!$B$13)/12</f>
        <v>103.15018882410197</v>
      </c>
      <c r="J88" s="12">
        <f>H87*(Input!$B$14)/12</f>
        <v>92.343978566338919</v>
      </c>
      <c r="K88" s="12">
        <f>IF(AND($E88=0, H87&gt;0), Input!$B$15, 0)</f>
        <v>30</v>
      </c>
      <c r="L88" s="12">
        <f>O87*IF(AND($E88=0, H87&gt;0), Input!$B$12, 0)</f>
        <v>3298.2210579999996</v>
      </c>
      <c r="M88" s="12">
        <f t="shared" si="40"/>
        <v>0</v>
      </c>
      <c r="N88" s="12">
        <f>IF(AND($E88=0, Q88=0, D88&lt;=5), MAX(O76*Input!$B$20), 0)</f>
        <v>0</v>
      </c>
      <c r="O88" s="12">
        <f t="shared" si="29"/>
        <v>157809.62</v>
      </c>
      <c r="P88" s="20">
        <f>IF(Q88=0, VLOOKUP(B88, LWP!$A$2:$B$77, 2, FALSE), P87)</f>
        <v>0.04</v>
      </c>
      <c r="Q88" s="13">
        <f>IF(F88&lt;Input!$B$23,0,1)</f>
        <v>0</v>
      </c>
      <c r="R88" s="12">
        <f t="shared" si="32"/>
        <v>0</v>
      </c>
      <c r="S88" s="12">
        <f t="shared" si="33"/>
        <v>0</v>
      </c>
      <c r="T88" s="27">
        <f>VLOOKUP(D88,'Swap-forward'!$A$2:$B$90,2,FALSE)/12</f>
        <v>2.881231286619719E-3</v>
      </c>
      <c r="U88" s="27">
        <f>EXP(-SUM(T$5:T88))</f>
        <v>0.8807583815841632</v>
      </c>
      <c r="V88" s="12">
        <f t="shared" si="34"/>
        <v>2904.9358411508861</v>
      </c>
      <c r="W88" s="12">
        <f t="shared" si="35"/>
        <v>0</v>
      </c>
      <c r="X88" s="26">
        <f t="shared" si="36"/>
        <v>0.60483248418880575</v>
      </c>
      <c r="Y88">
        <f>VLOOKUP(B88, Mort!$A$2:$D$116, 4, FALSE)/12</f>
        <v>5.4937426366666663E-6</v>
      </c>
      <c r="Z88">
        <f>VLOOKUP(D88,Lapse!$A$2:$B$101, 2, FALSE)/12</f>
        <v>8.3333333333333332E-3</v>
      </c>
      <c r="AA88" s="28">
        <f t="shared" si="37"/>
        <v>0.87123257748004512</v>
      </c>
      <c r="AB88" s="27">
        <f t="shared" si="38"/>
        <v>2530.8747403000493</v>
      </c>
      <c r="AC88" s="27">
        <f t="shared" si="39"/>
        <v>0</v>
      </c>
    </row>
    <row r="89" spans="1:29" x14ac:dyDescent="0.2">
      <c r="A89" s="19">
        <f t="shared" si="24"/>
        <v>47330</v>
      </c>
      <c r="B89">
        <f t="shared" si="25"/>
        <v>62</v>
      </c>
      <c r="C89">
        <f t="shared" si="26"/>
        <v>4</v>
      </c>
      <c r="D89">
        <f t="shared" si="27"/>
        <v>8</v>
      </c>
      <c r="E89">
        <f t="shared" si="28"/>
        <v>1</v>
      </c>
      <c r="F89">
        <f t="shared" si="30"/>
        <v>85</v>
      </c>
      <c r="G89" s="11">
        <f>'Fund Return'!D86</f>
        <v>-2.6828488397156101E-2</v>
      </c>
      <c r="H89" s="12">
        <f t="shared" si="31"/>
        <v>118767.71315733227</v>
      </c>
      <c r="I89" s="12">
        <f>H88*(Input!$B$13)/12</f>
        <v>106.96895455167618</v>
      </c>
      <c r="J89" s="12">
        <f>H88*(Input!$B$14)/12</f>
        <v>95.76268312245297</v>
      </c>
      <c r="K89" s="12">
        <f>IF(AND($E89=0, H88&gt;0), Input!$B$15, 0)</f>
        <v>0</v>
      </c>
      <c r="L89" s="12">
        <f>O88*IF(AND($E89=0, H88&gt;0), Input!$B$12, 0)</f>
        <v>0</v>
      </c>
      <c r="M89" s="12">
        <f t="shared" si="40"/>
        <v>0</v>
      </c>
      <c r="N89" s="12">
        <f>IF(AND($E89=0, Q89=0, D89&lt;=5), MAX(O77*Input!$B$20), 0)</f>
        <v>0</v>
      </c>
      <c r="O89" s="12">
        <f t="shared" si="29"/>
        <v>157809.62</v>
      </c>
      <c r="P89" s="20">
        <f>IF(Q89=0, VLOOKUP(B89, LWP!$A$2:$B$77, 2, FALSE), P88)</f>
        <v>0.04</v>
      </c>
      <c r="Q89" s="13">
        <f>IF(F89&lt;Input!$B$23,0,1)</f>
        <v>0</v>
      </c>
      <c r="R89" s="12">
        <f t="shared" si="32"/>
        <v>0</v>
      </c>
      <c r="S89" s="12">
        <f t="shared" si="33"/>
        <v>0</v>
      </c>
      <c r="T89" s="27">
        <f>VLOOKUP(D89,'Swap-forward'!$A$2:$B$90,2,FALSE)/12</f>
        <v>2.881231286619719E-3</v>
      </c>
      <c r="U89" s="27">
        <f>EXP(-SUM(T$5:T89))</f>
        <v>0.87822436527573455</v>
      </c>
      <c r="V89" s="12">
        <f t="shared" si="34"/>
        <v>0</v>
      </c>
      <c r="W89" s="12">
        <f t="shared" si="35"/>
        <v>0</v>
      </c>
      <c r="X89" s="26">
        <f t="shared" si="36"/>
        <v>0.60309233000935292</v>
      </c>
      <c r="Y89">
        <f>VLOOKUP(B89, Mort!$A$2:$D$116, 4, FALSE)/12</f>
        <v>5.4937426366666663E-6</v>
      </c>
      <c r="Z89">
        <f>VLOOKUP(D89,Lapse!$A$2:$B$101, 2, FALSE)/12</f>
        <v>8.3333333333333332E-3</v>
      </c>
      <c r="AA89" s="28">
        <f t="shared" si="37"/>
        <v>0.86396755955955029</v>
      </c>
      <c r="AB89" s="27">
        <f t="shared" si="38"/>
        <v>0</v>
      </c>
      <c r="AC89" s="27">
        <f t="shared" si="39"/>
        <v>0</v>
      </c>
    </row>
    <row r="90" spans="1:29" x14ac:dyDescent="0.2">
      <c r="A90" s="19">
        <f t="shared" si="24"/>
        <v>47361</v>
      </c>
      <c r="B90">
        <f t="shared" si="25"/>
        <v>62</v>
      </c>
      <c r="C90">
        <f t="shared" si="26"/>
        <v>5</v>
      </c>
      <c r="D90">
        <f t="shared" si="27"/>
        <v>8</v>
      </c>
      <c r="E90">
        <f t="shared" si="28"/>
        <v>2</v>
      </c>
      <c r="F90">
        <f t="shared" si="30"/>
        <v>86</v>
      </c>
      <c r="G90" s="11">
        <f>'Fund Return'!D87</f>
        <v>-1.5675635277922047E-2</v>
      </c>
      <c r="H90" s="12">
        <f t="shared" si="31"/>
        <v>116708.99734543249</v>
      </c>
      <c r="I90" s="12">
        <f>H89*(Input!$B$13)/12</f>
        <v>103.92174901266573</v>
      </c>
      <c r="J90" s="12">
        <f>H89*(Input!$B$14)/12</f>
        <v>93.034708639910278</v>
      </c>
      <c r="K90" s="12">
        <f>IF(AND($E90=0, H89&gt;0), Input!$B$15, 0)</f>
        <v>0</v>
      </c>
      <c r="L90" s="12">
        <f>O89*IF(AND($E90=0, H89&gt;0), Input!$B$12, 0)</f>
        <v>0</v>
      </c>
      <c r="M90" s="12">
        <f t="shared" si="40"/>
        <v>0</v>
      </c>
      <c r="N90" s="12">
        <f>IF(AND($E90=0, Q90=0, D90&lt;=5), MAX(O78*Input!$B$20), 0)</f>
        <v>0</v>
      </c>
      <c r="O90" s="12">
        <f t="shared" si="29"/>
        <v>157809.62</v>
      </c>
      <c r="P90" s="20">
        <f>IF(Q90=0, VLOOKUP(B90, LWP!$A$2:$B$77, 2, FALSE), P89)</f>
        <v>0.04</v>
      </c>
      <c r="Q90" s="13">
        <f>IF(F90&lt;Input!$B$23,0,1)</f>
        <v>0</v>
      </c>
      <c r="R90" s="12">
        <f t="shared" si="32"/>
        <v>0</v>
      </c>
      <c r="S90" s="12">
        <f t="shared" si="33"/>
        <v>0</v>
      </c>
      <c r="T90" s="27">
        <f>VLOOKUP(D90,'Swap-forward'!$A$2:$B$90,2,FALSE)/12</f>
        <v>2.881231286619719E-3</v>
      </c>
      <c r="U90" s="27">
        <f>EXP(-SUM(T$5:T90))</f>
        <v>0.87569763954640856</v>
      </c>
      <c r="V90" s="12">
        <f t="shared" si="34"/>
        <v>0</v>
      </c>
      <c r="W90" s="12">
        <f t="shared" si="35"/>
        <v>0</v>
      </c>
      <c r="X90" s="26">
        <f t="shared" si="36"/>
        <v>0.6013571824005578</v>
      </c>
      <c r="Y90">
        <f>VLOOKUP(B90, Mort!$A$2:$D$116, 4, FALSE)/12</f>
        <v>5.4937426366666663E-6</v>
      </c>
      <c r="Z90">
        <f>VLOOKUP(D90,Lapse!$A$2:$B$101, 2, FALSE)/12</f>
        <v>8.3333333333333332E-3</v>
      </c>
      <c r="AA90" s="28">
        <f t="shared" si="37"/>
        <v>0.85676312303459723</v>
      </c>
      <c r="AB90" s="27">
        <f t="shared" si="38"/>
        <v>0</v>
      </c>
      <c r="AC90" s="27">
        <f t="shared" si="39"/>
        <v>0</v>
      </c>
    </row>
    <row r="91" spans="1:29" x14ac:dyDescent="0.2">
      <c r="A91" s="19">
        <f t="shared" si="24"/>
        <v>47391</v>
      </c>
      <c r="B91">
        <f t="shared" si="25"/>
        <v>62</v>
      </c>
      <c r="C91">
        <f t="shared" si="26"/>
        <v>6</v>
      </c>
      <c r="D91">
        <f t="shared" si="27"/>
        <v>8</v>
      </c>
      <c r="E91">
        <f t="shared" si="28"/>
        <v>3</v>
      </c>
      <c r="F91">
        <f t="shared" si="30"/>
        <v>87</v>
      </c>
      <c r="G91" s="11">
        <f>'Fund Return'!D88</f>
        <v>7.9422774478281385E-3</v>
      </c>
      <c r="H91" s="12">
        <f t="shared" si="31"/>
        <v>117442.39016240991</v>
      </c>
      <c r="I91" s="12">
        <f>H90*(Input!$B$13)/12</f>
        <v>102.12037267725344</v>
      </c>
      <c r="J91" s="12">
        <f>H90*(Input!$B$14)/12</f>
        <v>91.422047920588795</v>
      </c>
      <c r="K91" s="12">
        <f>IF(AND($E91=0, H90&gt;0), Input!$B$15, 0)</f>
        <v>0</v>
      </c>
      <c r="L91" s="12">
        <f>O90*IF(AND($E91=0, H90&gt;0), Input!$B$12, 0)</f>
        <v>0</v>
      </c>
      <c r="M91" s="12">
        <f t="shared" si="40"/>
        <v>0</v>
      </c>
      <c r="N91" s="12">
        <f>IF(AND($E91=0, Q91=0, D91&lt;=5), MAX(O79*Input!$B$20), 0)</f>
        <v>0</v>
      </c>
      <c r="O91" s="12">
        <f t="shared" si="29"/>
        <v>157809.62</v>
      </c>
      <c r="P91" s="20">
        <f>IF(Q91=0, VLOOKUP(B91, LWP!$A$2:$B$77, 2, FALSE), P90)</f>
        <v>0.04</v>
      </c>
      <c r="Q91" s="13">
        <f>IF(F91&lt;Input!$B$23,0,1)</f>
        <v>0</v>
      </c>
      <c r="R91" s="12">
        <f t="shared" si="32"/>
        <v>0</v>
      </c>
      <c r="S91" s="12">
        <f t="shared" si="33"/>
        <v>0</v>
      </c>
      <c r="T91" s="27">
        <f>VLOOKUP(D91,'Swap-forward'!$A$2:$B$90,2,FALSE)/12</f>
        <v>2.881231286619719E-3</v>
      </c>
      <c r="U91" s="27">
        <f>EXP(-SUM(T$5:T91))</f>
        <v>0.87317818342057318</v>
      </c>
      <c r="V91" s="12">
        <f t="shared" si="34"/>
        <v>0</v>
      </c>
      <c r="W91" s="12">
        <f t="shared" si="35"/>
        <v>0</v>
      </c>
      <c r="X91" s="26">
        <f t="shared" si="36"/>
        <v>0.59962702695809367</v>
      </c>
      <c r="Y91">
        <f>VLOOKUP(B91, Mort!$A$2:$D$116, 4, FALSE)/12</f>
        <v>5.4937426366666663E-6</v>
      </c>
      <c r="Z91">
        <f>VLOOKUP(D91,Lapse!$A$2:$B$101, 2, FALSE)/12</f>
        <v>8.3333333333333332E-3</v>
      </c>
      <c r="AA91" s="28">
        <f t="shared" si="37"/>
        <v>0.84961876273017789</v>
      </c>
      <c r="AB91" s="27">
        <f t="shared" si="38"/>
        <v>0</v>
      </c>
      <c r="AC91" s="27">
        <f t="shared" si="39"/>
        <v>0</v>
      </c>
    </row>
    <row r="92" spans="1:29" x14ac:dyDescent="0.2">
      <c r="A92" s="19">
        <f t="shared" si="24"/>
        <v>47422</v>
      </c>
      <c r="B92">
        <f t="shared" si="25"/>
        <v>62</v>
      </c>
      <c r="C92">
        <f t="shared" si="26"/>
        <v>7</v>
      </c>
      <c r="D92">
        <f t="shared" si="27"/>
        <v>8</v>
      </c>
      <c r="E92">
        <f t="shared" si="28"/>
        <v>4</v>
      </c>
      <c r="F92">
        <f t="shared" si="30"/>
        <v>88</v>
      </c>
      <c r="G92" s="11">
        <f>'Fund Return'!D89</f>
        <v>-8.1814669440778601E-2</v>
      </c>
      <c r="H92" s="12">
        <f t="shared" si="31"/>
        <v>107639.12120258472</v>
      </c>
      <c r="I92" s="12">
        <f>H91*(Input!$B$13)/12</f>
        <v>102.76209139210867</v>
      </c>
      <c r="J92" s="12">
        <f>H91*(Input!$B$14)/12</f>
        <v>91.996538960554446</v>
      </c>
      <c r="K92" s="12">
        <f>IF(AND($E92=0, H91&gt;0), Input!$B$15, 0)</f>
        <v>0</v>
      </c>
      <c r="L92" s="12">
        <f>O91*IF(AND($E92=0, H91&gt;0), Input!$B$12, 0)</f>
        <v>0</v>
      </c>
      <c r="M92" s="12">
        <f t="shared" si="40"/>
        <v>0</v>
      </c>
      <c r="N92" s="12">
        <f>IF(AND($E92=0, Q92=0, D92&lt;=5), MAX(O80*Input!$B$20), 0)</f>
        <v>0</v>
      </c>
      <c r="O92" s="12">
        <f t="shared" si="29"/>
        <v>157809.62</v>
      </c>
      <c r="P92" s="20">
        <f>IF(Q92=0, VLOOKUP(B92, LWP!$A$2:$B$77, 2, FALSE), P91)</f>
        <v>0.04</v>
      </c>
      <c r="Q92" s="13">
        <f>IF(F92&lt;Input!$B$23,0,1)</f>
        <v>0</v>
      </c>
      <c r="R92" s="12">
        <f t="shared" si="32"/>
        <v>0</v>
      </c>
      <c r="S92" s="12">
        <f t="shared" si="33"/>
        <v>0</v>
      </c>
      <c r="T92" s="27">
        <f>VLOOKUP(D92,'Swap-forward'!$A$2:$B$90,2,FALSE)/12</f>
        <v>2.881231286619719E-3</v>
      </c>
      <c r="U92" s="27">
        <f>EXP(-SUM(T$5:T92))</f>
        <v>0.87066597598296447</v>
      </c>
      <c r="V92" s="12">
        <f t="shared" si="34"/>
        <v>0</v>
      </c>
      <c r="W92" s="12">
        <f t="shared" si="35"/>
        <v>0</v>
      </c>
      <c r="X92" s="26">
        <f t="shared" si="36"/>
        <v>0.59790184931907597</v>
      </c>
      <c r="Y92">
        <f>VLOOKUP(B92, Mort!$A$2:$D$116, 4, FALSE)/12</f>
        <v>5.4937426366666663E-6</v>
      </c>
      <c r="Z92">
        <f>VLOOKUP(D92,Lapse!$A$2:$B$101, 2, FALSE)/12</f>
        <v>8.3333333333333332E-3</v>
      </c>
      <c r="AA92" s="28">
        <f t="shared" si="37"/>
        <v>0.84253397768382821</v>
      </c>
      <c r="AB92" s="27">
        <f t="shared" si="38"/>
        <v>0</v>
      </c>
      <c r="AC92" s="27">
        <f t="shared" si="39"/>
        <v>0</v>
      </c>
    </row>
    <row r="93" spans="1:29" x14ac:dyDescent="0.2">
      <c r="A93" s="19">
        <f t="shared" si="24"/>
        <v>47452</v>
      </c>
      <c r="B93">
        <f t="shared" si="25"/>
        <v>62</v>
      </c>
      <c r="C93">
        <f t="shared" si="26"/>
        <v>8</v>
      </c>
      <c r="D93">
        <f t="shared" si="27"/>
        <v>8</v>
      </c>
      <c r="E93">
        <f t="shared" si="28"/>
        <v>5</v>
      </c>
      <c r="F93">
        <f t="shared" si="30"/>
        <v>89</v>
      </c>
      <c r="G93" s="11">
        <f>'Fund Return'!D90</f>
        <v>1.5514534885289295E-3</v>
      </c>
      <c r="H93" s="12">
        <f t="shared" si="31"/>
        <v>107627.61675001572</v>
      </c>
      <c r="I93" s="12">
        <f>H92*(Input!$B$13)/12</f>
        <v>94.184231052261637</v>
      </c>
      <c r="J93" s="12">
        <f>H92*(Input!$B$14)/12</f>
        <v>84.317311608691369</v>
      </c>
      <c r="K93" s="12">
        <f>IF(AND($E93=0, H92&gt;0), Input!$B$15, 0)</f>
        <v>0</v>
      </c>
      <c r="L93" s="12">
        <f>O92*IF(AND($E93=0, H92&gt;0), Input!$B$12, 0)</f>
        <v>0</v>
      </c>
      <c r="M93" s="12">
        <f t="shared" si="40"/>
        <v>0</v>
      </c>
      <c r="N93" s="12">
        <f>IF(AND($E93=0, Q93=0, D93&lt;=5), MAX(O81*Input!$B$20), 0)</f>
        <v>0</v>
      </c>
      <c r="O93" s="12">
        <f t="shared" si="29"/>
        <v>157809.62</v>
      </c>
      <c r="P93" s="20">
        <f>IF(Q93=0, VLOOKUP(B93, LWP!$A$2:$B$77, 2, FALSE), P92)</f>
        <v>0.04</v>
      </c>
      <c r="Q93" s="13">
        <f>IF(F93&lt;Input!$B$23,0,1)</f>
        <v>0</v>
      </c>
      <c r="R93" s="12">
        <f t="shared" si="32"/>
        <v>0</v>
      </c>
      <c r="S93" s="12">
        <f t="shared" si="33"/>
        <v>0</v>
      </c>
      <c r="T93" s="27">
        <f>VLOOKUP(D93,'Swap-forward'!$A$2:$B$90,2,FALSE)/12</f>
        <v>2.881231286619719E-3</v>
      </c>
      <c r="U93" s="27">
        <f>EXP(-SUM(T$5:T93))</f>
        <v>0.86816099637849398</v>
      </c>
      <c r="V93" s="12">
        <f t="shared" si="34"/>
        <v>0</v>
      </c>
      <c r="W93" s="12">
        <f t="shared" si="35"/>
        <v>0</v>
      </c>
      <c r="X93" s="26">
        <f t="shared" si="36"/>
        <v>0.59618163516194345</v>
      </c>
      <c r="Y93">
        <f>VLOOKUP(B93, Mort!$A$2:$D$116, 4, FALSE)/12</f>
        <v>5.4937426366666663E-6</v>
      </c>
      <c r="Z93">
        <f>VLOOKUP(D93,Lapse!$A$2:$B$101, 2, FALSE)/12</f>
        <v>8.3333333333333332E-3</v>
      </c>
      <c r="AA93" s="28">
        <f t="shared" si="37"/>
        <v>0.83550827111050052</v>
      </c>
      <c r="AB93" s="27">
        <f t="shared" si="38"/>
        <v>0</v>
      </c>
      <c r="AC93" s="27">
        <f t="shared" si="39"/>
        <v>0</v>
      </c>
    </row>
    <row r="94" spans="1:29" x14ac:dyDescent="0.2">
      <c r="A94" s="19">
        <f t="shared" si="24"/>
        <v>47483</v>
      </c>
      <c r="B94">
        <f t="shared" si="25"/>
        <v>62</v>
      </c>
      <c r="C94">
        <f t="shared" si="26"/>
        <v>9</v>
      </c>
      <c r="D94">
        <f t="shared" si="27"/>
        <v>8</v>
      </c>
      <c r="E94">
        <f t="shared" si="28"/>
        <v>6</v>
      </c>
      <c r="F94">
        <f t="shared" si="30"/>
        <v>90</v>
      </c>
      <c r="G94" s="11">
        <f>'Fund Return'!D91</f>
        <v>2.2352681326185841E-2</v>
      </c>
      <c r="H94" s="12">
        <f t="shared" si="31"/>
        <v>109854.9001046819</v>
      </c>
      <c r="I94" s="12">
        <f>H93*(Input!$B$13)/12</f>
        <v>94.174164656263756</v>
      </c>
      <c r="J94" s="12">
        <f>H93*(Input!$B$14)/12</f>
        <v>84.308299787512311</v>
      </c>
      <c r="K94" s="12">
        <f>IF(AND($E94=0, H93&gt;0), Input!$B$15, 0)</f>
        <v>0</v>
      </c>
      <c r="L94" s="12">
        <f>O93*IF(AND($E94=0, H93&gt;0), Input!$B$12, 0)</f>
        <v>0</v>
      </c>
      <c r="M94" s="12">
        <f t="shared" si="40"/>
        <v>0</v>
      </c>
      <c r="N94" s="12">
        <f>IF(AND($E94=0, Q94=0, D94&lt;=5), MAX(O82*Input!$B$20), 0)</f>
        <v>0</v>
      </c>
      <c r="O94" s="12">
        <f t="shared" si="29"/>
        <v>157809.62</v>
      </c>
      <c r="P94" s="20">
        <f>IF(Q94=0, VLOOKUP(B94, LWP!$A$2:$B$77, 2, FALSE), P93)</f>
        <v>0.04</v>
      </c>
      <c r="Q94" s="13">
        <f>IF(F94&lt;Input!$B$23,0,1)</f>
        <v>0</v>
      </c>
      <c r="R94" s="12">
        <f t="shared" si="32"/>
        <v>0</v>
      </c>
      <c r="S94" s="12">
        <f t="shared" si="33"/>
        <v>0</v>
      </c>
      <c r="T94" s="27">
        <f>VLOOKUP(D94,'Swap-forward'!$A$2:$B$90,2,FALSE)/12</f>
        <v>2.881231286619719E-3</v>
      </c>
      <c r="U94" s="27">
        <f>EXP(-SUM(T$5:T94))</f>
        <v>0.86566322381207461</v>
      </c>
      <c r="V94" s="12">
        <f t="shared" si="34"/>
        <v>0</v>
      </c>
      <c r="W94" s="12">
        <f t="shared" si="35"/>
        <v>0</v>
      </c>
      <c r="X94" s="26">
        <f t="shared" si="36"/>
        <v>0.59446637020633919</v>
      </c>
      <c r="Y94">
        <f>VLOOKUP(B94, Mort!$A$2:$D$116, 4, FALSE)/12</f>
        <v>5.4937426366666663E-6</v>
      </c>
      <c r="Z94">
        <f>VLOOKUP(D94,Lapse!$A$2:$B$101, 2, FALSE)/12</f>
        <v>8.3333333333333332E-3</v>
      </c>
      <c r="AA94" s="28">
        <f t="shared" si="37"/>
        <v>0.82854115036772924</v>
      </c>
      <c r="AB94" s="27">
        <f t="shared" si="38"/>
        <v>0</v>
      </c>
      <c r="AC94" s="27">
        <f t="shared" si="39"/>
        <v>0</v>
      </c>
    </row>
    <row r="95" spans="1:29" x14ac:dyDescent="0.2">
      <c r="A95" s="19">
        <f t="shared" si="24"/>
        <v>47514</v>
      </c>
      <c r="B95">
        <f t="shared" si="25"/>
        <v>62</v>
      </c>
      <c r="C95">
        <f t="shared" si="26"/>
        <v>10</v>
      </c>
      <c r="D95">
        <f t="shared" si="27"/>
        <v>8</v>
      </c>
      <c r="E95">
        <f t="shared" si="28"/>
        <v>7</v>
      </c>
      <c r="F95">
        <f t="shared" si="30"/>
        <v>91</v>
      </c>
      <c r="G95" s="11">
        <f>'Fund Return'!D92</f>
        <v>-2.7038409908635042E-2</v>
      </c>
      <c r="H95" s="12">
        <f t="shared" si="31"/>
        <v>106702.42224250575</v>
      </c>
      <c r="I95" s="12">
        <f>H94*(Input!$B$13)/12</f>
        <v>96.123037591596685</v>
      </c>
      <c r="J95" s="12">
        <f>H94*(Input!$B$14)/12</f>
        <v>86.053005082000823</v>
      </c>
      <c r="K95" s="12">
        <f>IF(AND($E95=0, H94&gt;0), Input!$B$15, 0)</f>
        <v>0</v>
      </c>
      <c r="L95" s="12">
        <f>O94*IF(AND($E95=0, H94&gt;0), Input!$B$12, 0)</f>
        <v>0</v>
      </c>
      <c r="M95" s="12">
        <f t="shared" si="40"/>
        <v>0</v>
      </c>
      <c r="N95" s="12">
        <f>IF(AND($E95=0, Q95=0, D95&lt;=5), MAX(O83*Input!$B$20), 0)</f>
        <v>0</v>
      </c>
      <c r="O95" s="12">
        <f t="shared" si="29"/>
        <v>157809.62</v>
      </c>
      <c r="P95" s="20">
        <f>IF(Q95=0, VLOOKUP(B95, LWP!$A$2:$B$77, 2, FALSE), P94)</f>
        <v>0.04</v>
      </c>
      <c r="Q95" s="13">
        <f>IF(F95&lt;Input!$B$23,0,1)</f>
        <v>0</v>
      </c>
      <c r="R95" s="12">
        <f t="shared" si="32"/>
        <v>0</v>
      </c>
      <c r="S95" s="12">
        <f t="shared" si="33"/>
        <v>0</v>
      </c>
      <c r="T95" s="27">
        <f>VLOOKUP(D95,'Swap-forward'!$A$2:$B$90,2,FALSE)/12</f>
        <v>2.881231286619719E-3</v>
      </c>
      <c r="U95" s="27">
        <f>EXP(-SUM(T$5:T95))</f>
        <v>0.86317263754844886</v>
      </c>
      <c r="V95" s="12">
        <f t="shared" si="34"/>
        <v>0</v>
      </c>
      <c r="W95" s="12">
        <f t="shared" si="35"/>
        <v>0</v>
      </c>
      <c r="X95" s="26">
        <f t="shared" si="36"/>
        <v>0.592756040212992</v>
      </c>
      <c r="Y95">
        <f>VLOOKUP(B95, Mort!$A$2:$D$116, 4, FALSE)/12</f>
        <v>5.4937426366666663E-6</v>
      </c>
      <c r="Z95">
        <f>VLOOKUP(D95,Lapse!$A$2:$B$101, 2, FALSE)/12</f>
        <v>8.3333333333333332E-3</v>
      </c>
      <c r="AA95" s="28">
        <f t="shared" si="37"/>
        <v>0.82163212692108623</v>
      </c>
      <c r="AB95" s="27">
        <f t="shared" si="38"/>
        <v>0</v>
      </c>
      <c r="AC95" s="27">
        <f t="shared" si="39"/>
        <v>0</v>
      </c>
    </row>
    <row r="96" spans="1:29" x14ac:dyDescent="0.2">
      <c r="A96" s="19">
        <f t="shared" si="24"/>
        <v>47542</v>
      </c>
      <c r="B96">
        <f t="shared" si="25"/>
        <v>62</v>
      </c>
      <c r="C96">
        <f t="shared" si="26"/>
        <v>11</v>
      </c>
      <c r="D96">
        <f t="shared" si="27"/>
        <v>8</v>
      </c>
      <c r="E96">
        <f t="shared" si="28"/>
        <v>8</v>
      </c>
      <c r="F96">
        <f t="shared" si="30"/>
        <v>92</v>
      </c>
      <c r="G96" s="11">
        <f>'Fund Return'!D93</f>
        <v>4.6067900247719182E-4</v>
      </c>
      <c r="H96" s="12">
        <f t="shared" si="31"/>
        <v>106574.62962439418</v>
      </c>
      <c r="I96" s="12">
        <f>H95*(Input!$B$13)/12</f>
        <v>93.364619462192536</v>
      </c>
      <c r="J96" s="12">
        <f>H95*(Input!$B$14)/12</f>
        <v>83.583564089962849</v>
      </c>
      <c r="K96" s="12">
        <f>IF(AND($E96=0, H95&gt;0), Input!$B$15, 0)</f>
        <v>0</v>
      </c>
      <c r="L96" s="12">
        <f>O95*IF(AND($E96=0, H95&gt;0), Input!$B$12, 0)</f>
        <v>0</v>
      </c>
      <c r="M96" s="12">
        <f t="shared" si="40"/>
        <v>0</v>
      </c>
      <c r="N96" s="12">
        <f>IF(AND($E96=0, Q96=0, D96&lt;=5), MAX(O84*Input!$B$20), 0)</f>
        <v>0</v>
      </c>
      <c r="O96" s="12">
        <f t="shared" si="29"/>
        <v>157809.62</v>
      </c>
      <c r="P96" s="20">
        <f>IF(Q96=0, VLOOKUP(B96, LWP!$A$2:$B$77, 2, FALSE), P95)</f>
        <v>0.04</v>
      </c>
      <c r="Q96" s="13">
        <f>IF(F96&lt;Input!$B$23,0,1)</f>
        <v>0</v>
      </c>
      <c r="R96" s="12">
        <f t="shared" si="32"/>
        <v>0</v>
      </c>
      <c r="S96" s="12">
        <f t="shared" si="33"/>
        <v>0</v>
      </c>
      <c r="T96" s="27">
        <f>VLOOKUP(D96,'Swap-forward'!$A$2:$B$90,2,FALSE)/12</f>
        <v>2.881231286619719E-3</v>
      </c>
      <c r="U96" s="27">
        <f>EXP(-SUM(T$5:T96))</f>
        <v>0.86068921691201616</v>
      </c>
      <c r="V96" s="12">
        <f t="shared" si="34"/>
        <v>0</v>
      </c>
      <c r="W96" s="12">
        <f t="shared" si="35"/>
        <v>0</v>
      </c>
      <c r="X96" s="26">
        <f t="shared" si="36"/>
        <v>0.59105063098359845</v>
      </c>
      <c r="Y96">
        <f>VLOOKUP(B96, Mort!$A$2:$D$116, 4, FALSE)/12</f>
        <v>5.4937426366666663E-6</v>
      </c>
      <c r="Z96">
        <f>VLOOKUP(D96,Lapse!$A$2:$B$101, 2, FALSE)/12</f>
        <v>8.3333333333333332E-3</v>
      </c>
      <c r="AA96" s="28">
        <f t="shared" si="37"/>
        <v>0.81478071630992532</v>
      </c>
      <c r="AB96" s="27">
        <f t="shared" si="38"/>
        <v>0</v>
      </c>
      <c r="AC96" s="27">
        <f t="shared" si="39"/>
        <v>0</v>
      </c>
    </row>
    <row r="97" spans="1:29" x14ac:dyDescent="0.2">
      <c r="A97" s="19">
        <f t="shared" si="24"/>
        <v>47573</v>
      </c>
      <c r="B97">
        <f t="shared" si="25"/>
        <v>63</v>
      </c>
      <c r="C97">
        <f t="shared" si="26"/>
        <v>0</v>
      </c>
      <c r="D97">
        <f t="shared" si="27"/>
        <v>8</v>
      </c>
      <c r="E97">
        <f t="shared" si="28"/>
        <v>9</v>
      </c>
      <c r="F97">
        <f t="shared" si="30"/>
        <v>93</v>
      </c>
      <c r="G97" s="11">
        <f>'Fund Return'!D94</f>
        <v>4.4641774220569876E-4</v>
      </c>
      <c r="H97" s="12">
        <f t="shared" si="31"/>
        <v>106445.47016913372</v>
      </c>
      <c r="I97" s="12">
        <f>H96*(Input!$B$13)/12</f>
        <v>93.2528009213449</v>
      </c>
      <c r="J97" s="12">
        <f>H96*(Input!$B$14)/12</f>
        <v>83.483459872442111</v>
      </c>
      <c r="K97" s="12">
        <f>IF(AND($E97=0, H96&gt;0), Input!$B$15, 0)</f>
        <v>0</v>
      </c>
      <c r="L97" s="12">
        <f>O96*IF(AND($E97=0, H96&gt;0), Input!$B$12, 0)</f>
        <v>0</v>
      </c>
      <c r="M97" s="12">
        <f t="shared" si="40"/>
        <v>0</v>
      </c>
      <c r="N97" s="12">
        <f>IF(AND($E97=0, Q97=0, D97&lt;=5), MAX(O85*Input!$B$20), 0)</f>
        <v>0</v>
      </c>
      <c r="O97" s="12">
        <f t="shared" si="29"/>
        <v>157809.62</v>
      </c>
      <c r="P97" s="20">
        <f>IF(Q97=0, VLOOKUP(B97, LWP!$A$2:$B$77, 2, FALSE), P96)</f>
        <v>0.04</v>
      </c>
      <c r="Q97" s="13">
        <f>IF(F97&lt;Input!$B$23,0,1)</f>
        <v>0</v>
      </c>
      <c r="R97" s="12">
        <f t="shared" si="32"/>
        <v>0</v>
      </c>
      <c r="S97" s="12">
        <f t="shared" si="33"/>
        <v>0</v>
      </c>
      <c r="T97" s="27">
        <f>VLOOKUP(D97,'Swap-forward'!$A$2:$B$90,2,FALSE)/12</f>
        <v>2.881231286619719E-3</v>
      </c>
      <c r="U97" s="27">
        <f>EXP(-SUM(T$5:T97))</f>
        <v>0.85821294128666137</v>
      </c>
      <c r="V97" s="12">
        <f t="shared" si="34"/>
        <v>0</v>
      </c>
      <c r="W97" s="12">
        <f t="shared" si="35"/>
        <v>0</v>
      </c>
      <c r="X97" s="26">
        <f t="shared" si="36"/>
        <v>0.75015115023786783</v>
      </c>
      <c r="Y97">
        <f>VLOOKUP(B97, Mort!$A$2:$D$116, 4, FALSE)/12</f>
        <v>6.9926808524999997E-6</v>
      </c>
      <c r="Z97">
        <f>VLOOKUP(D97,Lapse!$A$2:$B$101, 2, FALSE)/12</f>
        <v>8.3333333333333332E-3</v>
      </c>
      <c r="AA97" s="28">
        <f t="shared" si="37"/>
        <v>0.80798522698500796</v>
      </c>
      <c r="AB97" s="27">
        <f t="shared" si="38"/>
        <v>0</v>
      </c>
      <c r="AC97" s="27">
        <f t="shared" si="39"/>
        <v>0</v>
      </c>
    </row>
    <row r="98" spans="1:29" x14ac:dyDescent="0.2">
      <c r="A98" s="19">
        <f t="shared" si="24"/>
        <v>47603</v>
      </c>
      <c r="B98">
        <f t="shared" si="25"/>
        <v>63</v>
      </c>
      <c r="C98">
        <f t="shared" si="26"/>
        <v>1</v>
      </c>
      <c r="D98">
        <f t="shared" si="27"/>
        <v>8</v>
      </c>
      <c r="E98">
        <f t="shared" si="28"/>
        <v>10</v>
      </c>
      <c r="F98">
        <f t="shared" si="30"/>
        <v>94</v>
      </c>
      <c r="G98" s="11">
        <f>'Fund Return'!D95</f>
        <v>3.1154476599238038E-2</v>
      </c>
      <c r="H98" s="12">
        <f t="shared" si="31"/>
        <v>109585.20100724908</v>
      </c>
      <c r="I98" s="12">
        <f>H97*(Input!$B$13)/12</f>
        <v>93.139786397992012</v>
      </c>
      <c r="J98" s="12">
        <f>H97*(Input!$B$14)/12</f>
        <v>83.382284965821427</v>
      </c>
      <c r="K98" s="12">
        <f>IF(AND($E98=0, H97&gt;0), Input!$B$15, 0)</f>
        <v>0</v>
      </c>
      <c r="L98" s="12">
        <f>O97*IF(AND($E98=0, H97&gt;0), Input!$B$12, 0)</f>
        <v>0</v>
      </c>
      <c r="M98" s="12">
        <f t="shared" si="40"/>
        <v>0</v>
      </c>
      <c r="N98" s="12">
        <f>IF(AND($E98=0, Q98=0, D98&lt;=5), MAX(O86*Input!$B$20), 0)</f>
        <v>0</v>
      </c>
      <c r="O98" s="12">
        <f t="shared" si="29"/>
        <v>157809.62</v>
      </c>
      <c r="P98" s="20">
        <f>IF(Q98=0, VLOOKUP(B98, LWP!$A$2:$B$77, 2, FALSE), P97)</f>
        <v>0.04</v>
      </c>
      <c r="Q98" s="13">
        <f>IF(F98&lt;Input!$B$23,0,1)</f>
        <v>0</v>
      </c>
      <c r="R98" s="12">
        <f t="shared" si="32"/>
        <v>0</v>
      </c>
      <c r="S98" s="12">
        <f t="shared" si="33"/>
        <v>0</v>
      </c>
      <c r="T98" s="27">
        <f>VLOOKUP(D98,'Swap-forward'!$A$2:$B$90,2,FALSE)/12</f>
        <v>2.881231286619719E-3</v>
      </c>
      <c r="U98" s="27">
        <f>EXP(-SUM(T$5:T98))</f>
        <v>0.85574379011558366</v>
      </c>
      <c r="V98" s="12">
        <f t="shared" si="34"/>
        <v>0</v>
      </c>
      <c r="W98" s="12">
        <f t="shared" si="35"/>
        <v>0</v>
      </c>
      <c r="X98" s="26">
        <f t="shared" si="36"/>
        <v>0.74799290197337753</v>
      </c>
      <c r="Y98">
        <f>VLOOKUP(B98, Mort!$A$2:$D$116, 4, FALSE)/12</f>
        <v>6.9926808524999997E-6</v>
      </c>
      <c r="Z98">
        <f>VLOOKUP(D98,Lapse!$A$2:$B$101, 2, FALSE)/12</f>
        <v>8.3333333333333332E-3</v>
      </c>
      <c r="AA98" s="28">
        <f t="shared" si="37"/>
        <v>0.80124641386049733</v>
      </c>
      <c r="AB98" s="27">
        <f t="shared" si="38"/>
        <v>0</v>
      </c>
      <c r="AC98" s="27">
        <f t="shared" si="39"/>
        <v>0</v>
      </c>
    </row>
    <row r="99" spans="1:29" x14ac:dyDescent="0.2">
      <c r="A99" s="19">
        <f t="shared" si="24"/>
        <v>47634</v>
      </c>
      <c r="B99">
        <f t="shared" si="25"/>
        <v>63</v>
      </c>
      <c r="C99">
        <f t="shared" si="26"/>
        <v>2</v>
      </c>
      <c r="D99">
        <f t="shared" si="27"/>
        <v>8</v>
      </c>
      <c r="E99">
        <f t="shared" si="28"/>
        <v>11</v>
      </c>
      <c r="F99">
        <f t="shared" si="30"/>
        <v>95</v>
      </c>
      <c r="G99" s="11">
        <f>'Fund Return'!D96</f>
        <v>6.0996551145452327E-2</v>
      </c>
      <c r="H99" s="12">
        <f t="shared" si="31"/>
        <v>116087.79153360207</v>
      </c>
      <c r="I99" s="12">
        <f>H98*(Input!$B$13)/12</f>
        <v>95.887050881342944</v>
      </c>
      <c r="J99" s="12">
        <f>H98*(Input!$B$14)/12</f>
        <v>85.84174078901178</v>
      </c>
      <c r="K99" s="12">
        <f>IF(AND($E99=0, H98&gt;0), Input!$B$15, 0)</f>
        <v>0</v>
      </c>
      <c r="L99" s="12">
        <f>O98*IF(AND($E99=0, H98&gt;0), Input!$B$12, 0)</f>
        <v>0</v>
      </c>
      <c r="M99" s="12">
        <f t="shared" si="40"/>
        <v>0</v>
      </c>
      <c r="N99" s="12">
        <f>IF(AND($E99=0, Q99=0, D99&lt;=5), MAX(O87*Input!$B$20), 0)</f>
        <v>0</v>
      </c>
      <c r="O99" s="12">
        <f t="shared" si="29"/>
        <v>157809.62</v>
      </c>
      <c r="P99" s="20">
        <f>IF(Q99=0, VLOOKUP(B99, LWP!$A$2:$B$77, 2, FALSE), P98)</f>
        <v>0.04</v>
      </c>
      <c r="Q99" s="13">
        <f>IF(F99&lt;Input!$B$23,0,1)</f>
        <v>0</v>
      </c>
      <c r="R99" s="12">
        <f t="shared" si="32"/>
        <v>0</v>
      </c>
      <c r="S99" s="12">
        <f t="shared" si="33"/>
        <v>0</v>
      </c>
      <c r="T99" s="27">
        <f>VLOOKUP(D99,'Swap-forward'!$A$2:$B$90,2,FALSE)/12</f>
        <v>2.881231286619719E-3</v>
      </c>
      <c r="U99" s="27">
        <f>EXP(-SUM(T$5:T99))</f>
        <v>0.85328174290112613</v>
      </c>
      <c r="V99" s="12">
        <f t="shared" si="34"/>
        <v>0</v>
      </c>
      <c r="W99" s="12">
        <f t="shared" si="35"/>
        <v>0</v>
      </c>
      <c r="X99" s="26">
        <f t="shared" si="36"/>
        <v>0.7458408631715665</v>
      </c>
      <c r="Y99">
        <f>VLOOKUP(B99, Mort!$A$2:$D$116, 4, FALSE)/12</f>
        <v>6.9926808524999997E-6</v>
      </c>
      <c r="Z99">
        <f>VLOOKUP(D99,Lapse!$A$2:$B$101, 2, FALSE)/12</f>
        <v>8.3333333333333332E-3</v>
      </c>
      <c r="AA99" s="28">
        <f t="shared" si="37"/>
        <v>0.79456380424170736</v>
      </c>
      <c r="AB99" s="27">
        <f t="shared" si="38"/>
        <v>0</v>
      </c>
      <c r="AC99" s="27">
        <f t="shared" si="39"/>
        <v>0</v>
      </c>
    </row>
    <row r="100" spans="1:29" x14ac:dyDescent="0.2">
      <c r="A100" s="19">
        <f t="shared" si="24"/>
        <v>47664</v>
      </c>
      <c r="B100">
        <f t="shared" si="25"/>
        <v>63</v>
      </c>
      <c r="C100">
        <f t="shared" si="26"/>
        <v>3</v>
      </c>
      <c r="D100">
        <f t="shared" si="27"/>
        <v>9</v>
      </c>
      <c r="E100">
        <f t="shared" si="28"/>
        <v>0</v>
      </c>
      <c r="F100">
        <f t="shared" si="30"/>
        <v>96</v>
      </c>
      <c r="G100" s="11">
        <f>'Fund Return'!D97</f>
        <v>4.4943559537933345E-2</v>
      </c>
      <c r="H100" s="12">
        <f t="shared" si="31"/>
        <v>117784.45679172648</v>
      </c>
      <c r="I100" s="12">
        <f>H99*(Input!$B$13)/12</f>
        <v>101.57681759190181</v>
      </c>
      <c r="J100" s="12">
        <f>H99*(Input!$B$14)/12</f>
        <v>90.93543670132162</v>
      </c>
      <c r="K100" s="12">
        <f>IF(AND($E100=0, H99&gt;0), Input!$B$15, 0)</f>
        <v>30</v>
      </c>
      <c r="L100" s="12">
        <f>O99*IF(AND($E100=0, H99&gt;0), Input!$B$12, 0)</f>
        <v>3298.2210579999996</v>
      </c>
      <c r="M100" s="12">
        <f t="shared" si="40"/>
        <v>0</v>
      </c>
      <c r="N100" s="12">
        <f>IF(AND($E100=0, Q100=0, D100&lt;=5), MAX(O88*Input!$B$20), 0)</f>
        <v>0</v>
      </c>
      <c r="O100" s="12">
        <f t="shared" si="29"/>
        <v>157809.62</v>
      </c>
      <c r="P100" s="20">
        <f>IF(Q100=0, VLOOKUP(B100, LWP!$A$2:$B$77, 2, FALSE), P99)</f>
        <v>0.04</v>
      </c>
      <c r="Q100" s="13">
        <f>IF(F100&lt;Input!$B$23,0,1)</f>
        <v>0</v>
      </c>
      <c r="R100" s="12">
        <f t="shared" si="32"/>
        <v>0</v>
      </c>
      <c r="S100" s="12">
        <f t="shared" si="33"/>
        <v>0</v>
      </c>
      <c r="T100" s="27">
        <f>VLOOKUP(D100,'Swap-forward'!$A$2:$B$90,2,FALSE)/12</f>
        <v>3.0007513432382831E-3</v>
      </c>
      <c r="U100" s="27">
        <f>EXP(-SUM(T$5:T100))</f>
        <v>0.85072509441658861</v>
      </c>
      <c r="V100" s="12">
        <f t="shared" si="34"/>
        <v>2805.8794209738303</v>
      </c>
      <c r="W100" s="12">
        <f t="shared" si="35"/>
        <v>0</v>
      </c>
      <c r="X100" s="26">
        <f t="shared" si="36"/>
        <v>0.74360613480851678</v>
      </c>
      <c r="Y100">
        <f>VLOOKUP(B100, Mort!$A$2:$D$116, 4, FALSE)/12</f>
        <v>6.9926808524999997E-6</v>
      </c>
      <c r="Z100">
        <f>VLOOKUP(D100,Lapse!$A$2:$B$101, 2, FALSE)/12</f>
        <v>2.5000000000000001E-3</v>
      </c>
      <c r="AA100" s="28">
        <f t="shared" si="37"/>
        <v>0.79257185249033091</v>
      </c>
      <c r="AB100" s="27">
        <f t="shared" si="38"/>
        <v>2223.8610505457259</v>
      </c>
      <c r="AC100" s="27">
        <f t="shared" si="39"/>
        <v>0</v>
      </c>
    </row>
    <row r="101" spans="1:29" x14ac:dyDescent="0.2">
      <c r="A101" s="19">
        <f t="shared" ref="A101:A164" si="41">EOMONTH(A100,1)</f>
        <v>47695</v>
      </c>
      <c r="B101">
        <f t="shared" ref="B101:B163" si="42">B100+(C100=11)</f>
        <v>63</v>
      </c>
      <c r="C101">
        <f t="shared" ref="C101:C163" si="43">MOD(C100+1,12)</f>
        <v>4</v>
      </c>
      <c r="D101">
        <f t="shared" ref="D101:D163" si="44">D100+(E100=11)</f>
        <v>9</v>
      </c>
      <c r="E101">
        <f t="shared" ref="E101:E163" si="45">MOD(E100+1,12)</f>
        <v>1</v>
      </c>
      <c r="F101">
        <f t="shared" ref="F101:F163" si="46">F100+1</f>
        <v>97</v>
      </c>
      <c r="G101" s="11">
        <f>'Fund Return'!D98</f>
        <v>-1.8987977254628842E-2</v>
      </c>
      <c r="H101" s="12">
        <f t="shared" si="31"/>
        <v>115352.64231437008</v>
      </c>
      <c r="I101" s="12">
        <f>H100*(Input!$B$13)/12</f>
        <v>103.06139969276067</v>
      </c>
      <c r="J101" s="12">
        <f>H100*(Input!$B$14)/12</f>
        <v>92.264491153519089</v>
      </c>
      <c r="K101" s="12">
        <f>IF(AND($E101=0, H100&gt;0), Input!$B$15, 0)</f>
        <v>0</v>
      </c>
      <c r="L101" s="12">
        <f>O100*IF(AND($E101=0, H100&gt;0), Input!$B$12, 0)</f>
        <v>0</v>
      </c>
      <c r="M101" s="12">
        <f t="shared" si="40"/>
        <v>0</v>
      </c>
      <c r="N101" s="12">
        <f>IF(AND($E101=0, Q101=0, D101&lt;=5), MAX(O89*Input!$B$20), 0)</f>
        <v>0</v>
      </c>
      <c r="O101" s="12">
        <f t="shared" ref="O101:O163" si="47">O100+MAX(M101,N101)</f>
        <v>157809.62</v>
      </c>
      <c r="P101" s="20">
        <f>IF(Q101=0, VLOOKUP(B101, LWP!$A$2:$B$77, 2, FALSE), P100)</f>
        <v>0.04</v>
      </c>
      <c r="Q101" s="13">
        <f>IF(F101&lt;Input!$B$23,0,1)</f>
        <v>0</v>
      </c>
      <c r="R101" s="12">
        <f t="shared" si="32"/>
        <v>0</v>
      </c>
      <c r="S101" s="12">
        <f t="shared" si="33"/>
        <v>0</v>
      </c>
      <c r="T101" s="27">
        <f>VLOOKUP(D101,'Swap-forward'!$A$2:$B$90,2,FALSE)/12</f>
        <v>3.0007513432382831E-3</v>
      </c>
      <c r="U101" s="27">
        <f>EXP(-SUM(T$5:T101))</f>
        <v>0.84817610629924844</v>
      </c>
      <c r="V101" s="12">
        <f t="shared" si="34"/>
        <v>0</v>
      </c>
      <c r="W101" s="12">
        <f t="shared" si="35"/>
        <v>0</v>
      </c>
      <c r="X101" s="26">
        <f t="shared" si="36"/>
        <v>0.74137810225834488</v>
      </c>
      <c r="Y101">
        <f>VLOOKUP(B101, Mort!$A$2:$D$116, 4, FALSE)/12</f>
        <v>6.9926808524999997E-6</v>
      </c>
      <c r="Z101">
        <f>VLOOKUP(D101,Lapse!$A$2:$B$101, 2, FALSE)/12</f>
        <v>2.5000000000000001E-3</v>
      </c>
      <c r="AA101" s="28">
        <f t="shared" si="37"/>
        <v>0.79058489451259306</v>
      </c>
      <c r="AB101" s="27">
        <f t="shared" si="38"/>
        <v>0</v>
      </c>
      <c r="AC101" s="27">
        <f t="shared" si="39"/>
        <v>0</v>
      </c>
    </row>
    <row r="102" spans="1:29" x14ac:dyDescent="0.2">
      <c r="A102" s="19">
        <f t="shared" si="41"/>
        <v>47726</v>
      </c>
      <c r="B102">
        <f t="shared" si="42"/>
        <v>63</v>
      </c>
      <c r="C102">
        <f t="shared" si="43"/>
        <v>5</v>
      </c>
      <c r="D102">
        <f t="shared" si="44"/>
        <v>9</v>
      </c>
      <c r="E102">
        <f t="shared" si="45"/>
        <v>2</v>
      </c>
      <c r="F102">
        <f t="shared" si="46"/>
        <v>98</v>
      </c>
      <c r="G102" s="11">
        <f>'Fund Return'!D99</f>
        <v>2.2946619375020454E-2</v>
      </c>
      <c r="H102" s="12">
        <f t="shared" si="31"/>
        <v>117808.30235962282</v>
      </c>
      <c r="I102" s="12">
        <f>H101*(Input!$B$13)/12</f>
        <v>100.93356202507384</v>
      </c>
      <c r="J102" s="12">
        <f>H101*(Input!$B$14)/12</f>
        <v>90.359569812923226</v>
      </c>
      <c r="K102" s="12">
        <f>IF(AND($E102=0, H101&gt;0), Input!$B$15, 0)</f>
        <v>0</v>
      </c>
      <c r="L102" s="12">
        <f>O101*IF(AND($E102=0, H101&gt;0), Input!$B$12, 0)</f>
        <v>0</v>
      </c>
      <c r="M102" s="12">
        <f t="shared" si="40"/>
        <v>0</v>
      </c>
      <c r="N102" s="12">
        <f>IF(AND($E102=0, Q102=0, D102&lt;=5), MAX(O90*Input!$B$20), 0)</f>
        <v>0</v>
      </c>
      <c r="O102" s="12">
        <f t="shared" si="47"/>
        <v>157809.62</v>
      </c>
      <c r="P102" s="20">
        <f>IF(Q102=0, VLOOKUP(B102, LWP!$A$2:$B$77, 2, FALSE), P101)</f>
        <v>0.04</v>
      </c>
      <c r="Q102" s="13">
        <f>IF(F102&lt;Input!$B$23,0,1)</f>
        <v>0</v>
      </c>
      <c r="R102" s="12">
        <f t="shared" si="32"/>
        <v>0</v>
      </c>
      <c r="S102" s="12">
        <f t="shared" si="33"/>
        <v>0</v>
      </c>
      <c r="T102" s="27">
        <f>VLOOKUP(D102,'Swap-forward'!$A$2:$B$90,2,FALSE)/12</f>
        <v>3.0007513432382831E-3</v>
      </c>
      <c r="U102" s="27">
        <f>EXP(-SUM(T$5:T102))</f>
        <v>0.84563475559670309</v>
      </c>
      <c r="V102" s="12">
        <f t="shared" si="34"/>
        <v>0</v>
      </c>
      <c r="W102" s="12">
        <f t="shared" si="35"/>
        <v>0</v>
      </c>
      <c r="X102" s="26">
        <f t="shared" si="36"/>
        <v>0.73915674545869781</v>
      </c>
      <c r="Y102">
        <f>VLOOKUP(B102, Mort!$A$2:$D$116, 4, FALSE)/12</f>
        <v>6.9926808524999997E-6</v>
      </c>
      <c r="Z102">
        <f>VLOOKUP(D102,Lapse!$A$2:$B$101, 2, FALSE)/12</f>
        <v>2.5000000000000001E-3</v>
      </c>
      <c r="AA102" s="28">
        <f t="shared" si="37"/>
        <v>0.78860291778922709</v>
      </c>
      <c r="AB102" s="27">
        <f t="shared" si="38"/>
        <v>0</v>
      </c>
      <c r="AC102" s="27">
        <f t="shared" si="39"/>
        <v>0</v>
      </c>
    </row>
    <row r="103" spans="1:29" x14ac:dyDescent="0.2">
      <c r="A103" s="19">
        <f t="shared" si="41"/>
        <v>47756</v>
      </c>
      <c r="B103">
        <f t="shared" si="42"/>
        <v>63</v>
      </c>
      <c r="C103">
        <f t="shared" si="43"/>
        <v>6</v>
      </c>
      <c r="D103">
        <f t="shared" si="44"/>
        <v>9</v>
      </c>
      <c r="E103">
        <f t="shared" si="45"/>
        <v>3</v>
      </c>
      <c r="F103">
        <f t="shared" si="46"/>
        <v>99</v>
      </c>
      <c r="G103" s="11">
        <f>'Fund Return'!D100</f>
        <v>-7.961839468823324E-3</v>
      </c>
      <c r="H103" s="12">
        <f t="shared" si="31"/>
        <v>116674.96613339453</v>
      </c>
      <c r="I103" s="12">
        <f>H102*(Input!$B$13)/12</f>
        <v>103.08226456466997</v>
      </c>
      <c r="J103" s="12">
        <f>H102*(Input!$B$14)/12</f>
        <v>92.283170181704534</v>
      </c>
      <c r="K103" s="12">
        <f>IF(AND($E103=0, H102&gt;0), Input!$B$15, 0)</f>
        <v>0</v>
      </c>
      <c r="L103" s="12">
        <f>O102*IF(AND($E103=0, H102&gt;0), Input!$B$12, 0)</f>
        <v>0</v>
      </c>
      <c r="M103" s="12">
        <f t="shared" si="40"/>
        <v>0</v>
      </c>
      <c r="N103" s="12">
        <f>IF(AND($E103=0, Q103=0, D103&lt;=5), MAX(O91*Input!$B$20), 0)</f>
        <v>0</v>
      </c>
      <c r="O103" s="12">
        <f t="shared" si="47"/>
        <v>157809.62</v>
      </c>
      <c r="P103" s="20">
        <f>IF(Q103=0, VLOOKUP(B103, LWP!$A$2:$B$77, 2, FALSE), P102)</f>
        <v>0.04</v>
      </c>
      <c r="Q103" s="13">
        <f>IF(F103&lt;Input!$B$23,0,1)</f>
        <v>0</v>
      </c>
      <c r="R103" s="12">
        <f t="shared" si="32"/>
        <v>0</v>
      </c>
      <c r="S103" s="12">
        <f t="shared" si="33"/>
        <v>0</v>
      </c>
      <c r="T103" s="27">
        <f>VLOOKUP(D103,'Swap-forward'!$A$2:$B$90,2,FALSE)/12</f>
        <v>3.0007513432382831E-3</v>
      </c>
      <c r="U103" s="27">
        <f>EXP(-SUM(T$5:T103))</f>
        <v>0.84310101942532101</v>
      </c>
      <c r="V103" s="12">
        <f t="shared" si="34"/>
        <v>0</v>
      </c>
      <c r="W103" s="12">
        <f t="shared" si="35"/>
        <v>0</v>
      </c>
      <c r="X103" s="26">
        <f t="shared" si="36"/>
        <v>0.73694204440733413</v>
      </c>
      <c r="Y103">
        <f>VLOOKUP(B103, Mort!$A$2:$D$116, 4, FALSE)/12</f>
        <v>6.9926808524999997E-6</v>
      </c>
      <c r="Z103">
        <f>VLOOKUP(D103,Lapse!$A$2:$B$101, 2, FALSE)/12</f>
        <v>2.5000000000000001E-3</v>
      </c>
      <c r="AA103" s="28">
        <f t="shared" si="37"/>
        <v>0.78662590983235192</v>
      </c>
      <c r="AB103" s="27">
        <f t="shared" si="38"/>
        <v>0</v>
      </c>
      <c r="AC103" s="27">
        <f t="shared" si="39"/>
        <v>0</v>
      </c>
    </row>
    <row r="104" spans="1:29" x14ac:dyDescent="0.2">
      <c r="A104" s="19">
        <f t="shared" si="41"/>
        <v>47787</v>
      </c>
      <c r="B104">
        <f t="shared" si="42"/>
        <v>63</v>
      </c>
      <c r="C104">
        <f t="shared" si="43"/>
        <v>7</v>
      </c>
      <c r="D104">
        <f t="shared" si="44"/>
        <v>9</v>
      </c>
      <c r="E104">
        <f t="shared" si="45"/>
        <v>4</v>
      </c>
      <c r="F104">
        <f t="shared" si="46"/>
        <v>100</v>
      </c>
      <c r="G104" s="11">
        <f>'Fund Return'!D101</f>
        <v>-2.3090714050324892E-2</v>
      </c>
      <c r="H104" s="12">
        <f t="shared" si="31"/>
        <v>113787.37186807241</v>
      </c>
      <c r="I104" s="12">
        <f>H103*(Input!$B$13)/12</f>
        <v>102.09059536672021</v>
      </c>
      <c r="J104" s="12">
        <f>H103*(Input!$B$14)/12</f>
        <v>91.395390137825714</v>
      </c>
      <c r="K104" s="12">
        <f>IF(AND($E104=0, H103&gt;0), Input!$B$15, 0)</f>
        <v>0</v>
      </c>
      <c r="L104" s="12">
        <f>O103*IF(AND($E104=0, H103&gt;0), Input!$B$12, 0)</f>
        <v>0</v>
      </c>
      <c r="M104" s="12">
        <f t="shared" si="40"/>
        <v>0</v>
      </c>
      <c r="N104" s="12">
        <f>IF(AND($E104=0, Q104=0, D104&lt;=5), MAX(O92*Input!$B$20), 0)</f>
        <v>0</v>
      </c>
      <c r="O104" s="12">
        <f t="shared" si="47"/>
        <v>157809.62</v>
      </c>
      <c r="P104" s="20">
        <f>IF(Q104=0, VLOOKUP(B104, LWP!$A$2:$B$77, 2, FALSE), P103)</f>
        <v>0.04</v>
      </c>
      <c r="Q104" s="13">
        <f>IF(F104&lt;Input!$B$23,0,1)</f>
        <v>0</v>
      </c>
      <c r="R104" s="12">
        <f t="shared" si="32"/>
        <v>0</v>
      </c>
      <c r="S104" s="12">
        <f t="shared" si="33"/>
        <v>0</v>
      </c>
      <c r="T104" s="27">
        <f>VLOOKUP(D104,'Swap-forward'!$A$2:$B$90,2,FALSE)/12</f>
        <v>3.0007513432382831E-3</v>
      </c>
      <c r="U104" s="27">
        <f>EXP(-SUM(T$5:T104))</f>
        <v>0.84057487497003569</v>
      </c>
      <c r="V104" s="12">
        <f t="shared" si="34"/>
        <v>0</v>
      </c>
      <c r="W104" s="12">
        <f t="shared" si="35"/>
        <v>0</v>
      </c>
      <c r="X104" s="26">
        <f t="shared" si="36"/>
        <v>0.73473397916194383</v>
      </c>
      <c r="Y104">
        <f>VLOOKUP(B104, Mort!$A$2:$D$116, 4, FALSE)/12</f>
        <v>6.9926808524999997E-6</v>
      </c>
      <c r="Z104">
        <f>VLOOKUP(D104,Lapse!$A$2:$B$101, 2, FALSE)/12</f>
        <v>2.5000000000000001E-3</v>
      </c>
      <c r="AA104" s="28">
        <f t="shared" si="37"/>
        <v>0.78465385818539313</v>
      </c>
      <c r="AB104" s="27">
        <f t="shared" si="38"/>
        <v>0</v>
      </c>
      <c r="AC104" s="27">
        <f t="shared" si="39"/>
        <v>0</v>
      </c>
    </row>
    <row r="105" spans="1:29" x14ac:dyDescent="0.2">
      <c r="A105" s="19">
        <f t="shared" si="41"/>
        <v>47817</v>
      </c>
      <c r="B105">
        <f t="shared" si="42"/>
        <v>63</v>
      </c>
      <c r="C105">
        <f t="shared" si="43"/>
        <v>8</v>
      </c>
      <c r="D105">
        <f t="shared" si="44"/>
        <v>9</v>
      </c>
      <c r="E105">
        <f t="shared" si="45"/>
        <v>5</v>
      </c>
      <c r="F105">
        <f t="shared" si="46"/>
        <v>101</v>
      </c>
      <c r="G105" s="11">
        <f>'Fund Return'!D102</f>
        <v>-3.2986002129260206E-3</v>
      </c>
      <c r="H105" s="12">
        <f t="shared" si="31"/>
        <v>113223.33542731887</v>
      </c>
      <c r="I105" s="12">
        <f>H104*(Input!$B$13)/12</f>
        <v>99.56395038456337</v>
      </c>
      <c r="J105" s="12">
        <f>H104*(Input!$B$14)/12</f>
        <v>89.133441296656727</v>
      </c>
      <c r="K105" s="12">
        <f>IF(AND($E105=0, H104&gt;0), Input!$B$15, 0)</f>
        <v>0</v>
      </c>
      <c r="L105" s="12">
        <f>O104*IF(AND($E105=0, H104&gt;0), Input!$B$12, 0)</f>
        <v>0</v>
      </c>
      <c r="M105" s="12">
        <f t="shared" si="40"/>
        <v>0</v>
      </c>
      <c r="N105" s="12">
        <f>IF(AND($E105=0, Q105=0, D105&lt;=5), MAX(O93*Input!$B$20), 0)</f>
        <v>0</v>
      </c>
      <c r="O105" s="12">
        <f t="shared" si="47"/>
        <v>157809.62</v>
      </c>
      <c r="P105" s="20">
        <f>IF(Q105=0, VLOOKUP(B105, LWP!$A$2:$B$77, 2, FALSE), P104)</f>
        <v>0.04</v>
      </c>
      <c r="Q105" s="13">
        <f>IF(F105&lt;Input!$B$23,0,1)</f>
        <v>0</v>
      </c>
      <c r="R105" s="12">
        <f t="shared" si="32"/>
        <v>0</v>
      </c>
      <c r="S105" s="12">
        <f t="shared" si="33"/>
        <v>0</v>
      </c>
      <c r="T105" s="27">
        <f>VLOOKUP(D105,'Swap-forward'!$A$2:$B$90,2,FALSE)/12</f>
        <v>3.0007513432382831E-3</v>
      </c>
      <c r="U105" s="27">
        <f>EXP(-SUM(T$5:T105))</f>
        <v>0.83805629948414084</v>
      </c>
      <c r="V105" s="12">
        <f t="shared" si="34"/>
        <v>0</v>
      </c>
      <c r="W105" s="12">
        <f t="shared" si="35"/>
        <v>0</v>
      </c>
      <c r="X105" s="26">
        <f t="shared" si="36"/>
        <v>0.73253252983996964</v>
      </c>
      <c r="Y105">
        <f>VLOOKUP(B105, Mort!$A$2:$D$116, 4, FALSE)/12</f>
        <v>6.9926808524999997E-6</v>
      </c>
      <c r="Z105">
        <f>VLOOKUP(D105,Lapse!$A$2:$B$101, 2, FALSE)/12</f>
        <v>2.5000000000000001E-3</v>
      </c>
      <c r="AA105" s="28">
        <f t="shared" si="37"/>
        <v>0.78268675042300484</v>
      </c>
      <c r="AB105" s="27">
        <f t="shared" si="38"/>
        <v>0</v>
      </c>
      <c r="AC105" s="27">
        <f t="shared" si="39"/>
        <v>0</v>
      </c>
    </row>
    <row r="106" spans="1:29" x14ac:dyDescent="0.2">
      <c r="A106" s="19">
        <f t="shared" si="41"/>
        <v>47848</v>
      </c>
      <c r="B106">
        <f t="shared" si="42"/>
        <v>63</v>
      </c>
      <c r="C106">
        <f t="shared" si="43"/>
        <v>9</v>
      </c>
      <c r="D106">
        <f t="shared" si="44"/>
        <v>9</v>
      </c>
      <c r="E106">
        <f t="shared" si="45"/>
        <v>6</v>
      </c>
      <c r="F106">
        <f t="shared" si="46"/>
        <v>102</v>
      </c>
      <c r="G106" s="11">
        <f>'Fund Return'!D103</f>
        <v>-3.9264182982051275E-2</v>
      </c>
      <c r="H106" s="12">
        <f t="shared" si="31"/>
        <v>108589.95163601216</v>
      </c>
      <c r="I106" s="12">
        <f>H105*(Input!$B$13)/12</f>
        <v>99.070418498904019</v>
      </c>
      <c r="J106" s="12">
        <f>H105*(Input!$B$14)/12</f>
        <v>88.691612751399802</v>
      </c>
      <c r="K106" s="12">
        <f>IF(AND($E106=0, H105&gt;0), Input!$B$15, 0)</f>
        <v>0</v>
      </c>
      <c r="L106" s="12">
        <f>O105*IF(AND($E106=0, H105&gt;0), Input!$B$12, 0)</f>
        <v>0</v>
      </c>
      <c r="M106" s="12">
        <f t="shared" si="40"/>
        <v>0</v>
      </c>
      <c r="N106" s="12">
        <f>IF(AND($E106=0, Q106=0, D106&lt;=5), MAX(O94*Input!$B$20), 0)</f>
        <v>0</v>
      </c>
      <c r="O106" s="12">
        <f t="shared" si="47"/>
        <v>157809.62</v>
      </c>
      <c r="P106" s="20">
        <f>IF(Q106=0, VLOOKUP(B106, LWP!$A$2:$B$77, 2, FALSE), P105)</f>
        <v>0.04</v>
      </c>
      <c r="Q106" s="13">
        <f>IF(F106&lt;Input!$B$23,0,1)</f>
        <v>0</v>
      </c>
      <c r="R106" s="12">
        <f t="shared" si="32"/>
        <v>0</v>
      </c>
      <c r="S106" s="12">
        <f t="shared" si="33"/>
        <v>0</v>
      </c>
      <c r="T106" s="27">
        <f>VLOOKUP(D106,'Swap-forward'!$A$2:$B$90,2,FALSE)/12</f>
        <v>3.0007513432382831E-3</v>
      </c>
      <c r="U106" s="27">
        <f>EXP(-SUM(T$5:T106))</f>
        <v>0.83554527028908454</v>
      </c>
      <c r="V106" s="12">
        <f t="shared" si="34"/>
        <v>0</v>
      </c>
      <c r="W106" s="12">
        <f t="shared" si="35"/>
        <v>0</v>
      </c>
      <c r="X106" s="26">
        <f t="shared" si="36"/>
        <v>0.7303376766184273</v>
      </c>
      <c r="Y106">
        <f>VLOOKUP(B106, Mort!$A$2:$D$116, 4, FALSE)/12</f>
        <v>6.9926808524999997E-6</v>
      </c>
      <c r="Z106">
        <f>VLOOKUP(D106,Lapse!$A$2:$B$101, 2, FALSE)/12</f>
        <v>2.5000000000000001E-3</v>
      </c>
      <c r="AA106" s="28">
        <f t="shared" si="37"/>
        <v>0.78072457415099084</v>
      </c>
      <c r="AB106" s="27">
        <f t="shared" si="38"/>
        <v>0</v>
      </c>
      <c r="AC106" s="27">
        <f t="shared" si="39"/>
        <v>0</v>
      </c>
    </row>
    <row r="107" spans="1:29" x14ac:dyDescent="0.2">
      <c r="A107" s="19">
        <f t="shared" si="41"/>
        <v>47879</v>
      </c>
      <c r="B107">
        <f t="shared" si="42"/>
        <v>63</v>
      </c>
      <c r="C107">
        <f t="shared" si="43"/>
        <v>10</v>
      </c>
      <c r="D107">
        <f t="shared" si="44"/>
        <v>9</v>
      </c>
      <c r="E107">
        <f t="shared" si="45"/>
        <v>7</v>
      </c>
      <c r="F107">
        <f t="shared" si="46"/>
        <v>103</v>
      </c>
      <c r="G107" s="11">
        <f>'Fund Return'!D104</f>
        <v>1.0273521461021659E-2</v>
      </c>
      <c r="H107" s="12">
        <f t="shared" si="31"/>
        <v>109525.47449813299</v>
      </c>
      <c r="I107" s="12">
        <f>H106*(Input!$B$13)/12</f>
        <v>95.01620768151065</v>
      </c>
      <c r="J107" s="12">
        <f>H106*(Input!$B$14)/12</f>
        <v>85.062128781542867</v>
      </c>
      <c r="K107" s="12">
        <f>IF(AND($E107=0, H106&gt;0), Input!$B$15, 0)</f>
        <v>0</v>
      </c>
      <c r="L107" s="12">
        <f>O106*IF(AND($E107=0, H106&gt;0), Input!$B$12, 0)</f>
        <v>0</v>
      </c>
      <c r="M107" s="12">
        <f t="shared" si="40"/>
        <v>0</v>
      </c>
      <c r="N107" s="12">
        <f>IF(AND($E107=0, Q107=0, D107&lt;=5), MAX(O95*Input!$B$20), 0)</f>
        <v>0</v>
      </c>
      <c r="O107" s="12">
        <f t="shared" si="47"/>
        <v>157809.62</v>
      </c>
      <c r="P107" s="20">
        <f>IF(Q107=0, VLOOKUP(B107, LWP!$A$2:$B$77, 2, FALSE), P106)</f>
        <v>0.04</v>
      </c>
      <c r="Q107" s="13">
        <f>IF(F107&lt;Input!$B$23,0,1)</f>
        <v>0</v>
      </c>
      <c r="R107" s="12">
        <f t="shared" si="32"/>
        <v>0</v>
      </c>
      <c r="S107" s="12">
        <f t="shared" si="33"/>
        <v>0</v>
      </c>
      <c r="T107" s="27">
        <f>VLOOKUP(D107,'Swap-forward'!$A$2:$B$90,2,FALSE)/12</f>
        <v>3.0007513432382831E-3</v>
      </c>
      <c r="U107" s="27">
        <f>EXP(-SUM(T$5:T107))</f>
        <v>0.83304176477426584</v>
      </c>
      <c r="V107" s="12">
        <f t="shared" si="34"/>
        <v>0</v>
      </c>
      <c r="W107" s="12">
        <f t="shared" si="35"/>
        <v>0</v>
      </c>
      <c r="X107" s="26">
        <f t="shared" si="36"/>
        <v>0.72814939973372717</v>
      </c>
      <c r="Y107">
        <f>VLOOKUP(B107, Mort!$A$2:$D$116, 4, FALSE)/12</f>
        <v>6.9926808524999997E-6</v>
      </c>
      <c r="Z107">
        <f>VLOOKUP(D107,Lapse!$A$2:$B$101, 2, FALSE)/12</f>
        <v>2.5000000000000001E-3</v>
      </c>
      <c r="AA107" s="28">
        <f t="shared" si="37"/>
        <v>0.77876731700622714</v>
      </c>
      <c r="AB107" s="27">
        <f t="shared" si="38"/>
        <v>0</v>
      </c>
      <c r="AC107" s="27">
        <f t="shared" si="39"/>
        <v>0</v>
      </c>
    </row>
    <row r="108" spans="1:29" x14ac:dyDescent="0.2">
      <c r="A108" s="19">
        <f t="shared" si="41"/>
        <v>47907</v>
      </c>
      <c r="B108">
        <f t="shared" si="42"/>
        <v>63</v>
      </c>
      <c r="C108">
        <f t="shared" si="43"/>
        <v>11</v>
      </c>
      <c r="D108">
        <f t="shared" si="44"/>
        <v>9</v>
      </c>
      <c r="E108">
        <f t="shared" si="45"/>
        <v>8</v>
      </c>
      <c r="F108">
        <f t="shared" si="46"/>
        <v>104</v>
      </c>
      <c r="G108" s="11">
        <f>'Fund Return'!D105</f>
        <v>7.111402682594653E-2</v>
      </c>
      <c r="H108" s="12">
        <f t="shared" si="31"/>
        <v>117132.64228450833</v>
      </c>
      <c r="I108" s="12">
        <f>H107*(Input!$B$13)/12</f>
        <v>95.834790185866368</v>
      </c>
      <c r="J108" s="12">
        <f>H107*(Input!$B$14)/12</f>
        <v>85.794955023537511</v>
      </c>
      <c r="K108" s="12">
        <f>IF(AND($E108=0, H107&gt;0), Input!$B$15, 0)</f>
        <v>0</v>
      </c>
      <c r="L108" s="12">
        <f>O107*IF(AND($E108=0, H107&gt;0), Input!$B$12, 0)</f>
        <v>0</v>
      </c>
      <c r="M108" s="12">
        <f t="shared" si="40"/>
        <v>0</v>
      </c>
      <c r="N108" s="12">
        <f>IF(AND($E108=0, Q108=0, D108&lt;=5), MAX(O96*Input!$B$20), 0)</f>
        <v>0</v>
      </c>
      <c r="O108" s="12">
        <f t="shared" si="47"/>
        <v>157809.62</v>
      </c>
      <c r="P108" s="20">
        <f>IF(Q108=0, VLOOKUP(B108, LWP!$A$2:$B$77, 2, FALSE), P107)</f>
        <v>0.04</v>
      </c>
      <c r="Q108" s="13">
        <f>IF(F108&lt;Input!$B$23,0,1)</f>
        <v>0</v>
      </c>
      <c r="R108" s="12">
        <f t="shared" si="32"/>
        <v>0</v>
      </c>
      <c r="S108" s="12">
        <f t="shared" si="33"/>
        <v>0</v>
      </c>
      <c r="T108" s="27">
        <f>VLOOKUP(D108,'Swap-forward'!$A$2:$B$90,2,FALSE)/12</f>
        <v>3.0007513432382831E-3</v>
      </c>
      <c r="U108" s="27">
        <f>EXP(-SUM(T$5:T108))</f>
        <v>0.83054576039683081</v>
      </c>
      <c r="V108" s="12">
        <f t="shared" si="34"/>
        <v>0</v>
      </c>
      <c r="W108" s="12">
        <f t="shared" si="35"/>
        <v>0</v>
      </c>
      <c r="X108" s="26">
        <f t="shared" si="36"/>
        <v>0.72596767948149643</v>
      </c>
      <c r="Y108">
        <f>VLOOKUP(B108, Mort!$A$2:$D$116, 4, FALSE)/12</f>
        <v>6.9926808524999997E-6</v>
      </c>
      <c r="Z108">
        <f>VLOOKUP(D108,Lapse!$A$2:$B$101, 2, FALSE)/12</f>
        <v>2.5000000000000001E-3</v>
      </c>
      <c r="AA108" s="28">
        <f t="shared" si="37"/>
        <v>0.77681496665658378</v>
      </c>
      <c r="AB108" s="27">
        <f t="shared" si="38"/>
        <v>0</v>
      </c>
      <c r="AC108" s="27">
        <f t="shared" si="39"/>
        <v>0</v>
      </c>
    </row>
    <row r="109" spans="1:29" x14ac:dyDescent="0.2">
      <c r="A109" s="19">
        <f t="shared" si="41"/>
        <v>47938</v>
      </c>
      <c r="B109">
        <f t="shared" si="42"/>
        <v>64</v>
      </c>
      <c r="C109">
        <f t="shared" si="43"/>
        <v>0</v>
      </c>
      <c r="D109">
        <f t="shared" si="44"/>
        <v>9</v>
      </c>
      <c r="E109">
        <f t="shared" si="45"/>
        <v>9</v>
      </c>
      <c r="F109">
        <f t="shared" si="46"/>
        <v>105</v>
      </c>
      <c r="G109" s="11">
        <f>'Fund Return'!D106</f>
        <v>2.1061992895200683E-2</v>
      </c>
      <c r="H109" s="12">
        <f t="shared" si="31"/>
        <v>119405.44419897892</v>
      </c>
      <c r="I109" s="12">
        <f>H108*(Input!$B$13)/12</f>
        <v>102.4910619989448</v>
      </c>
      <c r="J109" s="12">
        <f>H108*(Input!$B$14)/12</f>
        <v>91.75390312286487</v>
      </c>
      <c r="K109" s="12">
        <f>IF(AND($E109=0, H108&gt;0), Input!$B$15, 0)</f>
        <v>0</v>
      </c>
      <c r="L109" s="12">
        <f>O108*IF(AND($E109=0, H108&gt;0), Input!$B$12, 0)</f>
        <v>0</v>
      </c>
      <c r="M109" s="12">
        <f t="shared" si="40"/>
        <v>0</v>
      </c>
      <c r="N109" s="12">
        <f>IF(AND($E109=0, Q109=0, D109&lt;=5), MAX(O97*Input!$B$20), 0)</f>
        <v>0</v>
      </c>
      <c r="O109" s="12">
        <f t="shared" si="47"/>
        <v>157809.62</v>
      </c>
      <c r="P109" s="20">
        <f>IF(Q109=0, VLOOKUP(B109, LWP!$A$2:$B$77, 2, FALSE), P108)</f>
        <v>0.04</v>
      </c>
      <c r="Q109" s="13">
        <f>IF(F109&lt;Input!$B$23,0,1)</f>
        <v>0</v>
      </c>
      <c r="R109" s="12">
        <f t="shared" si="32"/>
        <v>0</v>
      </c>
      <c r="S109" s="12">
        <f t="shared" si="33"/>
        <v>0</v>
      </c>
      <c r="T109" s="27">
        <f>VLOOKUP(D109,'Swap-forward'!$A$2:$B$90,2,FALSE)/12</f>
        <v>3.0007513432382831E-3</v>
      </c>
      <c r="U109" s="27">
        <f>EXP(-SUM(T$5:T109))</f>
        <v>0.82805723468146963</v>
      </c>
      <c r="V109" s="12">
        <f t="shared" si="34"/>
        <v>0</v>
      </c>
      <c r="W109" s="12">
        <f t="shared" si="35"/>
        <v>0</v>
      </c>
      <c r="X109" s="26">
        <f t="shared" si="36"/>
        <v>0.90983579817560623</v>
      </c>
      <c r="Y109">
        <f>VLOOKUP(B109, Mort!$A$2:$D$116, 4, FALSE)/12</f>
        <v>8.7900764349999992E-6</v>
      </c>
      <c r="Z109">
        <f>VLOOKUP(D109,Lapse!$A$2:$B$101, 2, FALSE)/12</f>
        <v>2.5000000000000001E-3</v>
      </c>
      <c r="AA109" s="28">
        <f t="shared" si="37"/>
        <v>0.77486611804766692</v>
      </c>
      <c r="AB109" s="27">
        <f t="shared" si="38"/>
        <v>0</v>
      </c>
      <c r="AC109" s="27">
        <f t="shared" si="39"/>
        <v>0</v>
      </c>
    </row>
    <row r="110" spans="1:29" x14ac:dyDescent="0.2">
      <c r="A110" s="19">
        <f t="shared" si="41"/>
        <v>47968</v>
      </c>
      <c r="B110">
        <f t="shared" si="42"/>
        <v>64</v>
      </c>
      <c r="C110">
        <f t="shared" si="43"/>
        <v>1</v>
      </c>
      <c r="D110">
        <f t="shared" si="44"/>
        <v>9</v>
      </c>
      <c r="E110">
        <f t="shared" si="45"/>
        <v>10</v>
      </c>
      <c r="F110">
        <f t="shared" si="46"/>
        <v>106</v>
      </c>
      <c r="G110" s="11">
        <f>'Fund Return'!D107</f>
        <v>2.4957981414107676E-2</v>
      </c>
      <c r="H110" s="12">
        <f t="shared" si="31"/>
        <v>122187.54902774366</v>
      </c>
      <c r="I110" s="12">
        <f>H109*(Input!$B$13)/12</f>
        <v>104.47976367410656</v>
      </c>
      <c r="J110" s="12">
        <f>H109*(Input!$B$14)/12</f>
        <v>93.534264622533499</v>
      </c>
      <c r="K110" s="12">
        <f>IF(AND($E110=0, H109&gt;0), Input!$B$15, 0)</f>
        <v>0</v>
      </c>
      <c r="L110" s="12">
        <f>O109*IF(AND($E110=0, H109&gt;0), Input!$B$12, 0)</f>
        <v>0</v>
      </c>
      <c r="M110" s="12">
        <f t="shared" si="40"/>
        <v>0</v>
      </c>
      <c r="N110" s="12">
        <f>IF(AND($E110=0, Q110=0, D110&lt;=5), MAX(O98*Input!$B$20), 0)</f>
        <v>0</v>
      </c>
      <c r="O110" s="12">
        <f t="shared" si="47"/>
        <v>157809.62</v>
      </c>
      <c r="P110" s="20">
        <f>IF(Q110=0, VLOOKUP(B110, LWP!$A$2:$B$77, 2, FALSE), P109)</f>
        <v>0.04</v>
      </c>
      <c r="Q110" s="13">
        <f>IF(F110&lt;Input!$B$23,0,1)</f>
        <v>0</v>
      </c>
      <c r="R110" s="12">
        <f t="shared" si="32"/>
        <v>0</v>
      </c>
      <c r="S110" s="12">
        <f t="shared" si="33"/>
        <v>0</v>
      </c>
      <c r="T110" s="27">
        <f>VLOOKUP(D110,'Swap-forward'!$A$2:$B$90,2,FALSE)/12</f>
        <v>3.0007513432382831E-3</v>
      </c>
      <c r="U110" s="27">
        <f>EXP(-SUM(T$5:T110))</f>
        <v>0.82557616522021426</v>
      </c>
      <c r="V110" s="12">
        <f t="shared" si="34"/>
        <v>0</v>
      </c>
      <c r="W110" s="12">
        <f t="shared" si="35"/>
        <v>0</v>
      </c>
      <c r="X110" s="26">
        <f t="shared" si="36"/>
        <v>0.90710969939998398</v>
      </c>
      <c r="Y110">
        <f>VLOOKUP(B110, Mort!$A$2:$D$116, 4, FALSE)/12</f>
        <v>8.7900764349999992E-6</v>
      </c>
      <c r="Z110">
        <f>VLOOKUP(D110,Lapse!$A$2:$B$101, 2, FALSE)/12</f>
        <v>2.5000000000000001E-3</v>
      </c>
      <c r="AA110" s="28">
        <f t="shared" si="37"/>
        <v>0.77292215864797431</v>
      </c>
      <c r="AB110" s="27">
        <f t="shared" si="38"/>
        <v>0</v>
      </c>
      <c r="AC110" s="27">
        <f t="shared" si="39"/>
        <v>0</v>
      </c>
    </row>
    <row r="111" spans="1:29" x14ac:dyDescent="0.2">
      <c r="A111" s="19">
        <f t="shared" si="41"/>
        <v>47999</v>
      </c>
      <c r="B111">
        <f t="shared" si="42"/>
        <v>64</v>
      </c>
      <c r="C111">
        <f t="shared" si="43"/>
        <v>2</v>
      </c>
      <c r="D111">
        <f t="shared" si="44"/>
        <v>9</v>
      </c>
      <c r="E111">
        <f t="shared" si="45"/>
        <v>11</v>
      </c>
      <c r="F111">
        <f t="shared" si="46"/>
        <v>107</v>
      </c>
      <c r="G111" s="11">
        <f>'Fund Return'!D108</f>
        <v>5.4317474930887691E-2</v>
      </c>
      <c r="H111" s="12">
        <f t="shared" si="31"/>
        <v>128621.84047345373</v>
      </c>
      <c r="I111" s="12">
        <f>H110*(Input!$B$13)/12</f>
        <v>106.9141053992757</v>
      </c>
      <c r="J111" s="12">
        <f>H110*(Input!$B$14)/12</f>
        <v>95.713580071732551</v>
      </c>
      <c r="K111" s="12">
        <f>IF(AND($E111=0, H110&gt;0), Input!$B$15, 0)</f>
        <v>0</v>
      </c>
      <c r="L111" s="12">
        <f>O110*IF(AND($E111=0, H110&gt;0), Input!$B$12, 0)</f>
        <v>0</v>
      </c>
      <c r="M111" s="12">
        <f t="shared" si="40"/>
        <v>0</v>
      </c>
      <c r="N111" s="12">
        <f>IF(AND($E111=0, Q111=0, D111&lt;=5), MAX(O99*Input!$B$20), 0)</f>
        <v>0</v>
      </c>
      <c r="O111" s="12">
        <f t="shared" si="47"/>
        <v>157809.62</v>
      </c>
      <c r="P111" s="20">
        <f>IF(Q111=0, VLOOKUP(B111, LWP!$A$2:$B$77, 2, FALSE), P110)</f>
        <v>0.04</v>
      </c>
      <c r="Q111" s="13">
        <f>IF(F111&lt;Input!$B$23,0,1)</f>
        <v>0</v>
      </c>
      <c r="R111" s="12">
        <f t="shared" si="32"/>
        <v>0</v>
      </c>
      <c r="S111" s="12">
        <f t="shared" si="33"/>
        <v>0</v>
      </c>
      <c r="T111" s="27">
        <f>VLOOKUP(D111,'Swap-forward'!$A$2:$B$90,2,FALSE)/12</f>
        <v>3.0007513432382831E-3</v>
      </c>
      <c r="U111" s="27">
        <f>EXP(-SUM(T$5:T111))</f>
        <v>0.82310252967223663</v>
      </c>
      <c r="V111" s="12">
        <f t="shared" si="34"/>
        <v>0</v>
      </c>
      <c r="W111" s="12">
        <f t="shared" si="35"/>
        <v>0</v>
      </c>
      <c r="X111" s="26">
        <f t="shared" si="36"/>
        <v>0.90439176870760185</v>
      </c>
      <c r="Y111">
        <f>VLOOKUP(B111, Mort!$A$2:$D$116, 4, FALSE)/12</f>
        <v>8.7900764349999992E-6</v>
      </c>
      <c r="Z111">
        <f>VLOOKUP(D111,Lapse!$A$2:$B$101, 2, FALSE)/12</f>
        <v>2.5000000000000001E-3</v>
      </c>
      <c r="AA111" s="28">
        <f t="shared" si="37"/>
        <v>0.77098307619161377</v>
      </c>
      <c r="AB111" s="27">
        <f t="shared" si="38"/>
        <v>0</v>
      </c>
      <c r="AC111" s="27">
        <f t="shared" si="39"/>
        <v>0</v>
      </c>
    </row>
    <row r="112" spans="1:29" x14ac:dyDescent="0.2">
      <c r="A112" s="19">
        <f t="shared" si="41"/>
        <v>48029</v>
      </c>
      <c r="B112">
        <f t="shared" si="42"/>
        <v>64</v>
      </c>
      <c r="C112">
        <f t="shared" si="43"/>
        <v>3</v>
      </c>
      <c r="D112">
        <f t="shared" si="44"/>
        <v>10</v>
      </c>
      <c r="E112">
        <f t="shared" si="45"/>
        <v>0</v>
      </c>
      <c r="F112">
        <f t="shared" si="46"/>
        <v>108</v>
      </c>
      <c r="G112" s="11">
        <f>'Fund Return'!D109</f>
        <v>2.2300542460960176E-2</v>
      </c>
      <c r="H112" s="12">
        <f t="shared" si="31"/>
        <v>127948.65834488702</v>
      </c>
      <c r="I112" s="12">
        <f>H111*(Input!$B$13)/12</f>
        <v>112.54411041427203</v>
      </c>
      <c r="J112" s="12">
        <f>H111*(Input!$B$14)/12</f>
        <v>100.75377503753877</v>
      </c>
      <c r="K112" s="12">
        <f>IF(AND($E112=0, H111&gt;0), Input!$B$15, 0)</f>
        <v>30</v>
      </c>
      <c r="L112" s="12">
        <f>O111*IF(AND($E112=0, H111&gt;0), Input!$B$12, 0)</f>
        <v>3298.2210579999996</v>
      </c>
      <c r="M112" s="12">
        <f t="shared" si="40"/>
        <v>0</v>
      </c>
      <c r="N112" s="12">
        <f>IF(AND($E112=0, Q112=0, D112&lt;=5), MAX(O100*Input!$B$20), 0)</f>
        <v>0</v>
      </c>
      <c r="O112" s="12">
        <f t="shared" si="47"/>
        <v>157809.62</v>
      </c>
      <c r="P112" s="20">
        <f>IF(Q112=0, VLOOKUP(B112, LWP!$A$2:$B$77, 2, FALSE), P111)</f>
        <v>0.04</v>
      </c>
      <c r="Q112" s="13">
        <f>IF(F112&lt;Input!$B$23,0,1)</f>
        <v>0</v>
      </c>
      <c r="R112" s="12">
        <f t="shared" si="32"/>
        <v>0</v>
      </c>
      <c r="S112" s="12">
        <f t="shared" si="33"/>
        <v>0</v>
      </c>
      <c r="T112" s="27">
        <f>VLOOKUP(D112,'Swap-forward'!$A$2:$B$90,2,FALSE)/12</f>
        <v>3.1004651106463152E-3</v>
      </c>
      <c r="U112" s="27">
        <f>EXP(-SUM(T$5:T112))</f>
        <v>0.8205544811055181</v>
      </c>
      <c r="V112" s="12">
        <f t="shared" si="34"/>
        <v>2706.3700688184827</v>
      </c>
      <c r="W112" s="12">
        <f t="shared" si="35"/>
        <v>0</v>
      </c>
      <c r="X112" s="26">
        <f t="shared" si="36"/>
        <v>0.90159207599990832</v>
      </c>
      <c r="Y112">
        <f>VLOOKUP(B112, Mort!$A$2:$D$116, 4, FALSE)/12</f>
        <v>8.7900764349999992E-6</v>
      </c>
      <c r="Z112">
        <f>VLOOKUP(D112,Lapse!$A$2:$B$101, 2, FALSE)/12</f>
        <v>2.5000000000000001E-3</v>
      </c>
      <c r="AA112" s="28">
        <f t="shared" si="37"/>
        <v>0.76904885844346538</v>
      </c>
      <c r="AB112" s="27">
        <f t="shared" si="38"/>
        <v>2081.3308119504168</v>
      </c>
      <c r="AC112" s="27">
        <f t="shared" si="39"/>
        <v>0</v>
      </c>
    </row>
    <row r="113" spans="1:29" x14ac:dyDescent="0.2">
      <c r="A113" s="19">
        <f t="shared" si="41"/>
        <v>48060</v>
      </c>
      <c r="B113">
        <f t="shared" si="42"/>
        <v>64</v>
      </c>
      <c r="C113">
        <f t="shared" si="43"/>
        <v>4</v>
      </c>
      <c r="D113">
        <f t="shared" si="44"/>
        <v>10</v>
      </c>
      <c r="E113">
        <f t="shared" si="45"/>
        <v>1</v>
      </c>
      <c r="F113">
        <f t="shared" si="46"/>
        <v>109</v>
      </c>
      <c r="G113" s="11">
        <f>'Fund Return'!D110</f>
        <v>5.3772587119488621E-3</v>
      </c>
      <c r="H113" s="12">
        <f t="shared" si="31"/>
        <v>128424.48985756564</v>
      </c>
      <c r="I113" s="12">
        <f>H112*(Input!$B$13)/12</f>
        <v>111.95507605177615</v>
      </c>
      <c r="J113" s="12">
        <f>H112*(Input!$B$14)/12</f>
        <v>100.22644903682817</v>
      </c>
      <c r="K113" s="12">
        <f>IF(AND($E113=0, H112&gt;0), Input!$B$15, 0)</f>
        <v>0</v>
      </c>
      <c r="L113" s="12">
        <f>O112*IF(AND($E113=0, H112&gt;0), Input!$B$12, 0)</f>
        <v>0</v>
      </c>
      <c r="M113" s="12">
        <f t="shared" si="40"/>
        <v>0</v>
      </c>
      <c r="N113" s="12">
        <f>IF(AND($E113=0, Q113=0, D113&lt;=5), MAX(O101*Input!$B$20), 0)</f>
        <v>0</v>
      </c>
      <c r="O113" s="12">
        <f t="shared" si="47"/>
        <v>157809.62</v>
      </c>
      <c r="P113" s="20">
        <f>IF(Q113=0, VLOOKUP(B113, LWP!$A$2:$B$77, 2, FALSE), P112)</f>
        <v>0.04</v>
      </c>
      <c r="Q113" s="13">
        <f>IF(F113&lt;Input!$B$23,0,1)</f>
        <v>0</v>
      </c>
      <c r="R113" s="12">
        <f t="shared" si="32"/>
        <v>0</v>
      </c>
      <c r="S113" s="12">
        <f t="shared" si="33"/>
        <v>0</v>
      </c>
      <c r="T113" s="27">
        <f>VLOOKUP(D113,'Swap-forward'!$A$2:$B$90,2,FALSE)/12</f>
        <v>3.1004651106463152E-3</v>
      </c>
      <c r="U113" s="27">
        <f>EXP(-SUM(T$5:T113))</f>
        <v>0.81801432044008071</v>
      </c>
      <c r="V113" s="12">
        <f t="shared" si="34"/>
        <v>0</v>
      </c>
      <c r="W113" s="12">
        <f t="shared" si="35"/>
        <v>0</v>
      </c>
      <c r="X113" s="26">
        <f t="shared" si="36"/>
        <v>0.8988010501991115</v>
      </c>
      <c r="Y113">
        <f>VLOOKUP(B113, Mort!$A$2:$D$116, 4, FALSE)/12</f>
        <v>8.7900764349999992E-6</v>
      </c>
      <c r="Z113">
        <f>VLOOKUP(D113,Lapse!$A$2:$B$101, 2, FALSE)/12</f>
        <v>2.5000000000000001E-3</v>
      </c>
      <c r="AA113" s="28">
        <f t="shared" si="37"/>
        <v>0.76711949319910444</v>
      </c>
      <c r="AB113" s="27">
        <f t="shared" si="38"/>
        <v>0</v>
      </c>
      <c r="AC113" s="27">
        <f t="shared" si="39"/>
        <v>0</v>
      </c>
    </row>
    <row r="114" spans="1:29" x14ac:dyDescent="0.2">
      <c r="A114" s="19">
        <f t="shared" si="41"/>
        <v>48091</v>
      </c>
      <c r="B114">
        <f t="shared" si="42"/>
        <v>64</v>
      </c>
      <c r="C114">
        <f t="shared" si="43"/>
        <v>5</v>
      </c>
      <c r="D114">
        <f t="shared" si="44"/>
        <v>10</v>
      </c>
      <c r="E114">
        <f t="shared" si="45"/>
        <v>2</v>
      </c>
      <c r="F114">
        <f t="shared" si="46"/>
        <v>110</v>
      </c>
      <c r="G114" s="11">
        <f>'Fund Return'!D111</f>
        <v>-3.6190128549335909E-3</v>
      </c>
      <c r="H114" s="12">
        <f t="shared" si="31"/>
        <v>127746.7493655357</v>
      </c>
      <c r="I114" s="12">
        <f>H113*(Input!$B$13)/12</f>
        <v>112.37142862536994</v>
      </c>
      <c r="J114" s="12">
        <f>H113*(Input!$B$14)/12</f>
        <v>100.59918372175976</v>
      </c>
      <c r="K114" s="12">
        <f>IF(AND($E114=0, H113&gt;0), Input!$B$15, 0)</f>
        <v>0</v>
      </c>
      <c r="L114" s="12">
        <f>O113*IF(AND($E114=0, H113&gt;0), Input!$B$12, 0)</f>
        <v>0</v>
      </c>
      <c r="M114" s="12">
        <f t="shared" si="40"/>
        <v>0</v>
      </c>
      <c r="N114" s="12">
        <f>IF(AND($E114=0, Q114=0, D114&lt;=5), MAX(O102*Input!$B$20), 0)</f>
        <v>0</v>
      </c>
      <c r="O114" s="12">
        <f t="shared" si="47"/>
        <v>157809.62</v>
      </c>
      <c r="P114" s="20">
        <f>IF(Q114=0, VLOOKUP(B114, LWP!$A$2:$B$77, 2, FALSE), P113)</f>
        <v>0.04</v>
      </c>
      <c r="Q114" s="13">
        <f>IF(F114&lt;Input!$B$23,0,1)</f>
        <v>0</v>
      </c>
      <c r="R114" s="12">
        <f t="shared" si="32"/>
        <v>0</v>
      </c>
      <c r="S114" s="12">
        <f t="shared" si="33"/>
        <v>0</v>
      </c>
      <c r="T114" s="27">
        <f>VLOOKUP(D114,'Swap-forward'!$A$2:$B$90,2,FALSE)/12</f>
        <v>3.1004651106463152E-3</v>
      </c>
      <c r="U114" s="27">
        <f>EXP(-SUM(T$5:T114))</f>
        <v>0.81548202325763541</v>
      </c>
      <c r="V114" s="12">
        <f t="shared" si="34"/>
        <v>0</v>
      </c>
      <c r="W114" s="12">
        <f t="shared" si="35"/>
        <v>0</v>
      </c>
      <c r="X114" s="26">
        <f t="shared" si="36"/>
        <v>0.89601866447538281</v>
      </c>
      <c r="Y114">
        <f>VLOOKUP(B114, Mort!$A$2:$D$116, 4, FALSE)/12</f>
        <v>8.7900764349999992E-6</v>
      </c>
      <c r="Z114">
        <f>VLOOKUP(D114,Lapse!$A$2:$B$101, 2, FALSE)/12</f>
        <v>2.5000000000000001E-3</v>
      </c>
      <c r="AA114" s="28">
        <f t="shared" si="37"/>
        <v>0.76519496828472422</v>
      </c>
      <c r="AB114" s="27">
        <f t="shared" si="38"/>
        <v>0</v>
      </c>
      <c r="AC114" s="27">
        <f t="shared" si="39"/>
        <v>0</v>
      </c>
    </row>
    <row r="115" spans="1:29" x14ac:dyDescent="0.2">
      <c r="A115" s="19">
        <f t="shared" si="41"/>
        <v>48121</v>
      </c>
      <c r="B115">
        <f t="shared" si="42"/>
        <v>64</v>
      </c>
      <c r="C115">
        <f t="shared" si="43"/>
        <v>6</v>
      </c>
      <c r="D115">
        <f t="shared" si="44"/>
        <v>10</v>
      </c>
      <c r="E115">
        <f t="shared" si="45"/>
        <v>3</v>
      </c>
      <c r="F115">
        <f t="shared" si="46"/>
        <v>111</v>
      </c>
      <c r="G115" s="11">
        <f>'Fund Return'!D112</f>
        <v>-7.4377101233897899E-3</v>
      </c>
      <c r="H115" s="12">
        <f t="shared" si="31"/>
        <v>126584.75938185168</v>
      </c>
      <c r="I115" s="12">
        <f>H114*(Input!$B$13)/12</f>
        <v>111.77840569484374</v>
      </c>
      <c r="J115" s="12">
        <f>H114*(Input!$B$14)/12</f>
        <v>100.06828700300296</v>
      </c>
      <c r="K115" s="12">
        <f>IF(AND($E115=0, H114&gt;0), Input!$B$15, 0)</f>
        <v>0</v>
      </c>
      <c r="L115" s="12">
        <f>O114*IF(AND($E115=0, H114&gt;0), Input!$B$12, 0)</f>
        <v>0</v>
      </c>
      <c r="M115" s="12">
        <f t="shared" si="40"/>
        <v>0</v>
      </c>
      <c r="N115" s="12">
        <f>IF(AND($E115=0, Q115=0, D115&lt;=5), MAX(O103*Input!$B$20), 0)</f>
        <v>0</v>
      </c>
      <c r="O115" s="12">
        <f t="shared" si="47"/>
        <v>157809.62</v>
      </c>
      <c r="P115" s="20">
        <f>IF(Q115=0, VLOOKUP(B115, LWP!$A$2:$B$77, 2, FALSE), P114)</f>
        <v>0.04</v>
      </c>
      <c r="Q115" s="13">
        <f>IF(F115&lt;Input!$B$23,0,1)</f>
        <v>0</v>
      </c>
      <c r="R115" s="12">
        <f t="shared" si="32"/>
        <v>0</v>
      </c>
      <c r="S115" s="12">
        <f t="shared" si="33"/>
        <v>0</v>
      </c>
      <c r="T115" s="27">
        <f>VLOOKUP(D115,'Swap-forward'!$A$2:$B$90,2,FALSE)/12</f>
        <v>3.1004651106463152E-3</v>
      </c>
      <c r="U115" s="27">
        <f>EXP(-SUM(T$5:T115))</f>
        <v>0.81295756521548379</v>
      </c>
      <c r="V115" s="12">
        <f t="shared" si="34"/>
        <v>0</v>
      </c>
      <c r="W115" s="12">
        <f t="shared" si="35"/>
        <v>0</v>
      </c>
      <c r="X115" s="26">
        <f t="shared" si="36"/>
        <v>0.8932448920819499</v>
      </c>
      <c r="Y115">
        <f>VLOOKUP(B115, Mort!$A$2:$D$116, 4, FALSE)/12</f>
        <v>8.7900764349999992E-6</v>
      </c>
      <c r="Z115">
        <f>VLOOKUP(D115,Lapse!$A$2:$B$101, 2, FALSE)/12</f>
        <v>2.5000000000000001E-3</v>
      </c>
      <c r="AA115" s="28">
        <f t="shared" si="37"/>
        <v>0.76327527155705932</v>
      </c>
      <c r="AB115" s="27">
        <f t="shared" si="38"/>
        <v>0</v>
      </c>
      <c r="AC115" s="27">
        <f t="shared" si="39"/>
        <v>0</v>
      </c>
    </row>
    <row r="116" spans="1:29" x14ac:dyDescent="0.2">
      <c r="A116" s="19">
        <f t="shared" si="41"/>
        <v>48152</v>
      </c>
      <c r="B116">
        <f t="shared" si="42"/>
        <v>64</v>
      </c>
      <c r="C116">
        <f t="shared" si="43"/>
        <v>7</v>
      </c>
      <c r="D116">
        <f t="shared" si="44"/>
        <v>10</v>
      </c>
      <c r="E116">
        <f t="shared" si="45"/>
        <v>4</v>
      </c>
      <c r="F116">
        <f t="shared" si="46"/>
        <v>112</v>
      </c>
      <c r="G116" s="11">
        <f>'Fund Return'!D113</f>
        <v>3.8389157226043344E-2</v>
      </c>
      <c r="H116" s="12">
        <f t="shared" si="31"/>
        <v>131234.32188620753</v>
      </c>
      <c r="I116" s="12">
        <f>H115*(Input!$B$13)/12</f>
        <v>110.76166445912021</v>
      </c>
      <c r="J116" s="12">
        <f>H115*(Input!$B$14)/12</f>
        <v>99.158061515783814</v>
      </c>
      <c r="K116" s="12">
        <f>IF(AND($E116=0, H115&gt;0), Input!$B$15, 0)</f>
        <v>0</v>
      </c>
      <c r="L116" s="12">
        <f>O115*IF(AND($E116=0, H115&gt;0), Input!$B$12, 0)</f>
        <v>0</v>
      </c>
      <c r="M116" s="12">
        <f t="shared" si="40"/>
        <v>0</v>
      </c>
      <c r="N116" s="12">
        <f>IF(AND($E116=0, Q116=0, D116&lt;=5), MAX(O104*Input!$B$20), 0)</f>
        <v>0</v>
      </c>
      <c r="O116" s="12">
        <f t="shared" si="47"/>
        <v>157809.62</v>
      </c>
      <c r="P116" s="20">
        <f>IF(Q116=0, VLOOKUP(B116, LWP!$A$2:$B$77, 2, FALSE), P115)</f>
        <v>0.04</v>
      </c>
      <c r="Q116" s="13">
        <f>IF(F116&lt;Input!$B$23,0,1)</f>
        <v>0</v>
      </c>
      <c r="R116" s="12">
        <f t="shared" si="32"/>
        <v>0</v>
      </c>
      <c r="S116" s="12">
        <f t="shared" si="33"/>
        <v>0</v>
      </c>
      <c r="T116" s="27">
        <f>VLOOKUP(D116,'Swap-forward'!$A$2:$B$90,2,FALSE)/12</f>
        <v>3.1004651106463152E-3</v>
      </c>
      <c r="U116" s="27">
        <f>EXP(-SUM(T$5:T116))</f>
        <v>0.81044092204628448</v>
      </c>
      <c r="V116" s="12">
        <f t="shared" si="34"/>
        <v>0</v>
      </c>
      <c r="W116" s="12">
        <f t="shared" si="35"/>
        <v>0</v>
      </c>
      <c r="X116" s="26">
        <f t="shared" si="36"/>
        <v>0.89047970635483964</v>
      </c>
      <c r="Y116">
        <f>VLOOKUP(B116, Mort!$A$2:$D$116, 4, FALSE)/12</f>
        <v>8.7900764349999992E-6</v>
      </c>
      <c r="Z116">
        <f>VLOOKUP(D116,Lapse!$A$2:$B$101, 2, FALSE)/12</f>
        <v>2.5000000000000001E-3</v>
      </c>
      <c r="AA116" s="28">
        <f t="shared" si="37"/>
        <v>0.76136039090330876</v>
      </c>
      <c r="AB116" s="27">
        <f t="shared" si="38"/>
        <v>0</v>
      </c>
      <c r="AC116" s="27">
        <f t="shared" si="39"/>
        <v>0</v>
      </c>
    </row>
    <row r="117" spans="1:29" x14ac:dyDescent="0.2">
      <c r="A117" s="19">
        <f t="shared" si="41"/>
        <v>48182</v>
      </c>
      <c r="B117">
        <f t="shared" si="42"/>
        <v>64</v>
      </c>
      <c r="C117">
        <f t="shared" si="43"/>
        <v>8</v>
      </c>
      <c r="D117">
        <f t="shared" si="44"/>
        <v>10</v>
      </c>
      <c r="E117">
        <f t="shared" si="45"/>
        <v>5</v>
      </c>
      <c r="F117">
        <f t="shared" si="46"/>
        <v>113</v>
      </c>
      <c r="G117" s="11">
        <f>'Fund Return'!D114</f>
        <v>-3.6982985199782839E-2</v>
      </c>
      <c r="H117" s="12">
        <f t="shared" si="31"/>
        <v>126163.25465172509</v>
      </c>
      <c r="I117" s="12">
        <f>H116*(Input!$B$13)/12</f>
        <v>114.83003165043159</v>
      </c>
      <c r="J117" s="12">
        <f>H116*(Input!$B$14)/12</f>
        <v>102.80021881086257</v>
      </c>
      <c r="K117" s="12">
        <f>IF(AND($E117=0, H116&gt;0), Input!$B$15, 0)</f>
        <v>0</v>
      </c>
      <c r="L117" s="12">
        <f>O116*IF(AND($E117=0, H116&gt;0), Input!$B$12, 0)</f>
        <v>0</v>
      </c>
      <c r="M117" s="12">
        <f t="shared" si="40"/>
        <v>0</v>
      </c>
      <c r="N117" s="12">
        <f>IF(AND($E117=0, Q117=0, D117&lt;=5), MAX(O105*Input!$B$20), 0)</f>
        <v>0</v>
      </c>
      <c r="O117" s="12">
        <f t="shared" si="47"/>
        <v>157809.62</v>
      </c>
      <c r="P117" s="20">
        <f>IF(Q117=0, VLOOKUP(B117, LWP!$A$2:$B$77, 2, FALSE), P116)</f>
        <v>0.04</v>
      </c>
      <c r="Q117" s="13">
        <f>IF(F117&lt;Input!$B$23,0,1)</f>
        <v>0</v>
      </c>
      <c r="R117" s="12">
        <f t="shared" si="32"/>
        <v>0</v>
      </c>
      <c r="S117" s="12">
        <f t="shared" si="33"/>
        <v>0</v>
      </c>
      <c r="T117" s="27">
        <f>VLOOKUP(D117,'Swap-forward'!$A$2:$B$90,2,FALSE)/12</f>
        <v>3.1004651106463152E-3</v>
      </c>
      <c r="U117" s="27">
        <f>EXP(-SUM(T$5:T117))</f>
        <v>0.80793206955781938</v>
      </c>
      <c r="V117" s="12">
        <f t="shared" si="34"/>
        <v>0</v>
      </c>
      <c r="W117" s="12">
        <f t="shared" si="35"/>
        <v>0</v>
      </c>
      <c r="X117" s="26">
        <f t="shared" si="36"/>
        <v>0.88772308071262107</v>
      </c>
      <c r="Y117">
        <f>VLOOKUP(B117, Mort!$A$2:$D$116, 4, FALSE)/12</f>
        <v>8.7900764349999992E-6</v>
      </c>
      <c r="Z117">
        <f>VLOOKUP(D117,Lapse!$A$2:$B$101, 2, FALSE)/12</f>
        <v>2.5000000000000001E-3</v>
      </c>
      <c r="AA117" s="28">
        <f t="shared" si="37"/>
        <v>0.75945031424106002</v>
      </c>
      <c r="AB117" s="27">
        <f t="shared" si="38"/>
        <v>0</v>
      </c>
      <c r="AC117" s="27">
        <f t="shared" si="39"/>
        <v>0</v>
      </c>
    </row>
    <row r="118" spans="1:29" x14ac:dyDescent="0.2">
      <c r="A118" s="19">
        <f t="shared" si="41"/>
        <v>48213</v>
      </c>
      <c r="B118">
        <f t="shared" si="42"/>
        <v>64</v>
      </c>
      <c r="C118">
        <f t="shared" si="43"/>
        <v>9</v>
      </c>
      <c r="D118">
        <f t="shared" si="44"/>
        <v>10</v>
      </c>
      <c r="E118">
        <f t="shared" si="45"/>
        <v>6</v>
      </c>
      <c r="F118">
        <f t="shared" si="46"/>
        <v>114</v>
      </c>
      <c r="G118" s="11">
        <f>'Fund Return'!D115</f>
        <v>-4.5064069186155936E-2</v>
      </c>
      <c r="H118" s="12">
        <f t="shared" si="31"/>
        <v>120268.60428471836</v>
      </c>
      <c r="I118" s="12">
        <f>H117*(Input!$B$13)/12</f>
        <v>110.39284782025946</v>
      </c>
      <c r="J118" s="12">
        <f>H117*(Input!$B$14)/12</f>
        <v>98.827882810517977</v>
      </c>
      <c r="K118" s="12">
        <f>IF(AND($E118=0, H117&gt;0), Input!$B$15, 0)</f>
        <v>0</v>
      </c>
      <c r="L118" s="12">
        <f>O117*IF(AND($E118=0, H117&gt;0), Input!$B$12, 0)</f>
        <v>0</v>
      </c>
      <c r="M118" s="12">
        <f t="shared" si="40"/>
        <v>0</v>
      </c>
      <c r="N118" s="12">
        <f>IF(AND($E118=0, Q118=0, D118&lt;=5), MAX(O106*Input!$B$20), 0)</f>
        <v>0</v>
      </c>
      <c r="O118" s="12">
        <f t="shared" si="47"/>
        <v>157809.62</v>
      </c>
      <c r="P118" s="20">
        <f>IF(Q118=0, VLOOKUP(B118, LWP!$A$2:$B$77, 2, FALSE), P117)</f>
        <v>0.04</v>
      </c>
      <c r="Q118" s="13">
        <f>IF(F118&lt;Input!$B$23,0,1)</f>
        <v>0</v>
      </c>
      <c r="R118" s="12">
        <f t="shared" si="32"/>
        <v>0</v>
      </c>
      <c r="S118" s="12">
        <f t="shared" si="33"/>
        <v>0</v>
      </c>
      <c r="T118" s="27">
        <f>VLOOKUP(D118,'Swap-forward'!$A$2:$B$90,2,FALSE)/12</f>
        <v>3.1004651106463152E-3</v>
      </c>
      <c r="U118" s="27">
        <f>EXP(-SUM(T$5:T118))</f>
        <v>0.80543098363276155</v>
      </c>
      <c r="V118" s="12">
        <f t="shared" si="34"/>
        <v>0</v>
      </c>
      <c r="W118" s="12">
        <f t="shared" si="35"/>
        <v>0</v>
      </c>
      <c r="X118" s="26">
        <f t="shared" si="36"/>
        <v>0.88497498865615087</v>
      </c>
      <c r="Y118">
        <f>VLOOKUP(B118, Mort!$A$2:$D$116, 4, FALSE)/12</f>
        <v>8.7900764349999992E-6</v>
      </c>
      <c r="Z118">
        <f>VLOOKUP(D118,Lapse!$A$2:$B$101, 2, FALSE)/12</f>
        <v>2.5000000000000001E-3</v>
      </c>
      <c r="AA118" s="28">
        <f t="shared" si="37"/>
        <v>0.75754502951821245</v>
      </c>
      <c r="AB118" s="27">
        <f t="shared" si="38"/>
        <v>0</v>
      </c>
      <c r="AC118" s="27">
        <f t="shared" si="39"/>
        <v>0</v>
      </c>
    </row>
    <row r="119" spans="1:29" x14ac:dyDescent="0.2">
      <c r="A119" s="19">
        <f t="shared" si="41"/>
        <v>48244</v>
      </c>
      <c r="B119">
        <f t="shared" si="42"/>
        <v>64</v>
      </c>
      <c r="C119">
        <f t="shared" si="43"/>
        <v>10</v>
      </c>
      <c r="D119">
        <f t="shared" si="44"/>
        <v>10</v>
      </c>
      <c r="E119">
        <f t="shared" si="45"/>
        <v>7</v>
      </c>
      <c r="F119">
        <f t="shared" si="46"/>
        <v>115</v>
      </c>
      <c r="G119" s="11">
        <f>'Fund Return'!D116</f>
        <v>7.0954849205310516E-3</v>
      </c>
      <c r="H119" s="12">
        <f t="shared" si="31"/>
        <v>120922.52291739508</v>
      </c>
      <c r="I119" s="12">
        <f>H118*(Input!$B$13)/12</f>
        <v>105.23502874912856</v>
      </c>
      <c r="J119" s="12">
        <f>H118*(Input!$B$14)/12</f>
        <v>94.210406689696057</v>
      </c>
      <c r="K119" s="12">
        <f>IF(AND($E119=0, H118&gt;0), Input!$B$15, 0)</f>
        <v>0</v>
      </c>
      <c r="L119" s="12">
        <f>O118*IF(AND($E119=0, H118&gt;0), Input!$B$12, 0)</f>
        <v>0</v>
      </c>
      <c r="M119" s="12">
        <f t="shared" si="40"/>
        <v>0</v>
      </c>
      <c r="N119" s="12">
        <f>IF(AND($E119=0, Q119=0, D119&lt;=5), MAX(O107*Input!$B$20), 0)</f>
        <v>0</v>
      </c>
      <c r="O119" s="12">
        <f t="shared" si="47"/>
        <v>157809.62</v>
      </c>
      <c r="P119" s="20">
        <f>IF(Q119=0, VLOOKUP(B119, LWP!$A$2:$B$77, 2, FALSE), P118)</f>
        <v>0.04</v>
      </c>
      <c r="Q119" s="13">
        <f>IF(F119&lt;Input!$B$23,0,1)</f>
        <v>0</v>
      </c>
      <c r="R119" s="12">
        <f t="shared" si="32"/>
        <v>0</v>
      </c>
      <c r="S119" s="12">
        <f t="shared" si="33"/>
        <v>0</v>
      </c>
      <c r="T119" s="27">
        <f>VLOOKUP(D119,'Swap-forward'!$A$2:$B$90,2,FALSE)/12</f>
        <v>3.1004651106463152E-3</v>
      </c>
      <c r="U119" s="27">
        <f>EXP(-SUM(T$5:T119))</f>
        <v>0.80293764022844294</v>
      </c>
      <c r="V119" s="12">
        <f t="shared" si="34"/>
        <v>0</v>
      </c>
      <c r="W119" s="12">
        <f t="shared" si="35"/>
        <v>0</v>
      </c>
      <c r="X119" s="26">
        <f t="shared" si="36"/>
        <v>0.88223540376831799</v>
      </c>
      <c r="Y119">
        <f>VLOOKUP(B119, Mort!$A$2:$D$116, 4, FALSE)/12</f>
        <v>8.7900764349999992E-6</v>
      </c>
      <c r="Z119">
        <f>VLOOKUP(D119,Lapse!$A$2:$B$101, 2, FALSE)/12</f>
        <v>2.5000000000000001E-3</v>
      </c>
      <c r="AA119" s="28">
        <f t="shared" si="37"/>
        <v>0.75564452471290133</v>
      </c>
      <c r="AB119" s="27">
        <f t="shared" si="38"/>
        <v>0</v>
      </c>
      <c r="AC119" s="27">
        <f t="shared" si="39"/>
        <v>0</v>
      </c>
    </row>
    <row r="120" spans="1:29" x14ac:dyDescent="0.2">
      <c r="A120" s="19">
        <f t="shared" si="41"/>
        <v>48273</v>
      </c>
      <c r="B120">
        <f t="shared" si="42"/>
        <v>64</v>
      </c>
      <c r="C120">
        <f t="shared" si="43"/>
        <v>11</v>
      </c>
      <c r="D120">
        <f t="shared" si="44"/>
        <v>10</v>
      </c>
      <c r="E120">
        <f t="shared" si="45"/>
        <v>8</v>
      </c>
      <c r="F120">
        <f t="shared" si="46"/>
        <v>116</v>
      </c>
      <c r="G120" s="11">
        <f>'Fund Return'!D117</f>
        <v>1.9222713337837042E-2</v>
      </c>
      <c r="H120" s="12">
        <f t="shared" si="31"/>
        <v>123046.45206101952</v>
      </c>
      <c r="I120" s="12">
        <f>H119*(Input!$B$13)/12</f>
        <v>105.8072075527207</v>
      </c>
      <c r="J120" s="12">
        <f>H119*(Input!$B$14)/12</f>
        <v>94.722642951959486</v>
      </c>
      <c r="K120" s="12">
        <f>IF(AND($E120=0, H119&gt;0), Input!$B$15, 0)</f>
        <v>0</v>
      </c>
      <c r="L120" s="12">
        <f>O119*IF(AND($E120=0, H119&gt;0), Input!$B$12, 0)</f>
        <v>0</v>
      </c>
      <c r="M120" s="12">
        <f t="shared" si="40"/>
        <v>0</v>
      </c>
      <c r="N120" s="12">
        <f>IF(AND($E120=0, Q120=0, D120&lt;=5), MAX(O108*Input!$B$20), 0)</f>
        <v>0</v>
      </c>
      <c r="O120" s="12">
        <f t="shared" si="47"/>
        <v>157809.62</v>
      </c>
      <c r="P120" s="20">
        <f>IF(Q120=0, VLOOKUP(B120, LWP!$A$2:$B$77, 2, FALSE), P119)</f>
        <v>0.04</v>
      </c>
      <c r="Q120" s="13">
        <f>IF(F120&lt;Input!$B$23,0,1)</f>
        <v>0</v>
      </c>
      <c r="R120" s="12">
        <f t="shared" si="32"/>
        <v>0</v>
      </c>
      <c r="S120" s="12">
        <f t="shared" si="33"/>
        <v>0</v>
      </c>
      <c r="T120" s="27">
        <f>VLOOKUP(D120,'Swap-forward'!$A$2:$B$90,2,FALSE)/12</f>
        <v>3.1004651106463152E-3</v>
      </c>
      <c r="U120" s="27">
        <f>EXP(-SUM(T$5:T120))</f>
        <v>0.80045201537662392</v>
      </c>
      <c r="V120" s="12">
        <f t="shared" si="34"/>
        <v>0</v>
      </c>
      <c r="W120" s="12">
        <f t="shared" si="35"/>
        <v>0</v>
      </c>
      <c r="X120" s="26">
        <f t="shared" si="36"/>
        <v>0.87950429971378996</v>
      </c>
      <c r="Y120">
        <f>VLOOKUP(B120, Mort!$A$2:$D$116, 4, FALSE)/12</f>
        <v>8.7900764349999992E-6</v>
      </c>
      <c r="Z120">
        <f>VLOOKUP(D120,Lapse!$A$2:$B$101, 2, FALSE)/12</f>
        <v>2.5000000000000001E-3</v>
      </c>
      <c r="AA120" s="28">
        <f t="shared" si="37"/>
        <v>0.75374878783342214</v>
      </c>
      <c r="AB120" s="27">
        <f t="shared" si="38"/>
        <v>0</v>
      </c>
      <c r="AC120" s="27">
        <f t="shared" si="39"/>
        <v>0</v>
      </c>
    </row>
    <row r="121" spans="1:29" x14ac:dyDescent="0.2">
      <c r="A121" s="19">
        <f t="shared" si="41"/>
        <v>48304</v>
      </c>
      <c r="B121">
        <f t="shared" si="42"/>
        <v>65</v>
      </c>
      <c r="C121">
        <f t="shared" si="43"/>
        <v>0</v>
      </c>
      <c r="D121">
        <f t="shared" si="44"/>
        <v>10</v>
      </c>
      <c r="E121">
        <f t="shared" si="45"/>
        <v>9</v>
      </c>
      <c r="F121">
        <f t="shared" si="46"/>
        <v>117</v>
      </c>
      <c r="G121" s="11">
        <f>'Fund Return'!D118</f>
        <v>-1.5188874875254981E-2</v>
      </c>
      <c r="H121" s="12">
        <f t="shared" si="31"/>
        <v>120973.46286381944</v>
      </c>
      <c r="I121" s="12">
        <f>H120*(Input!$B$13)/12</f>
        <v>107.66564555339208</v>
      </c>
      <c r="J121" s="12">
        <f>H120*(Input!$B$14)/12</f>
        <v>96.38638744779864</v>
      </c>
      <c r="K121" s="12">
        <f>IF(AND($E121=0, H120&gt;0), Input!$B$15, 0)</f>
        <v>0</v>
      </c>
      <c r="L121" s="12">
        <f>O120*IF(AND($E121=0, H120&gt;0), Input!$B$12, 0)</f>
        <v>0</v>
      </c>
      <c r="M121" s="12">
        <f t="shared" si="40"/>
        <v>0</v>
      </c>
      <c r="N121" s="12">
        <f>IF(AND($E121=0, Q121=0, D121&lt;=5), MAX(O109*Input!$B$20), 0)</f>
        <v>0</v>
      </c>
      <c r="O121" s="12">
        <f t="shared" si="47"/>
        <v>157809.62</v>
      </c>
      <c r="P121" s="20">
        <f>IF(Q121=0, VLOOKUP(B121, LWP!$A$2:$B$77, 2, FALSE), P120)</f>
        <v>0.05</v>
      </c>
      <c r="Q121" s="13">
        <f>IF(F121&lt;Input!$B$23,0,1)</f>
        <v>0</v>
      </c>
      <c r="R121" s="12">
        <f t="shared" si="32"/>
        <v>0</v>
      </c>
      <c r="S121" s="12">
        <f t="shared" si="33"/>
        <v>0</v>
      </c>
      <c r="T121" s="27">
        <f>VLOOKUP(D121,'Swap-forward'!$A$2:$B$90,2,FALSE)/12</f>
        <v>3.1004651106463152E-3</v>
      </c>
      <c r="U121" s="27">
        <f>EXP(-SUM(T$5:T121))</f>
        <v>0.79797408518326196</v>
      </c>
      <c r="V121" s="12">
        <f t="shared" si="34"/>
        <v>0</v>
      </c>
      <c r="W121" s="12">
        <f t="shared" si="35"/>
        <v>0</v>
      </c>
      <c r="X121" s="26">
        <f t="shared" si="36"/>
        <v>1.0849813041231566</v>
      </c>
      <c r="Y121">
        <f>VLOOKUP(B121, Mort!$A$2:$D$116, 4, FALSE)/12</f>
        <v>1.0877358794166664E-5</v>
      </c>
      <c r="Z121">
        <f>VLOOKUP(D121,Lapse!$A$2:$B$101, 2, FALSE)/12</f>
        <v>2.5000000000000001E-3</v>
      </c>
      <c r="AA121" s="28">
        <f t="shared" si="37"/>
        <v>0.75185623756482278</v>
      </c>
      <c r="AB121" s="27">
        <f t="shared" si="38"/>
        <v>0</v>
      </c>
      <c r="AC121" s="27">
        <f t="shared" si="39"/>
        <v>0</v>
      </c>
    </row>
    <row r="122" spans="1:29" x14ac:dyDescent="0.2">
      <c r="A122" s="19">
        <f t="shared" si="41"/>
        <v>48334</v>
      </c>
      <c r="B122">
        <f t="shared" si="42"/>
        <v>65</v>
      </c>
      <c r="C122">
        <f t="shared" si="43"/>
        <v>1</v>
      </c>
      <c r="D122">
        <f t="shared" si="44"/>
        <v>10</v>
      </c>
      <c r="E122">
        <f t="shared" si="45"/>
        <v>10</v>
      </c>
      <c r="F122">
        <f t="shared" si="46"/>
        <v>118</v>
      </c>
      <c r="G122" s="11">
        <f>'Fund Return'!D119</f>
        <v>-3.0622646341440289E-2</v>
      </c>
      <c r="H122" s="12">
        <f t="shared" si="31"/>
        <v>117068.32096792551</v>
      </c>
      <c r="I122" s="12">
        <f>H121*(Input!$B$13)/12</f>
        <v>105.85178000584203</v>
      </c>
      <c r="J122" s="12">
        <f>H121*(Input!$B$14)/12</f>
        <v>94.7625459099919</v>
      </c>
      <c r="K122" s="12">
        <f>IF(AND($E122=0, H121&gt;0), Input!$B$15, 0)</f>
        <v>0</v>
      </c>
      <c r="L122" s="12">
        <f>O121*IF(AND($E122=0, H121&gt;0), Input!$B$12, 0)</f>
        <v>0</v>
      </c>
      <c r="M122" s="12">
        <f t="shared" si="40"/>
        <v>0</v>
      </c>
      <c r="N122" s="12">
        <f>IF(AND($E122=0, Q122=0, D122&lt;=5), MAX(O110*Input!$B$20), 0)</f>
        <v>0</v>
      </c>
      <c r="O122" s="12">
        <f t="shared" si="47"/>
        <v>157809.62</v>
      </c>
      <c r="P122" s="20">
        <f>IF(Q122=0, VLOOKUP(B122, LWP!$A$2:$B$77, 2, FALSE), P121)</f>
        <v>0.05</v>
      </c>
      <c r="Q122" s="13">
        <f>IF(F122&lt;Input!$B$23,0,1)</f>
        <v>0</v>
      </c>
      <c r="R122" s="12">
        <f t="shared" si="32"/>
        <v>0</v>
      </c>
      <c r="S122" s="12">
        <f t="shared" si="33"/>
        <v>0</v>
      </c>
      <c r="T122" s="27">
        <f>VLOOKUP(D122,'Swap-forward'!$A$2:$B$90,2,FALSE)/12</f>
        <v>3.1004651106463152E-3</v>
      </c>
      <c r="U122" s="27">
        <f>EXP(-SUM(T$5:T122))</f>
        <v>0.79550382582828294</v>
      </c>
      <c r="V122" s="12">
        <f t="shared" si="34"/>
        <v>0</v>
      </c>
      <c r="W122" s="12">
        <f t="shared" si="35"/>
        <v>0</v>
      </c>
      <c r="X122" s="26">
        <f t="shared" si="36"/>
        <v>1.0816225669583124</v>
      </c>
      <c r="Y122">
        <f>VLOOKUP(B122, Mort!$A$2:$D$116, 4, FALSE)/12</f>
        <v>1.0877358794166664E-5</v>
      </c>
      <c r="Z122">
        <f>VLOOKUP(D122,Lapse!$A$2:$B$101, 2, FALSE)/12</f>
        <v>2.5000000000000001E-3</v>
      </c>
      <c r="AA122" s="28">
        <f t="shared" si="37"/>
        <v>0.74996843920637835</v>
      </c>
      <c r="AB122" s="27">
        <f t="shared" si="38"/>
        <v>0</v>
      </c>
      <c r="AC122" s="27">
        <f t="shared" si="39"/>
        <v>0</v>
      </c>
    </row>
    <row r="123" spans="1:29" x14ac:dyDescent="0.2">
      <c r="A123" s="19">
        <f t="shared" si="41"/>
        <v>48365</v>
      </c>
      <c r="B123">
        <f t="shared" si="42"/>
        <v>65</v>
      </c>
      <c r="C123">
        <f t="shared" si="43"/>
        <v>2</v>
      </c>
      <c r="D123">
        <f t="shared" si="44"/>
        <v>10</v>
      </c>
      <c r="E123">
        <f t="shared" si="45"/>
        <v>11</v>
      </c>
      <c r="F123">
        <f t="shared" si="46"/>
        <v>119</v>
      </c>
      <c r="G123" s="11">
        <f>'Fund Return'!D120</f>
        <v>1.5209198619969239E-2</v>
      </c>
      <c r="H123" s="12">
        <f t="shared" si="31"/>
        <v>118654.69801469451</v>
      </c>
      <c r="I123" s="12">
        <f>H122*(Input!$B$13)/12</f>
        <v>102.43478084693483</v>
      </c>
      <c r="J123" s="12">
        <f>H122*(Input!$B$14)/12</f>
        <v>91.703518091541653</v>
      </c>
      <c r="K123" s="12">
        <f>IF(AND($E123=0, H122&gt;0), Input!$B$15, 0)</f>
        <v>0</v>
      </c>
      <c r="L123" s="12">
        <f>O122*IF(AND($E123=0, H122&gt;0), Input!$B$12, 0)</f>
        <v>0</v>
      </c>
      <c r="M123" s="12">
        <f t="shared" si="40"/>
        <v>0</v>
      </c>
      <c r="N123" s="12">
        <f>IF(AND($E123=0, Q123=0, D123&lt;=5), MAX(O111*Input!$B$20), 0)</f>
        <v>0</v>
      </c>
      <c r="O123" s="12">
        <f t="shared" si="47"/>
        <v>157809.62</v>
      </c>
      <c r="P123" s="20">
        <f>IF(Q123=0, VLOOKUP(B123, LWP!$A$2:$B$77, 2, FALSE), P122)</f>
        <v>0.05</v>
      </c>
      <c r="Q123" s="13">
        <f>IF(F123&lt;Input!$B$23,0,1)</f>
        <v>0</v>
      </c>
      <c r="R123" s="12">
        <f t="shared" si="32"/>
        <v>0</v>
      </c>
      <c r="S123" s="12">
        <f t="shared" si="33"/>
        <v>0</v>
      </c>
      <c r="T123" s="27">
        <f>VLOOKUP(D123,'Swap-forward'!$A$2:$B$90,2,FALSE)/12</f>
        <v>3.1004651106463152E-3</v>
      </c>
      <c r="U123" s="27">
        <f>EXP(-SUM(T$5:T123))</f>
        <v>0.79304121356535129</v>
      </c>
      <c r="V123" s="12">
        <f t="shared" si="34"/>
        <v>0</v>
      </c>
      <c r="W123" s="12">
        <f t="shared" si="35"/>
        <v>0</v>
      </c>
      <c r="X123" s="26">
        <f t="shared" si="36"/>
        <v>1.0782742273139596</v>
      </c>
      <c r="Y123">
        <f>VLOOKUP(B123, Mort!$A$2:$D$116, 4, FALSE)/12</f>
        <v>1.0877358794166664E-5</v>
      </c>
      <c r="Z123">
        <f>VLOOKUP(D123,Lapse!$A$2:$B$101, 2, FALSE)/12</f>
        <v>2.5000000000000001E-3</v>
      </c>
      <c r="AA123" s="28">
        <f t="shared" si="37"/>
        <v>0.74808538082675435</v>
      </c>
      <c r="AB123" s="27">
        <f t="shared" si="38"/>
        <v>0</v>
      </c>
      <c r="AC123" s="27">
        <f t="shared" si="39"/>
        <v>0</v>
      </c>
    </row>
    <row r="124" spans="1:29" x14ac:dyDescent="0.2">
      <c r="A124" s="19">
        <f t="shared" si="41"/>
        <v>48395</v>
      </c>
      <c r="B124">
        <f t="shared" si="42"/>
        <v>65</v>
      </c>
      <c r="C124">
        <f t="shared" si="43"/>
        <v>3</v>
      </c>
      <c r="D124">
        <f t="shared" si="44"/>
        <v>11</v>
      </c>
      <c r="E124">
        <f t="shared" si="45"/>
        <v>0</v>
      </c>
      <c r="F124">
        <f t="shared" si="46"/>
        <v>120</v>
      </c>
      <c r="G124" s="11">
        <f>'Fund Return'!D121</f>
        <v>1.3621300498716703E-2</v>
      </c>
      <c r="H124" s="12">
        <f t="shared" si="31"/>
        <v>116088.39912972946</v>
      </c>
      <c r="I124" s="12">
        <f>H123*(Input!$B$13)/12</f>
        <v>103.82286076285772</v>
      </c>
      <c r="J124" s="12">
        <f>H123*(Input!$B$14)/12</f>
        <v>92.946180111510714</v>
      </c>
      <c r="K124" s="12">
        <f>IF(AND($E124=0, H123&gt;0), Input!$B$15, 0)</f>
        <v>30</v>
      </c>
      <c r="L124" s="12">
        <f>O123*IF(AND($E124=0, H123&gt;0), Input!$B$12, 0)</f>
        <v>3298.2210579999996</v>
      </c>
      <c r="M124" s="12">
        <f t="shared" si="40"/>
        <v>0</v>
      </c>
      <c r="N124" s="12">
        <f>IF(AND($E124=0, Q124=0, D124&lt;=5), MAX(O112*Input!$B$20), 0)</f>
        <v>0</v>
      </c>
      <c r="O124" s="12">
        <f t="shared" si="47"/>
        <v>157809.62</v>
      </c>
      <c r="P124" s="20">
        <f>IF(Q124=0, VLOOKUP(B124, LWP!$A$2:$B$77, 2, FALSE), P123)</f>
        <v>0.05</v>
      </c>
      <c r="Q124" s="13">
        <f>IF(F124&lt;Input!$B$23,0,1)</f>
        <v>1</v>
      </c>
      <c r="R124" s="12">
        <f t="shared" si="32"/>
        <v>657.54008333333331</v>
      </c>
      <c r="S124" s="12">
        <f t="shared" si="33"/>
        <v>0</v>
      </c>
      <c r="T124" s="27">
        <f>VLOOKUP(D124,'Swap-forward'!$A$2:$B$90,2,FALSE)/12</f>
        <v>3.6461464359313911E-3</v>
      </c>
      <c r="U124" s="27">
        <f>EXP(-SUM(T$5:T124))</f>
        <v>0.79015493426705963</v>
      </c>
      <c r="V124" s="12">
        <f t="shared" si="34"/>
        <v>2606.1056432822215</v>
      </c>
      <c r="W124" s="12">
        <f t="shared" si="35"/>
        <v>0</v>
      </c>
      <c r="X124" s="26"/>
      <c r="Y124">
        <f>VLOOKUP(B124, Mort!$A$2:$D$116, 4, FALSE)/12</f>
        <v>1.0877358794166664E-5</v>
      </c>
      <c r="Z124">
        <f>VLOOKUP(D124,Lapse!$A$2:$B$101, 2, FALSE)/12</f>
        <v>2.5000000000000001E-3</v>
      </c>
      <c r="AA124" s="28">
        <f t="shared" si="37"/>
        <v>0.74620705052457437</v>
      </c>
      <c r="AB124" s="27">
        <f t="shared" si="38"/>
        <v>1944.694405429075</v>
      </c>
      <c r="AC124" s="27">
        <f t="shared" si="39"/>
        <v>0</v>
      </c>
    </row>
    <row r="125" spans="1:29" x14ac:dyDescent="0.2">
      <c r="A125" s="19">
        <f t="shared" si="41"/>
        <v>48426</v>
      </c>
      <c r="B125">
        <f t="shared" si="42"/>
        <v>65</v>
      </c>
      <c r="C125">
        <f t="shared" si="43"/>
        <v>4</v>
      </c>
      <c r="D125">
        <f t="shared" si="44"/>
        <v>11</v>
      </c>
      <c r="E125">
        <f t="shared" si="45"/>
        <v>1</v>
      </c>
      <c r="F125">
        <f t="shared" si="46"/>
        <v>121</v>
      </c>
      <c r="G125" s="11">
        <f>'Fund Return'!D122</f>
        <v>5.4011321154960573E-2</v>
      </c>
      <c r="H125" s="12">
        <f t="shared" si="31"/>
        <v>121508.43359226704</v>
      </c>
      <c r="I125" s="12">
        <f>H124*(Input!$B$13)/12</f>
        <v>101.57734923851329</v>
      </c>
      <c r="J125" s="12">
        <f>H124*(Input!$B$14)/12</f>
        <v>90.935912651621422</v>
      </c>
      <c r="K125" s="12">
        <f>IF(AND($E125=0, H124&gt;0), Input!$B$15, 0)</f>
        <v>0</v>
      </c>
      <c r="L125" s="12">
        <f>O124*IF(AND($E125=0, H124&gt;0), Input!$B$12, 0)</f>
        <v>0</v>
      </c>
      <c r="M125" s="12">
        <f t="shared" si="40"/>
        <v>0</v>
      </c>
      <c r="N125" s="12">
        <f>IF(AND($E125=0, Q125=0, D125&lt;=5), MAX(O113*Input!$B$20), 0)</f>
        <v>0</v>
      </c>
      <c r="O125" s="12">
        <f t="shared" si="47"/>
        <v>157809.62</v>
      </c>
      <c r="P125" s="20">
        <f>IF(Q125=0, VLOOKUP(B125, LWP!$A$2:$B$77, 2, FALSE), P124)</f>
        <v>0.05</v>
      </c>
      <c r="Q125" s="13">
        <f>IF(F125&lt;Input!$B$23,0,1)</f>
        <v>1</v>
      </c>
      <c r="R125" s="12">
        <f t="shared" si="32"/>
        <v>657.54008333333331</v>
      </c>
      <c r="S125" s="12">
        <f t="shared" si="33"/>
        <v>0</v>
      </c>
      <c r="T125" s="27">
        <f>VLOOKUP(D125,'Swap-forward'!$A$2:$B$90,2,FALSE)/12</f>
        <v>3.6461464359313911E-3</v>
      </c>
      <c r="U125" s="27">
        <f>EXP(-SUM(T$5:T125))</f>
        <v>0.78727915960338868</v>
      </c>
      <c r="V125" s="12">
        <f t="shared" si="34"/>
        <v>0</v>
      </c>
      <c r="W125" s="12">
        <f t="shared" si="35"/>
        <v>0</v>
      </c>
      <c r="X125" s="26"/>
      <c r="Y125">
        <f>VLOOKUP(B125, Mort!$A$2:$D$116, 4, FALSE)/12</f>
        <v>1.0877358794166664E-5</v>
      </c>
      <c r="Z125">
        <f>VLOOKUP(D125,Lapse!$A$2:$B$101, 2, FALSE)/12</f>
        <v>2.5000000000000001E-3</v>
      </c>
      <c r="AA125" s="28">
        <f t="shared" si="37"/>
        <v>0.74433343642834426</v>
      </c>
      <c r="AB125" s="27">
        <f t="shared" si="38"/>
        <v>0</v>
      </c>
      <c r="AC125" s="27">
        <f t="shared" si="39"/>
        <v>0</v>
      </c>
    </row>
    <row r="126" spans="1:29" x14ac:dyDescent="0.2">
      <c r="A126" s="19">
        <f t="shared" si="41"/>
        <v>48457</v>
      </c>
      <c r="B126">
        <f t="shared" si="42"/>
        <v>65</v>
      </c>
      <c r="C126">
        <f t="shared" si="43"/>
        <v>5</v>
      </c>
      <c r="D126">
        <f t="shared" si="44"/>
        <v>11</v>
      </c>
      <c r="E126">
        <f t="shared" si="45"/>
        <v>2</v>
      </c>
      <c r="F126">
        <f t="shared" si="46"/>
        <v>122</v>
      </c>
      <c r="G126" s="11">
        <f>'Fund Return'!D123</f>
        <v>5.1084242453997793E-2</v>
      </c>
      <c r="H126" s="12">
        <f t="shared" si="31"/>
        <v>126856.55830505941</v>
      </c>
      <c r="I126" s="12">
        <f>H125*(Input!$B$13)/12</f>
        <v>106.31987939323368</v>
      </c>
      <c r="J126" s="12">
        <f>H125*(Input!$B$14)/12</f>
        <v>95.18160631394251</v>
      </c>
      <c r="K126" s="12">
        <f>IF(AND($E126=0, H125&gt;0), Input!$B$15, 0)</f>
        <v>0</v>
      </c>
      <c r="L126" s="12">
        <f>O125*IF(AND($E126=0, H125&gt;0), Input!$B$12, 0)</f>
        <v>0</v>
      </c>
      <c r="M126" s="12">
        <f t="shared" si="40"/>
        <v>0</v>
      </c>
      <c r="N126" s="12">
        <f>IF(AND($E126=0, Q126=0, D126&lt;=5), MAX(O114*Input!$B$20), 0)</f>
        <v>0</v>
      </c>
      <c r="O126" s="12">
        <f t="shared" si="47"/>
        <v>157809.62</v>
      </c>
      <c r="P126" s="20">
        <f>IF(Q126=0, VLOOKUP(B126, LWP!$A$2:$B$77, 2, FALSE), P125)</f>
        <v>0.05</v>
      </c>
      <c r="Q126" s="13">
        <f>IF(F126&lt;Input!$B$23,0,1)</f>
        <v>1</v>
      </c>
      <c r="R126" s="12">
        <f t="shared" si="32"/>
        <v>657.54008333333331</v>
      </c>
      <c r="S126" s="12">
        <f t="shared" si="33"/>
        <v>0</v>
      </c>
      <c r="T126" s="27">
        <f>VLOOKUP(D126,'Swap-forward'!$A$2:$B$90,2,FALSE)/12</f>
        <v>3.6461464359313911E-3</v>
      </c>
      <c r="U126" s="27">
        <f>EXP(-SUM(T$5:T126))</f>
        <v>0.78441385134264408</v>
      </c>
      <c r="V126" s="12">
        <f t="shared" si="34"/>
        <v>0</v>
      </c>
      <c r="W126" s="12">
        <f t="shared" si="35"/>
        <v>0</v>
      </c>
      <c r="X126" s="26"/>
      <c r="Y126">
        <f>VLOOKUP(B126, Mort!$A$2:$D$116, 4, FALSE)/12</f>
        <v>1.0877358794166664E-5</v>
      </c>
      <c r="Z126">
        <f>VLOOKUP(D126,Lapse!$A$2:$B$101, 2, FALSE)/12</f>
        <v>2.5000000000000001E-3</v>
      </c>
      <c r="AA126" s="28">
        <f t="shared" si="37"/>
        <v>0.74246452669637752</v>
      </c>
      <c r="AB126" s="27">
        <f t="shared" si="38"/>
        <v>0</v>
      </c>
      <c r="AC126" s="27">
        <f t="shared" si="39"/>
        <v>0</v>
      </c>
    </row>
    <row r="127" spans="1:29" x14ac:dyDescent="0.2">
      <c r="A127" s="19">
        <f t="shared" si="41"/>
        <v>48487</v>
      </c>
      <c r="B127">
        <f t="shared" si="42"/>
        <v>65</v>
      </c>
      <c r="C127">
        <f t="shared" si="43"/>
        <v>6</v>
      </c>
      <c r="D127">
        <f t="shared" si="44"/>
        <v>11</v>
      </c>
      <c r="E127">
        <f t="shared" si="45"/>
        <v>3</v>
      </c>
      <c r="F127">
        <f t="shared" si="46"/>
        <v>123</v>
      </c>
      <c r="G127" s="11">
        <f>'Fund Return'!D124</f>
        <v>7.594047174644819E-2</v>
      </c>
      <c r="H127" s="12">
        <f t="shared" si="31"/>
        <v>135622.19464435388</v>
      </c>
      <c r="I127" s="12">
        <f>H126*(Input!$B$13)/12</f>
        <v>110.99948851692699</v>
      </c>
      <c r="J127" s="12">
        <f>H126*(Input!$B$14)/12</f>
        <v>99.370970672296551</v>
      </c>
      <c r="K127" s="12">
        <f>IF(AND($E127=0, H126&gt;0), Input!$B$15, 0)</f>
        <v>0</v>
      </c>
      <c r="L127" s="12">
        <f>O126*IF(AND($E127=0, H126&gt;0), Input!$B$12, 0)</f>
        <v>0</v>
      </c>
      <c r="M127" s="12">
        <f t="shared" si="40"/>
        <v>0</v>
      </c>
      <c r="N127" s="12">
        <f>IF(AND($E127=0, Q127=0, D127&lt;=5), MAX(O115*Input!$B$20), 0)</f>
        <v>0</v>
      </c>
      <c r="O127" s="12">
        <f t="shared" si="47"/>
        <v>157809.62</v>
      </c>
      <c r="P127" s="20">
        <f>IF(Q127=0, VLOOKUP(B127, LWP!$A$2:$B$77, 2, FALSE), P126)</f>
        <v>0.05</v>
      </c>
      <c r="Q127" s="13">
        <f>IF(F127&lt;Input!$B$23,0,1)</f>
        <v>1</v>
      </c>
      <c r="R127" s="12">
        <f t="shared" si="32"/>
        <v>657.54008333333331</v>
      </c>
      <c r="S127" s="12">
        <f t="shared" si="33"/>
        <v>0</v>
      </c>
      <c r="T127" s="27">
        <f>VLOOKUP(D127,'Swap-forward'!$A$2:$B$90,2,FALSE)/12</f>
        <v>3.6461464359313911E-3</v>
      </c>
      <c r="U127" s="27">
        <f>EXP(-SUM(T$5:T127))</f>
        <v>0.7815589713922757</v>
      </c>
      <c r="V127" s="12">
        <f t="shared" si="34"/>
        <v>0</v>
      </c>
      <c r="W127" s="12">
        <f t="shared" si="35"/>
        <v>0</v>
      </c>
      <c r="X127" s="26"/>
      <c r="Y127">
        <f>VLOOKUP(B127, Mort!$A$2:$D$116, 4, FALSE)/12</f>
        <v>1.0877358794166664E-5</v>
      </c>
      <c r="Z127">
        <f>VLOOKUP(D127,Lapse!$A$2:$B$101, 2, FALSE)/12</f>
        <v>2.5000000000000001E-3</v>
      </c>
      <c r="AA127" s="28">
        <f t="shared" si="37"/>
        <v>0.74060030951672051</v>
      </c>
      <c r="AB127" s="27">
        <f t="shared" si="38"/>
        <v>0</v>
      </c>
      <c r="AC127" s="27">
        <f t="shared" si="39"/>
        <v>0</v>
      </c>
    </row>
    <row r="128" spans="1:29" x14ac:dyDescent="0.2">
      <c r="A128" s="19">
        <f t="shared" si="41"/>
        <v>48518</v>
      </c>
      <c r="B128">
        <f t="shared" si="42"/>
        <v>65</v>
      </c>
      <c r="C128">
        <f t="shared" si="43"/>
        <v>7</v>
      </c>
      <c r="D128">
        <f t="shared" si="44"/>
        <v>11</v>
      </c>
      <c r="E128">
        <f t="shared" si="45"/>
        <v>4</v>
      </c>
      <c r="F128">
        <f t="shared" si="46"/>
        <v>124</v>
      </c>
      <c r="G128" s="11">
        <f>'Fund Return'!D125</f>
        <v>1.2483041157649914E-2</v>
      </c>
      <c r="H128" s="12">
        <f t="shared" si="31"/>
        <v>136432.72519253829</v>
      </c>
      <c r="I128" s="12">
        <f>H127*(Input!$B$13)/12</f>
        <v>118.66942031380965</v>
      </c>
      <c r="J128" s="12">
        <f>H127*(Input!$B$14)/12</f>
        <v>106.23738580474388</v>
      </c>
      <c r="K128" s="12">
        <f>IF(AND($E128=0, H127&gt;0), Input!$B$15, 0)</f>
        <v>0</v>
      </c>
      <c r="L128" s="12">
        <f>O127*IF(AND($E128=0, H127&gt;0), Input!$B$12, 0)</f>
        <v>0</v>
      </c>
      <c r="M128" s="12">
        <f t="shared" si="40"/>
        <v>0</v>
      </c>
      <c r="N128" s="12">
        <f>IF(AND($E128=0, Q128=0, D128&lt;=5), MAX(O116*Input!$B$20), 0)</f>
        <v>0</v>
      </c>
      <c r="O128" s="12">
        <f t="shared" si="47"/>
        <v>157809.62</v>
      </c>
      <c r="P128" s="20">
        <f>IF(Q128=0, VLOOKUP(B128, LWP!$A$2:$B$77, 2, FALSE), P127)</f>
        <v>0.05</v>
      </c>
      <c r="Q128" s="13">
        <f>IF(F128&lt;Input!$B$23,0,1)</f>
        <v>1</v>
      </c>
      <c r="R128" s="12">
        <f t="shared" si="32"/>
        <v>657.54008333333331</v>
      </c>
      <c r="S128" s="12">
        <f t="shared" si="33"/>
        <v>0</v>
      </c>
      <c r="T128" s="27">
        <f>VLOOKUP(D128,'Swap-forward'!$A$2:$B$90,2,FALSE)/12</f>
        <v>3.6461464359313911E-3</v>
      </c>
      <c r="U128" s="27">
        <f>EXP(-SUM(T$5:T128))</f>
        <v>0.77871448179837166</v>
      </c>
      <c r="V128" s="12">
        <f t="shared" si="34"/>
        <v>0</v>
      </c>
      <c r="W128" s="12">
        <f t="shared" si="35"/>
        <v>0</v>
      </c>
      <c r="X128" s="26"/>
      <c r="Y128">
        <f>VLOOKUP(B128, Mort!$A$2:$D$116, 4, FALSE)/12</f>
        <v>1.0877358794166664E-5</v>
      </c>
      <c r="Z128">
        <f>VLOOKUP(D128,Lapse!$A$2:$B$101, 2, FALSE)/12</f>
        <v>2.5000000000000001E-3</v>
      </c>
      <c r="AA128" s="28">
        <f t="shared" si="37"/>
        <v>0.73874077310707731</v>
      </c>
      <c r="AB128" s="27">
        <f t="shared" si="38"/>
        <v>0</v>
      </c>
      <c r="AC128" s="27">
        <f t="shared" si="39"/>
        <v>0</v>
      </c>
    </row>
    <row r="129" spans="1:29" x14ac:dyDescent="0.2">
      <c r="A129" s="19">
        <f t="shared" si="41"/>
        <v>48548</v>
      </c>
      <c r="B129">
        <f t="shared" si="42"/>
        <v>65</v>
      </c>
      <c r="C129">
        <f t="shared" si="43"/>
        <v>8</v>
      </c>
      <c r="D129">
        <f t="shared" si="44"/>
        <v>11</v>
      </c>
      <c r="E129">
        <f t="shared" si="45"/>
        <v>5</v>
      </c>
      <c r="F129">
        <f t="shared" si="46"/>
        <v>125</v>
      </c>
      <c r="G129" s="11">
        <f>'Fund Return'!D126</f>
        <v>4.9274134562012045E-2</v>
      </c>
      <c r="H129" s="12">
        <f t="shared" si="31"/>
        <v>142271.5386330598</v>
      </c>
      <c r="I129" s="12">
        <f>H128*(Input!$B$13)/12</f>
        <v>119.37863454347102</v>
      </c>
      <c r="J129" s="12">
        <f>H128*(Input!$B$14)/12</f>
        <v>106.87230140082166</v>
      </c>
      <c r="K129" s="12">
        <f>IF(AND($E129=0, H128&gt;0), Input!$B$15, 0)</f>
        <v>0</v>
      </c>
      <c r="L129" s="12">
        <f>O128*IF(AND($E129=0, H128&gt;0), Input!$B$12, 0)</f>
        <v>0</v>
      </c>
      <c r="M129" s="12">
        <f t="shared" si="40"/>
        <v>0</v>
      </c>
      <c r="N129" s="12">
        <f>IF(AND($E129=0, Q129=0, D129&lt;=5), MAX(O117*Input!$B$20), 0)</f>
        <v>0</v>
      </c>
      <c r="O129" s="12">
        <f t="shared" si="47"/>
        <v>157809.62</v>
      </c>
      <c r="P129" s="20">
        <f>IF(Q129=0, VLOOKUP(B129, LWP!$A$2:$B$77, 2, FALSE), P128)</f>
        <v>0.05</v>
      </c>
      <c r="Q129" s="13">
        <f>IF(F129&lt;Input!$B$23,0,1)</f>
        <v>1</v>
      </c>
      <c r="R129" s="12">
        <f t="shared" si="32"/>
        <v>657.54008333333331</v>
      </c>
      <c r="S129" s="12">
        <f t="shared" si="33"/>
        <v>0</v>
      </c>
      <c r="T129" s="27">
        <f>VLOOKUP(D129,'Swap-forward'!$A$2:$B$90,2,FALSE)/12</f>
        <v>3.6461464359313911E-3</v>
      </c>
      <c r="U129" s="27">
        <f>EXP(-SUM(T$5:T129))</f>
        <v>0.77588034474515355</v>
      </c>
      <c r="V129" s="12">
        <f t="shared" si="34"/>
        <v>0</v>
      </c>
      <c r="W129" s="12">
        <f t="shared" si="35"/>
        <v>0</v>
      </c>
      <c r="X129" s="26"/>
      <c r="Y129">
        <f>VLOOKUP(B129, Mort!$A$2:$D$116, 4, FALSE)/12</f>
        <v>1.0877358794166664E-5</v>
      </c>
      <c r="Z129">
        <f>VLOOKUP(D129,Lapse!$A$2:$B$101, 2, FALSE)/12</f>
        <v>2.5000000000000001E-3</v>
      </c>
      <c r="AA129" s="28">
        <f t="shared" si="37"/>
        <v>0.73688590571473578</v>
      </c>
      <c r="AB129" s="27">
        <f t="shared" si="38"/>
        <v>0</v>
      </c>
      <c r="AC129" s="27">
        <f t="shared" si="39"/>
        <v>0</v>
      </c>
    </row>
    <row r="130" spans="1:29" x14ac:dyDescent="0.2">
      <c r="A130" s="19">
        <f t="shared" si="41"/>
        <v>48579</v>
      </c>
      <c r="B130">
        <f t="shared" si="42"/>
        <v>65</v>
      </c>
      <c r="C130">
        <f t="shared" si="43"/>
        <v>9</v>
      </c>
      <c r="D130">
        <f t="shared" si="44"/>
        <v>11</v>
      </c>
      <c r="E130">
        <f t="shared" si="45"/>
        <v>6</v>
      </c>
      <c r="F130">
        <f t="shared" si="46"/>
        <v>126</v>
      </c>
      <c r="G130" s="11">
        <f>'Fund Return'!D127</f>
        <v>-2.1605261864629504E-2</v>
      </c>
      <c r="H130" s="12">
        <f t="shared" si="31"/>
        <v>138304.25106677564</v>
      </c>
      <c r="I130" s="12">
        <f>H129*(Input!$B$13)/12</f>
        <v>124.48759630392733</v>
      </c>
      <c r="J130" s="12">
        <f>H129*(Input!$B$14)/12</f>
        <v>111.44603859589684</v>
      </c>
      <c r="K130" s="12">
        <f>IF(AND($E130=0, H129&gt;0), Input!$B$15, 0)</f>
        <v>0</v>
      </c>
      <c r="L130" s="12">
        <f>O129*IF(AND($E130=0, H129&gt;0), Input!$B$12, 0)</f>
        <v>0</v>
      </c>
      <c r="M130" s="12">
        <f t="shared" si="40"/>
        <v>0</v>
      </c>
      <c r="N130" s="12">
        <f>IF(AND($E130=0, Q130=0, D130&lt;=5), MAX(O118*Input!$B$20), 0)</f>
        <v>0</v>
      </c>
      <c r="O130" s="12">
        <f t="shared" si="47"/>
        <v>157809.62</v>
      </c>
      <c r="P130" s="20">
        <f>IF(Q130=0, VLOOKUP(B130, LWP!$A$2:$B$77, 2, FALSE), P129)</f>
        <v>0.05</v>
      </c>
      <c r="Q130" s="13">
        <f>IF(F130&lt;Input!$B$23,0,1)</f>
        <v>1</v>
      </c>
      <c r="R130" s="12">
        <f t="shared" si="32"/>
        <v>657.54008333333331</v>
      </c>
      <c r="S130" s="12">
        <f t="shared" si="33"/>
        <v>0</v>
      </c>
      <c r="T130" s="27">
        <f>VLOOKUP(D130,'Swap-forward'!$A$2:$B$90,2,FALSE)/12</f>
        <v>3.6461464359313911E-3</v>
      </c>
      <c r="U130" s="27">
        <f>EXP(-SUM(T$5:T130))</f>
        <v>0.77305652255447388</v>
      </c>
      <c r="V130" s="12">
        <f t="shared" si="34"/>
        <v>0</v>
      </c>
      <c r="W130" s="12">
        <f t="shared" si="35"/>
        <v>0</v>
      </c>
      <c r="X130" s="26"/>
      <c r="Y130">
        <f>VLOOKUP(B130, Mort!$A$2:$D$116, 4, FALSE)/12</f>
        <v>1.0877358794166664E-5</v>
      </c>
      <c r="Z130">
        <f>VLOOKUP(D130,Lapse!$A$2:$B$101, 2, FALSE)/12</f>
        <v>2.5000000000000001E-3</v>
      </c>
      <c r="AA130" s="28">
        <f t="shared" si="37"/>
        <v>0.73503569561649318</v>
      </c>
      <c r="AB130" s="27">
        <f t="shared" si="38"/>
        <v>0</v>
      </c>
      <c r="AC130" s="27">
        <f t="shared" si="39"/>
        <v>0</v>
      </c>
    </row>
    <row r="131" spans="1:29" x14ac:dyDescent="0.2">
      <c r="A131" s="19">
        <f t="shared" si="41"/>
        <v>48610</v>
      </c>
      <c r="B131">
        <f t="shared" si="42"/>
        <v>65</v>
      </c>
      <c r="C131">
        <f t="shared" si="43"/>
        <v>10</v>
      </c>
      <c r="D131">
        <f t="shared" si="44"/>
        <v>11</v>
      </c>
      <c r="E131">
        <f t="shared" si="45"/>
        <v>7</v>
      </c>
      <c r="F131">
        <f t="shared" si="46"/>
        <v>127</v>
      </c>
      <c r="G131" s="11">
        <f>'Fund Return'!D128</f>
        <v>-3.6920084250728236E-2</v>
      </c>
      <c r="H131" s="12">
        <f t="shared" si="31"/>
        <v>132311.15183213737</v>
      </c>
      <c r="I131" s="12">
        <f>H130*(Input!$B$13)/12</f>
        <v>121.01621968342869</v>
      </c>
      <c r="J131" s="12">
        <f>H130*(Input!$B$14)/12</f>
        <v>108.3383300023076</v>
      </c>
      <c r="K131" s="12">
        <f>IF(AND($E131=0, H130&gt;0), Input!$B$15, 0)</f>
        <v>0</v>
      </c>
      <c r="L131" s="12">
        <f>O130*IF(AND($E131=0, H130&gt;0), Input!$B$12, 0)</f>
        <v>0</v>
      </c>
      <c r="M131" s="12">
        <f t="shared" si="40"/>
        <v>0</v>
      </c>
      <c r="N131" s="12">
        <f>IF(AND($E131=0, Q131=0, D131&lt;=5), MAX(O119*Input!$B$20), 0)</f>
        <v>0</v>
      </c>
      <c r="O131" s="12">
        <f t="shared" si="47"/>
        <v>157809.62</v>
      </c>
      <c r="P131" s="20">
        <f>IF(Q131=0, VLOOKUP(B131, LWP!$A$2:$B$77, 2, FALSE), P130)</f>
        <v>0.05</v>
      </c>
      <c r="Q131" s="13">
        <f>IF(F131&lt;Input!$B$23,0,1)</f>
        <v>1</v>
      </c>
      <c r="R131" s="12">
        <f t="shared" si="32"/>
        <v>657.54008333333331</v>
      </c>
      <c r="S131" s="12">
        <f t="shared" si="33"/>
        <v>0</v>
      </c>
      <c r="T131" s="27">
        <f>VLOOKUP(D131,'Swap-forward'!$A$2:$B$90,2,FALSE)/12</f>
        <v>3.6461464359313911E-3</v>
      </c>
      <c r="U131" s="27">
        <f>EXP(-SUM(T$5:T131))</f>
        <v>0.77024297768531491</v>
      </c>
      <c r="V131" s="12">
        <f t="shared" si="34"/>
        <v>0</v>
      </c>
      <c r="W131" s="12">
        <f t="shared" si="35"/>
        <v>0</v>
      </c>
      <c r="X131" s="26"/>
      <c r="Y131">
        <f>VLOOKUP(B131, Mort!$A$2:$D$116, 4, FALSE)/12</f>
        <v>1.0877358794166664E-5</v>
      </c>
      <c r="Z131">
        <f>VLOOKUP(D131,Lapse!$A$2:$B$101, 2, FALSE)/12</f>
        <v>2.5000000000000001E-3</v>
      </c>
      <c r="AA131" s="28">
        <f t="shared" si="37"/>
        <v>0.73319013111858178</v>
      </c>
      <c r="AB131" s="27">
        <f t="shared" si="38"/>
        <v>0</v>
      </c>
      <c r="AC131" s="27">
        <f t="shared" si="39"/>
        <v>0</v>
      </c>
    </row>
    <row r="132" spans="1:29" x14ac:dyDescent="0.2">
      <c r="A132" s="19">
        <f t="shared" si="41"/>
        <v>48638</v>
      </c>
      <c r="B132">
        <f t="shared" si="42"/>
        <v>65</v>
      </c>
      <c r="C132">
        <f t="shared" si="43"/>
        <v>11</v>
      </c>
      <c r="D132">
        <f t="shared" si="44"/>
        <v>11</v>
      </c>
      <c r="E132">
        <f t="shared" si="45"/>
        <v>8</v>
      </c>
      <c r="F132">
        <f t="shared" si="46"/>
        <v>128</v>
      </c>
      <c r="G132" s="11">
        <f>'Fund Return'!D129</f>
        <v>-4.3807269272624905E-2</v>
      </c>
      <c r="H132" s="12">
        <f t="shared" si="31"/>
        <v>125638.00549926748</v>
      </c>
      <c r="I132" s="12">
        <f>H131*(Input!$B$13)/12</f>
        <v>115.77225785312021</v>
      </c>
      <c r="J132" s="12">
        <f>H131*(Input!$B$14)/12</f>
        <v>103.64373560184094</v>
      </c>
      <c r="K132" s="12">
        <f>IF(AND($E132=0, H131&gt;0), Input!$B$15, 0)</f>
        <v>0</v>
      </c>
      <c r="L132" s="12">
        <f>O131*IF(AND($E132=0, H131&gt;0), Input!$B$12, 0)</f>
        <v>0</v>
      </c>
      <c r="M132" s="12">
        <f t="shared" si="40"/>
        <v>0</v>
      </c>
      <c r="N132" s="12">
        <f>IF(AND($E132=0, Q132=0, D132&lt;=5), MAX(O120*Input!$B$20), 0)</f>
        <v>0</v>
      </c>
      <c r="O132" s="12">
        <f t="shared" si="47"/>
        <v>157809.62</v>
      </c>
      <c r="P132" s="20">
        <f>IF(Q132=0, VLOOKUP(B132, LWP!$A$2:$B$77, 2, FALSE), P131)</f>
        <v>0.05</v>
      </c>
      <c r="Q132" s="13">
        <f>IF(F132&lt;Input!$B$23,0,1)</f>
        <v>1</v>
      </c>
      <c r="R132" s="12">
        <f t="shared" si="32"/>
        <v>657.54008333333331</v>
      </c>
      <c r="S132" s="12">
        <f t="shared" si="33"/>
        <v>0</v>
      </c>
      <c r="T132" s="27">
        <f>VLOOKUP(D132,'Swap-forward'!$A$2:$B$90,2,FALSE)/12</f>
        <v>3.6461464359313911E-3</v>
      </c>
      <c r="U132" s="27">
        <f>EXP(-SUM(T$5:T132))</f>
        <v>0.76743967273328995</v>
      </c>
      <c r="V132" s="12">
        <f t="shared" si="34"/>
        <v>0</v>
      </c>
      <c r="W132" s="12">
        <f t="shared" si="35"/>
        <v>0</v>
      </c>
      <c r="X132" s="26"/>
      <c r="Y132">
        <f>VLOOKUP(B132, Mort!$A$2:$D$116, 4, FALSE)/12</f>
        <v>1.0877358794166664E-5</v>
      </c>
      <c r="Z132">
        <f>VLOOKUP(D132,Lapse!$A$2:$B$101, 2, FALSE)/12</f>
        <v>2.5000000000000001E-3</v>
      </c>
      <c r="AA132" s="28">
        <f>AA131*(1-Y132)*(1-Z132)</f>
        <v>0.73134920055659514</v>
      </c>
      <c r="AB132" s="27">
        <f t="shared" si="38"/>
        <v>0</v>
      </c>
      <c r="AC132" s="27">
        <f t="shared" si="39"/>
        <v>0</v>
      </c>
    </row>
    <row r="133" spans="1:29" x14ac:dyDescent="0.2">
      <c r="A133" s="19">
        <f t="shared" si="41"/>
        <v>48669</v>
      </c>
      <c r="B133">
        <f t="shared" si="42"/>
        <v>66</v>
      </c>
      <c r="C133">
        <f t="shared" si="43"/>
        <v>0</v>
      </c>
      <c r="D133">
        <f t="shared" si="44"/>
        <v>11</v>
      </c>
      <c r="E133">
        <f t="shared" si="45"/>
        <v>9</v>
      </c>
      <c r="F133">
        <f t="shared" si="46"/>
        <v>129</v>
      </c>
      <c r="G133" s="11">
        <f>'Fund Return'!D130</f>
        <v>-8.9124563546382943E-2</v>
      </c>
      <c r="H133" s="12">
        <f t="shared" si="31"/>
        <v>113574.68331852093</v>
      </c>
      <c r="I133" s="12">
        <f>H132*(Input!$B$13)/12</f>
        <v>109.93325481185906</v>
      </c>
      <c r="J133" s="12">
        <f>H132*(Input!$B$14)/12</f>
        <v>98.416437641092855</v>
      </c>
      <c r="K133" s="12">
        <f>IF(AND($E133=0, H132&gt;0), Input!$B$15, 0)</f>
        <v>0</v>
      </c>
      <c r="L133" s="12">
        <f>O132*IF(AND($E133=0, H132&gt;0), Input!$B$12, 0)</f>
        <v>0</v>
      </c>
      <c r="M133" s="12">
        <f t="shared" si="40"/>
        <v>0</v>
      </c>
      <c r="N133" s="12">
        <f>IF(AND($E133=0, Q133=0, D133&lt;=5), MAX(O121*Input!$B$20), 0)</f>
        <v>0</v>
      </c>
      <c r="O133" s="12">
        <f t="shared" si="47"/>
        <v>157809.62</v>
      </c>
      <c r="P133" s="20">
        <f>IF(Q133=0, VLOOKUP(B133, LWP!$A$2:$B$77, 2, FALSE), P132)</f>
        <v>0.05</v>
      </c>
      <c r="Q133" s="13">
        <f>IF(F133&lt;Input!$B$23,0,1)</f>
        <v>1</v>
      </c>
      <c r="R133" s="12">
        <f t="shared" si="32"/>
        <v>657.54008333333331</v>
      </c>
      <c r="S133" s="12">
        <f t="shared" si="33"/>
        <v>0</v>
      </c>
      <c r="T133" s="27">
        <f>VLOOKUP(D133,'Swap-forward'!$A$2:$B$90,2,FALSE)/12</f>
        <v>3.6461464359313911E-3</v>
      </c>
      <c r="U133" s="27">
        <f>EXP(-SUM(T$5:T133))</f>
        <v>0.76464657043014539</v>
      </c>
      <c r="V133" s="12">
        <f t="shared" si="34"/>
        <v>0</v>
      </c>
      <c r="W133" s="12">
        <f t="shared" si="35"/>
        <v>0</v>
      </c>
      <c r="X133" s="26"/>
      <c r="Y133">
        <f>VLOOKUP(B133, Mort!$A$2:$D$116, 4, FALSE)/12</f>
        <v>1.3268942178333332E-5</v>
      </c>
      <c r="Z133">
        <f>VLOOKUP(D133,Lapse!$A$2:$B$101, 2, FALSE)/12</f>
        <v>2.5000000000000001E-3</v>
      </c>
      <c r="AA133" s="28">
        <f t="shared" si="37"/>
        <v>0.72951114758552493</v>
      </c>
      <c r="AB133" s="27">
        <f t="shared" si="38"/>
        <v>0</v>
      </c>
      <c r="AC133" s="27">
        <f t="shared" si="39"/>
        <v>0</v>
      </c>
    </row>
    <row r="134" spans="1:29" x14ac:dyDescent="0.2">
      <c r="A134" s="19">
        <f t="shared" si="41"/>
        <v>48699</v>
      </c>
      <c r="B134">
        <f t="shared" si="42"/>
        <v>66</v>
      </c>
      <c r="C134">
        <f t="shared" si="43"/>
        <v>1</v>
      </c>
      <c r="D134">
        <f t="shared" si="44"/>
        <v>11</v>
      </c>
      <c r="E134">
        <f t="shared" si="45"/>
        <v>10</v>
      </c>
      <c r="F134">
        <f t="shared" si="46"/>
        <v>130</v>
      </c>
      <c r="G134" s="11">
        <f>'Fund Return'!D131</f>
        <v>7.6594493410247544E-2</v>
      </c>
      <c r="H134" s="12">
        <f t="shared" ref="H134:H197" si="48">MAX(H133*(1+G134) - (I134+J134+K134+L134) -R134,0)</f>
        <v>121427.99388502911</v>
      </c>
      <c r="I134" s="12">
        <f>H133*(Input!$B$13)/12</f>
        <v>99.377847903705813</v>
      </c>
      <c r="J134" s="12">
        <f>H133*(Input!$B$14)/12</f>
        <v>88.966835266174726</v>
      </c>
      <c r="K134" s="12">
        <f>IF(AND($E134=0, H133&gt;0), Input!$B$15, 0)</f>
        <v>0</v>
      </c>
      <c r="L134" s="12">
        <f>O133*IF(AND($E134=0, H133&gt;0), Input!$B$12, 0)</f>
        <v>0</v>
      </c>
      <c r="M134" s="12">
        <f t="shared" si="40"/>
        <v>0</v>
      </c>
      <c r="N134" s="12">
        <f>IF(AND($E134=0, Q134=0, D134&lt;=5), MAX(O122*Input!$B$20), 0)</f>
        <v>0</v>
      </c>
      <c r="O134" s="12">
        <f t="shared" si="47"/>
        <v>157809.62</v>
      </c>
      <c r="P134" s="20">
        <f>IF(Q134=0, VLOOKUP(B134, LWP!$A$2:$B$77, 2, FALSE), P133)</f>
        <v>0.05</v>
      </c>
      <c r="Q134" s="13">
        <f>IF(F134&lt;Input!$B$23,0,1)</f>
        <v>1</v>
      </c>
      <c r="R134" s="12">
        <f t="shared" ref="R134:R197" si="49">Q134*O133*P134/12</f>
        <v>657.54008333333331</v>
      </c>
      <c r="S134" s="12">
        <f t="shared" ref="S134:S197" si="50">IF(H134&gt;0, 0, R134)</f>
        <v>0</v>
      </c>
      <c r="T134" s="27">
        <f>VLOOKUP(D134,'Swap-forward'!$A$2:$B$90,2,FALSE)/12</f>
        <v>3.6461464359313911E-3</v>
      </c>
      <c r="U134" s="27">
        <f>EXP(-SUM(T$5:T134))</f>
        <v>0.76186363364326626</v>
      </c>
      <c r="V134" s="12">
        <f t="shared" ref="V134:V197" si="51">U134*L134</f>
        <v>0</v>
      </c>
      <c r="W134" s="12">
        <f t="shared" ref="W134:W197" si="52">U134*S134</f>
        <v>0</v>
      </c>
      <c r="X134" s="26"/>
      <c r="Y134">
        <f>VLOOKUP(B134, Mort!$A$2:$D$116, 4, FALSE)/12</f>
        <v>1.3268942178333332E-5</v>
      </c>
      <c r="Z134">
        <f>VLOOKUP(D134,Lapse!$A$2:$B$101, 2, FALSE)/12</f>
        <v>2.5000000000000001E-3</v>
      </c>
      <c r="AA134" s="28">
        <f t="shared" ref="AA134:AA197" si="53">AA133*(1-Y134)*(1-Z134)</f>
        <v>0.72767771407492843</v>
      </c>
      <c r="AB134" s="27">
        <f t="shared" ref="AB134:AB197" si="54">V134*AA134</f>
        <v>0</v>
      </c>
      <c r="AC134" s="27">
        <f t="shared" ref="AC134:AC197" si="55">W134*AA134</f>
        <v>0</v>
      </c>
    </row>
    <row r="135" spans="1:29" x14ac:dyDescent="0.2">
      <c r="A135" s="19">
        <f t="shared" si="41"/>
        <v>48730</v>
      </c>
      <c r="B135">
        <f t="shared" si="42"/>
        <v>66</v>
      </c>
      <c r="C135">
        <f t="shared" si="43"/>
        <v>2</v>
      </c>
      <c r="D135">
        <f t="shared" si="44"/>
        <v>11</v>
      </c>
      <c r="E135">
        <f t="shared" si="45"/>
        <v>11</v>
      </c>
      <c r="F135">
        <f t="shared" si="46"/>
        <v>131</v>
      </c>
      <c r="G135" s="11">
        <f>'Fund Return'!D132</f>
        <v>-8.1008694719348229E-3</v>
      </c>
      <c r="H135" s="12">
        <f t="shared" si="48"/>
        <v>119585.4133831349</v>
      </c>
      <c r="I135" s="12">
        <f>H134*(Input!$B$13)/12</f>
        <v>106.24949464940049</v>
      </c>
      <c r="J135" s="12">
        <f>H134*(Input!$B$14)/12</f>
        <v>95.118595209939471</v>
      </c>
      <c r="K135" s="12">
        <f>IF(AND($E135=0, H134&gt;0), Input!$B$15, 0)</f>
        <v>0</v>
      </c>
      <c r="L135" s="12">
        <f>O134*IF(AND($E135=0, H134&gt;0), Input!$B$12, 0)</f>
        <v>0</v>
      </c>
      <c r="M135" s="12">
        <f t="shared" si="40"/>
        <v>0</v>
      </c>
      <c r="N135" s="12">
        <f>IF(AND($E135=0, Q135=0, D135&lt;=5), MAX(O123*Input!$B$20), 0)</f>
        <v>0</v>
      </c>
      <c r="O135" s="12">
        <f t="shared" si="47"/>
        <v>157809.62</v>
      </c>
      <c r="P135" s="20">
        <f>IF(Q135=0, VLOOKUP(B135, LWP!$A$2:$B$77, 2, FALSE), P134)</f>
        <v>0.05</v>
      </c>
      <c r="Q135" s="13">
        <f>IF(F135&lt;Input!$B$23,0,1)</f>
        <v>1</v>
      </c>
      <c r="R135" s="12">
        <f t="shared" si="49"/>
        <v>657.54008333333331</v>
      </c>
      <c r="S135" s="12">
        <f t="shared" si="50"/>
        <v>0</v>
      </c>
      <c r="T135" s="27">
        <f>VLOOKUP(D135,'Swap-forward'!$A$2:$B$90,2,FALSE)/12</f>
        <v>3.6461464359313911E-3</v>
      </c>
      <c r="U135" s="27">
        <f>EXP(-SUM(T$5:T135))</f>
        <v>0.75909082537518169</v>
      </c>
      <c r="V135" s="12">
        <f t="shared" si="51"/>
        <v>0</v>
      </c>
      <c r="W135" s="12">
        <f t="shared" si="52"/>
        <v>0</v>
      </c>
      <c r="X135" s="26"/>
      <c r="Y135">
        <f>VLOOKUP(B135, Mort!$A$2:$D$116, 4, FALSE)/12</f>
        <v>1.3268942178333332E-5</v>
      </c>
      <c r="Z135">
        <f>VLOOKUP(D135,Lapse!$A$2:$B$101, 2, FALSE)/12</f>
        <v>2.5000000000000001E-3</v>
      </c>
      <c r="AA135" s="28">
        <f t="shared" si="53"/>
        <v>0.72584888841501238</v>
      </c>
      <c r="AB135" s="27">
        <f t="shared" si="54"/>
        <v>0</v>
      </c>
      <c r="AC135" s="27">
        <f t="shared" si="55"/>
        <v>0</v>
      </c>
    </row>
    <row r="136" spans="1:29" x14ac:dyDescent="0.2">
      <c r="A136" s="19">
        <f t="shared" si="41"/>
        <v>48760</v>
      </c>
      <c r="B136">
        <f t="shared" si="42"/>
        <v>66</v>
      </c>
      <c r="C136">
        <f t="shared" si="43"/>
        <v>3</v>
      </c>
      <c r="D136">
        <f t="shared" si="44"/>
        <v>12</v>
      </c>
      <c r="E136">
        <f t="shared" si="45"/>
        <v>0</v>
      </c>
      <c r="F136">
        <f t="shared" si="46"/>
        <v>132</v>
      </c>
      <c r="G136" s="11">
        <f>'Fund Return'!D133</f>
        <v>-3.2568656110127684E-3</v>
      </c>
      <c r="H136" s="12">
        <f t="shared" si="48"/>
        <v>115011.86614418158</v>
      </c>
      <c r="I136" s="12">
        <f>H135*(Input!$B$13)/12</f>
        <v>104.63723671024304</v>
      </c>
      <c r="J136" s="12">
        <f>H135*(Input!$B$14)/12</f>
        <v>93.675240483455681</v>
      </c>
      <c r="K136" s="12">
        <f>IF(AND($E136=0, H135&gt;0), Input!$B$15, 0)</f>
        <v>30</v>
      </c>
      <c r="L136" s="12">
        <f>O135*IF(AND($E136=0, H135&gt;0), Input!$B$12, 0)</f>
        <v>3298.2210579999996</v>
      </c>
      <c r="M136" s="12">
        <f t="shared" si="40"/>
        <v>0</v>
      </c>
      <c r="N136" s="12">
        <f>IF(AND($E136=0, Q136=0, D136&lt;=5), MAX(O124*Input!$B$20), 0)</f>
        <v>0</v>
      </c>
      <c r="O136" s="12">
        <f t="shared" si="47"/>
        <v>157809.62</v>
      </c>
      <c r="P136" s="20">
        <f>IF(Q136=0, VLOOKUP(B136, LWP!$A$2:$B$77, 2, FALSE), P135)</f>
        <v>0.05</v>
      </c>
      <c r="Q136" s="13">
        <f>IF(F136&lt;Input!$B$23,0,1)</f>
        <v>1</v>
      </c>
      <c r="R136" s="12">
        <f t="shared" si="49"/>
        <v>657.54008333333331</v>
      </c>
      <c r="S136" s="12">
        <f t="shared" si="50"/>
        <v>0</v>
      </c>
      <c r="T136" s="27">
        <f>VLOOKUP(D136,'Swap-forward'!$A$2:$B$90,2,FALSE)/12</f>
        <v>2.7669321891821605E-3</v>
      </c>
      <c r="U136" s="27">
        <f>EXP(-SUM(T$5:T136))</f>
        <v>0.75699337562471081</v>
      </c>
      <c r="V136" s="12">
        <f t="shared" si="51"/>
        <v>2496.7314922519249</v>
      </c>
      <c r="W136" s="12">
        <f t="shared" si="52"/>
        <v>0</v>
      </c>
      <c r="X136" s="26"/>
      <c r="Y136">
        <f>VLOOKUP(B136, Mort!$A$2:$D$116, 4, FALSE)/12</f>
        <v>1.3268942178333332E-5</v>
      </c>
      <c r="Z136">
        <f>VLOOKUP(D136,Lapse!$A$2:$B$101, 2, FALSE)/12</f>
        <v>2.5000000000000001E-3</v>
      </c>
      <c r="AA136" s="28">
        <f t="shared" si="53"/>
        <v>0.72402465902516167</v>
      </c>
      <c r="AB136" s="27">
        <f t="shared" si="54"/>
        <v>1807.695167355083</v>
      </c>
      <c r="AC136" s="27">
        <f t="shared" si="55"/>
        <v>0</v>
      </c>
    </row>
    <row r="137" spans="1:29" x14ac:dyDescent="0.2">
      <c r="A137" s="19">
        <f t="shared" si="41"/>
        <v>48791</v>
      </c>
      <c r="B137">
        <f t="shared" si="42"/>
        <v>66</v>
      </c>
      <c r="C137">
        <f t="shared" si="43"/>
        <v>4</v>
      </c>
      <c r="D137">
        <f t="shared" si="44"/>
        <v>12</v>
      </c>
      <c r="E137">
        <f t="shared" si="45"/>
        <v>1</v>
      </c>
      <c r="F137">
        <f t="shared" si="46"/>
        <v>133</v>
      </c>
      <c r="G137" s="11">
        <f>'Fund Return'!D134</f>
        <v>4.6391338102541573E-3</v>
      </c>
      <c r="H137" s="12">
        <f t="shared" si="48"/>
        <v>114697.15348630236</v>
      </c>
      <c r="I137" s="12">
        <f>H136*(Input!$B$13)/12</f>
        <v>100.63538287615889</v>
      </c>
      <c r="J137" s="12">
        <f>H136*(Input!$B$14)/12</f>
        <v>90.092628479608905</v>
      </c>
      <c r="K137" s="12">
        <f>IF(AND($E137=0, H136&gt;0), Input!$B$15, 0)</f>
        <v>0</v>
      </c>
      <c r="L137" s="12">
        <f>O136*IF(AND($E137=0, H136&gt;0), Input!$B$12, 0)</f>
        <v>0</v>
      </c>
      <c r="M137" s="12">
        <f t="shared" si="40"/>
        <v>0</v>
      </c>
      <c r="N137" s="12">
        <f>IF(AND($E137=0, Q137=0, D137&lt;=5), MAX(O125*Input!$B$20), 0)</f>
        <v>0</v>
      </c>
      <c r="O137" s="12">
        <f t="shared" si="47"/>
        <v>157809.62</v>
      </c>
      <c r="P137" s="20">
        <f>IF(Q137=0, VLOOKUP(B137, LWP!$A$2:$B$77, 2, FALSE), P136)</f>
        <v>0.05</v>
      </c>
      <c r="Q137" s="13">
        <f>IF(F137&lt;Input!$B$23,0,1)</f>
        <v>1</v>
      </c>
      <c r="R137" s="12">
        <f t="shared" si="49"/>
        <v>657.54008333333331</v>
      </c>
      <c r="S137" s="12">
        <f t="shared" si="50"/>
        <v>0</v>
      </c>
      <c r="T137" s="27">
        <f>VLOOKUP(D137,'Swap-forward'!$A$2:$B$90,2,FALSE)/12</f>
        <v>2.7669321891821605E-3</v>
      </c>
      <c r="U137" s="27">
        <f>EXP(-SUM(T$5:T137))</f>
        <v>0.75490172135392264</v>
      </c>
      <c r="V137" s="12">
        <f t="shared" si="51"/>
        <v>0</v>
      </c>
      <c r="W137" s="12">
        <f t="shared" si="52"/>
        <v>0</v>
      </c>
      <c r="X137" s="26"/>
      <c r="Y137">
        <f>VLOOKUP(B137, Mort!$A$2:$D$116, 4, FALSE)/12</f>
        <v>1.3268942178333332E-5</v>
      </c>
      <c r="Z137">
        <f>VLOOKUP(D137,Lapse!$A$2:$B$101, 2, FALSE)/12</f>
        <v>2.5000000000000001E-3</v>
      </c>
      <c r="AA137" s="28">
        <f t="shared" si="53"/>
        <v>0.72220501435386575</v>
      </c>
      <c r="AB137" s="27">
        <f t="shared" si="54"/>
        <v>0</v>
      </c>
      <c r="AC137" s="27">
        <f t="shared" si="55"/>
        <v>0</v>
      </c>
    </row>
    <row r="138" spans="1:29" x14ac:dyDescent="0.2">
      <c r="A138" s="19">
        <f t="shared" si="41"/>
        <v>48822</v>
      </c>
      <c r="B138">
        <f t="shared" si="42"/>
        <v>66</v>
      </c>
      <c r="C138">
        <f t="shared" si="43"/>
        <v>5</v>
      </c>
      <c r="D138">
        <f t="shared" si="44"/>
        <v>12</v>
      </c>
      <c r="E138">
        <f t="shared" si="45"/>
        <v>2</v>
      </c>
      <c r="F138">
        <f t="shared" si="46"/>
        <v>134</v>
      </c>
      <c r="G138" s="11">
        <f>'Fund Return'!D135</f>
        <v>-6.162063335497945E-2</v>
      </c>
      <c r="H138" s="12">
        <f t="shared" si="48"/>
        <v>106781.69604826497</v>
      </c>
      <c r="I138" s="12">
        <f>H137*(Input!$B$13)/12</f>
        <v>100.36000930051456</v>
      </c>
      <c r="J138" s="12">
        <f>H137*(Input!$B$14)/12</f>
        <v>89.846103564270194</v>
      </c>
      <c r="K138" s="12">
        <f>IF(AND($E138=0, H137&gt;0), Input!$B$15, 0)</f>
        <v>0</v>
      </c>
      <c r="L138" s="12">
        <f>O137*IF(AND($E138=0, H137&gt;0), Input!$B$12, 0)</f>
        <v>0</v>
      </c>
      <c r="M138" s="12">
        <f t="shared" si="40"/>
        <v>0</v>
      </c>
      <c r="N138" s="12">
        <f>IF(AND($E138=0, Q138=0, D138&lt;=5), MAX(O126*Input!$B$20), 0)</f>
        <v>0</v>
      </c>
      <c r="O138" s="12">
        <f t="shared" si="47"/>
        <v>157809.62</v>
      </c>
      <c r="P138" s="20">
        <f>IF(Q138=0, VLOOKUP(B138, LWP!$A$2:$B$77, 2, FALSE), P137)</f>
        <v>0.05</v>
      </c>
      <c r="Q138" s="13">
        <f>IF(F138&lt;Input!$B$23,0,1)</f>
        <v>1</v>
      </c>
      <c r="R138" s="12">
        <f t="shared" si="49"/>
        <v>657.54008333333331</v>
      </c>
      <c r="S138" s="12">
        <f t="shared" si="50"/>
        <v>0</v>
      </c>
      <c r="T138" s="27">
        <f>VLOOKUP(D138,'Swap-forward'!$A$2:$B$90,2,FALSE)/12</f>
        <v>2.7669321891821605E-3</v>
      </c>
      <c r="U138" s="27">
        <f>EXP(-SUM(T$5:T138))</f>
        <v>0.75281584654928213</v>
      </c>
      <c r="V138" s="12">
        <f t="shared" si="51"/>
        <v>0</v>
      </c>
      <c r="W138" s="12">
        <f t="shared" si="52"/>
        <v>0</v>
      </c>
      <c r="X138" s="26"/>
      <c r="Y138">
        <f>VLOOKUP(B138, Mort!$A$2:$D$116, 4, FALSE)/12</f>
        <v>1.3268942178333332E-5</v>
      </c>
      <c r="Z138">
        <f>VLOOKUP(D138,Lapse!$A$2:$B$101, 2, FALSE)/12</f>
        <v>2.5000000000000001E-3</v>
      </c>
      <c r="AA138" s="28">
        <f t="shared" si="53"/>
        <v>0.72038994287864622</v>
      </c>
      <c r="AB138" s="27">
        <f t="shared" si="54"/>
        <v>0</v>
      </c>
      <c r="AC138" s="27">
        <f t="shared" si="55"/>
        <v>0</v>
      </c>
    </row>
    <row r="139" spans="1:29" x14ac:dyDescent="0.2">
      <c r="A139" s="19">
        <f t="shared" si="41"/>
        <v>48852</v>
      </c>
      <c r="B139">
        <f t="shared" si="42"/>
        <v>66</v>
      </c>
      <c r="C139">
        <f t="shared" si="43"/>
        <v>6</v>
      </c>
      <c r="D139">
        <f t="shared" si="44"/>
        <v>12</v>
      </c>
      <c r="E139">
        <f t="shared" si="45"/>
        <v>3</v>
      </c>
      <c r="F139">
        <f t="shared" si="46"/>
        <v>135</v>
      </c>
      <c r="G139" s="11">
        <f>'Fund Return'!D136</f>
        <v>-2.4853530111582946E-2</v>
      </c>
      <c r="H139" s="12">
        <f t="shared" si="48"/>
        <v>103293.17422088349</v>
      </c>
      <c r="I139" s="12">
        <f>H138*(Input!$B$13)/12</f>
        <v>93.43398404223187</v>
      </c>
      <c r="J139" s="12">
        <f>H138*(Input!$B$14)/12</f>
        <v>83.645661904474238</v>
      </c>
      <c r="K139" s="12">
        <f>IF(AND($E139=0, H138&gt;0), Input!$B$15, 0)</f>
        <v>0</v>
      </c>
      <c r="L139" s="12">
        <f>O138*IF(AND($E139=0, H138&gt;0), Input!$B$12, 0)</f>
        <v>0</v>
      </c>
      <c r="M139" s="12">
        <f t="shared" si="40"/>
        <v>0</v>
      </c>
      <c r="N139" s="12">
        <f>IF(AND($E139=0, Q139=0, D139&lt;=5), MAX(O127*Input!$B$20), 0)</f>
        <v>0</v>
      </c>
      <c r="O139" s="12">
        <f t="shared" si="47"/>
        <v>157809.62</v>
      </c>
      <c r="P139" s="20">
        <f>IF(Q139=0, VLOOKUP(B139, LWP!$A$2:$B$77, 2, FALSE), P138)</f>
        <v>0.05</v>
      </c>
      <c r="Q139" s="13">
        <f>IF(F139&lt;Input!$B$23,0,1)</f>
        <v>1</v>
      </c>
      <c r="R139" s="12">
        <f t="shared" si="49"/>
        <v>657.54008333333331</v>
      </c>
      <c r="S139" s="12">
        <f t="shared" si="50"/>
        <v>0</v>
      </c>
      <c r="T139" s="27">
        <f>VLOOKUP(D139,'Swap-forward'!$A$2:$B$90,2,FALSE)/12</f>
        <v>2.7669321891821605E-3</v>
      </c>
      <c r="U139" s="27">
        <f>EXP(-SUM(T$5:T139))</f>
        <v>0.75073573524150172</v>
      </c>
      <c r="V139" s="12">
        <f t="shared" si="51"/>
        <v>0</v>
      </c>
      <c r="W139" s="12">
        <f t="shared" si="52"/>
        <v>0</v>
      </c>
      <c r="X139" s="26"/>
      <c r="Y139">
        <f>VLOOKUP(B139, Mort!$A$2:$D$116, 4, FALSE)/12</f>
        <v>1.3268942178333332E-5</v>
      </c>
      <c r="Z139">
        <f>VLOOKUP(D139,Lapse!$A$2:$B$101, 2, FALSE)/12</f>
        <v>2.5000000000000001E-3</v>
      </c>
      <c r="AA139" s="28">
        <f t="shared" si="53"/>
        <v>0.71857943310598305</v>
      </c>
      <c r="AB139" s="27">
        <f t="shared" si="54"/>
        <v>0</v>
      </c>
      <c r="AC139" s="27">
        <f t="shared" si="55"/>
        <v>0</v>
      </c>
    </row>
    <row r="140" spans="1:29" x14ac:dyDescent="0.2">
      <c r="A140" s="19">
        <f t="shared" si="41"/>
        <v>48883</v>
      </c>
      <c r="B140">
        <f t="shared" si="42"/>
        <v>66</v>
      </c>
      <c r="C140">
        <f t="shared" si="43"/>
        <v>7</v>
      </c>
      <c r="D140">
        <f t="shared" si="44"/>
        <v>12</v>
      </c>
      <c r="E140">
        <f t="shared" si="45"/>
        <v>4</v>
      </c>
      <c r="F140">
        <f t="shared" si="46"/>
        <v>136</v>
      </c>
      <c r="G140" s="11">
        <f>'Fund Return'!D137</f>
        <v>-7.1029661512808637E-2</v>
      </c>
      <c r="H140" s="12">
        <f t="shared" si="48"/>
        <v>95127.460422140954</v>
      </c>
      <c r="I140" s="12">
        <f>H139*(Input!$B$13)/12</f>
        <v>90.381527443273058</v>
      </c>
      <c r="J140" s="12">
        <f>H139*(Input!$B$14)/12</f>
        <v>80.912986473025413</v>
      </c>
      <c r="K140" s="12">
        <f>IF(AND($E140=0, H139&gt;0), Input!$B$15, 0)</f>
        <v>0</v>
      </c>
      <c r="L140" s="12">
        <f>O139*IF(AND($E140=0, H139&gt;0), Input!$B$12, 0)</f>
        <v>0</v>
      </c>
      <c r="M140" s="12">
        <f t="shared" si="40"/>
        <v>0</v>
      </c>
      <c r="N140" s="12">
        <f>IF(AND($E140=0, Q140=0, D140&lt;=5), MAX(O128*Input!$B$20), 0)</f>
        <v>0</v>
      </c>
      <c r="O140" s="12">
        <f t="shared" si="47"/>
        <v>157809.62</v>
      </c>
      <c r="P140" s="20">
        <f>IF(Q140=0, VLOOKUP(B140, LWP!$A$2:$B$77, 2, FALSE), P139)</f>
        <v>0.05</v>
      </c>
      <c r="Q140" s="13">
        <f>IF(F140&lt;Input!$B$23,0,1)</f>
        <v>1</v>
      </c>
      <c r="R140" s="12">
        <f t="shared" si="49"/>
        <v>657.54008333333331</v>
      </c>
      <c r="S140" s="12">
        <f t="shared" si="50"/>
        <v>0</v>
      </c>
      <c r="T140" s="27">
        <f>VLOOKUP(D140,'Swap-forward'!$A$2:$B$90,2,FALSE)/12</f>
        <v>2.7669321891821605E-3</v>
      </c>
      <c r="U140" s="27">
        <f>EXP(-SUM(T$5:T140))</f>
        <v>0.74866137150541834</v>
      </c>
      <c r="V140" s="12">
        <f t="shared" si="51"/>
        <v>0</v>
      </c>
      <c r="W140" s="12">
        <f t="shared" si="52"/>
        <v>0</v>
      </c>
      <c r="X140" s="26"/>
      <c r="Y140">
        <f>VLOOKUP(B140, Mort!$A$2:$D$116, 4, FALSE)/12</f>
        <v>1.3268942178333332E-5</v>
      </c>
      <c r="Z140">
        <f>VLOOKUP(D140,Lapse!$A$2:$B$101, 2, FALSE)/12</f>
        <v>2.5000000000000001E-3</v>
      </c>
      <c r="AA140" s="28">
        <f t="shared" si="53"/>
        <v>0.7167734735712421</v>
      </c>
      <c r="AB140" s="27">
        <f t="shared" si="54"/>
        <v>0</v>
      </c>
      <c r="AC140" s="27">
        <f t="shared" si="55"/>
        <v>0</v>
      </c>
    </row>
    <row r="141" spans="1:29" x14ac:dyDescent="0.2">
      <c r="A141" s="19">
        <f t="shared" si="41"/>
        <v>48913</v>
      </c>
      <c r="B141">
        <f t="shared" si="42"/>
        <v>66</v>
      </c>
      <c r="C141">
        <f t="shared" si="43"/>
        <v>8</v>
      </c>
      <c r="D141">
        <f t="shared" si="44"/>
        <v>12</v>
      </c>
      <c r="E141">
        <f t="shared" si="45"/>
        <v>5</v>
      </c>
      <c r="F141">
        <f t="shared" si="46"/>
        <v>137</v>
      </c>
      <c r="G141" s="11">
        <f>'Fund Return'!D138</f>
        <v>-1.5328496969997607E-2</v>
      </c>
      <c r="H141" s="12">
        <f t="shared" si="48"/>
        <v>92854.006311429897</v>
      </c>
      <c r="I141" s="12">
        <f>H140*(Input!$B$13)/12</f>
        <v>83.236527869373347</v>
      </c>
      <c r="J141" s="12">
        <f>H140*(Input!$B$14)/12</f>
        <v>74.516510664010426</v>
      </c>
      <c r="K141" s="12">
        <f>IF(AND($E141=0, H140&gt;0), Input!$B$15, 0)</f>
        <v>0</v>
      </c>
      <c r="L141" s="12">
        <f>O140*IF(AND($E141=0, H140&gt;0), Input!$B$12, 0)</f>
        <v>0</v>
      </c>
      <c r="M141" s="12">
        <f t="shared" si="40"/>
        <v>0</v>
      </c>
      <c r="N141" s="12">
        <f>IF(AND($E141=0, Q141=0, D141&lt;=5), MAX(O129*Input!$B$20), 0)</f>
        <v>0</v>
      </c>
      <c r="O141" s="12">
        <f t="shared" si="47"/>
        <v>157809.62</v>
      </c>
      <c r="P141" s="20">
        <f>IF(Q141=0, VLOOKUP(B141, LWP!$A$2:$B$77, 2, FALSE), P140)</f>
        <v>0.05</v>
      </c>
      <c r="Q141" s="13">
        <f>IF(F141&lt;Input!$B$23,0,1)</f>
        <v>1</v>
      </c>
      <c r="R141" s="12">
        <f t="shared" si="49"/>
        <v>657.54008333333331</v>
      </c>
      <c r="S141" s="12">
        <f t="shared" si="50"/>
        <v>0</v>
      </c>
      <c r="T141" s="27">
        <f>VLOOKUP(D141,'Swap-forward'!$A$2:$B$90,2,FALSE)/12</f>
        <v>2.7669321891821605E-3</v>
      </c>
      <c r="U141" s="27">
        <f>EXP(-SUM(T$5:T141))</f>
        <v>0.74659273945987215</v>
      </c>
      <c r="V141" s="12">
        <f t="shared" si="51"/>
        <v>0</v>
      </c>
      <c r="W141" s="12">
        <f t="shared" si="52"/>
        <v>0</v>
      </c>
      <c r="X141" s="26"/>
      <c r="Y141">
        <f>VLOOKUP(B141, Mort!$A$2:$D$116, 4, FALSE)/12</f>
        <v>1.3268942178333332E-5</v>
      </c>
      <c r="Z141">
        <f>VLOOKUP(D141,Lapse!$A$2:$B$101, 2, FALSE)/12</f>
        <v>2.5000000000000001E-3</v>
      </c>
      <c r="AA141" s="28">
        <f t="shared" si="53"/>
        <v>0.71497205283860266</v>
      </c>
      <c r="AB141" s="27">
        <f t="shared" si="54"/>
        <v>0</v>
      </c>
      <c r="AC141" s="27">
        <f t="shared" si="55"/>
        <v>0</v>
      </c>
    </row>
    <row r="142" spans="1:29" x14ac:dyDescent="0.2">
      <c r="A142" s="19">
        <f t="shared" si="41"/>
        <v>48944</v>
      </c>
      <c r="B142">
        <f t="shared" si="42"/>
        <v>66</v>
      </c>
      <c r="C142">
        <f t="shared" si="43"/>
        <v>9</v>
      </c>
      <c r="D142">
        <f t="shared" si="44"/>
        <v>12</v>
      </c>
      <c r="E142">
        <f t="shared" si="45"/>
        <v>6</v>
      </c>
      <c r="F142">
        <f t="shared" si="46"/>
        <v>138</v>
      </c>
      <c r="G142" s="11">
        <f>'Fund Return'!D139</f>
        <v>5.5771228399367573E-2</v>
      </c>
      <c r="H142" s="12">
        <f t="shared" si="48"/>
        <v>97221.065328087861</v>
      </c>
      <c r="I142" s="12">
        <f>H141*(Input!$B$13)/12</f>
        <v>81.247255522501163</v>
      </c>
      <c r="J142" s="12">
        <f>H141*(Input!$B$14)/12</f>
        <v>72.735638277286753</v>
      </c>
      <c r="K142" s="12">
        <f>IF(AND($E142=0, H141&gt;0), Input!$B$15, 0)</f>
        <v>0</v>
      </c>
      <c r="L142" s="12">
        <f>O141*IF(AND($E142=0, H141&gt;0), Input!$B$12, 0)</f>
        <v>0</v>
      </c>
      <c r="M142" s="12">
        <f t="shared" si="40"/>
        <v>0</v>
      </c>
      <c r="N142" s="12">
        <f>IF(AND($E142=0, Q142=0, D142&lt;=5), MAX(O130*Input!$B$20), 0)</f>
        <v>0</v>
      </c>
      <c r="O142" s="12">
        <f t="shared" si="47"/>
        <v>157809.62</v>
      </c>
      <c r="P142" s="20">
        <f>IF(Q142=0, VLOOKUP(B142, LWP!$A$2:$B$77, 2, FALSE), P141)</f>
        <v>0.05</v>
      </c>
      <c r="Q142" s="13">
        <f>IF(F142&lt;Input!$B$23,0,1)</f>
        <v>1</v>
      </c>
      <c r="R142" s="12">
        <f t="shared" si="49"/>
        <v>657.54008333333331</v>
      </c>
      <c r="S142" s="12">
        <f t="shared" si="50"/>
        <v>0</v>
      </c>
      <c r="T142" s="27">
        <f>VLOOKUP(D142,'Swap-forward'!$A$2:$B$90,2,FALSE)/12</f>
        <v>2.7669321891821605E-3</v>
      </c>
      <c r="U142" s="27">
        <f>EXP(-SUM(T$5:T142))</f>
        <v>0.74452982326758443</v>
      </c>
      <c r="V142" s="12">
        <f t="shared" si="51"/>
        <v>0</v>
      </c>
      <c r="W142" s="12">
        <f t="shared" si="52"/>
        <v>0</v>
      </c>
      <c r="X142" s="26"/>
      <c r="Y142">
        <f>VLOOKUP(B142, Mort!$A$2:$D$116, 4, FALSE)/12</f>
        <v>1.3268942178333332E-5</v>
      </c>
      <c r="Z142">
        <f>VLOOKUP(D142,Lapse!$A$2:$B$101, 2, FALSE)/12</f>
        <v>2.5000000000000001E-3</v>
      </c>
      <c r="AA142" s="28">
        <f t="shared" si="53"/>
        <v>0.71317515950098509</v>
      </c>
      <c r="AB142" s="27">
        <f t="shared" si="54"/>
        <v>0</v>
      </c>
      <c r="AC142" s="27">
        <f t="shared" si="55"/>
        <v>0</v>
      </c>
    </row>
    <row r="143" spans="1:29" x14ac:dyDescent="0.2">
      <c r="A143" s="19">
        <f t="shared" si="41"/>
        <v>48975</v>
      </c>
      <c r="B143">
        <f t="shared" si="42"/>
        <v>66</v>
      </c>
      <c r="C143">
        <f t="shared" si="43"/>
        <v>10</v>
      </c>
      <c r="D143">
        <f t="shared" si="44"/>
        <v>12</v>
      </c>
      <c r="E143">
        <f t="shared" si="45"/>
        <v>7</v>
      </c>
      <c r="F143">
        <f t="shared" si="46"/>
        <v>139</v>
      </c>
      <c r="G143" s="11">
        <f>'Fund Return'!D140</f>
        <v>1.5214277695463551E-2</v>
      </c>
      <c r="H143" s="12">
        <f t="shared" si="48"/>
        <v>97881.448597169103</v>
      </c>
      <c r="I143" s="12">
        <f>H142*(Input!$B$13)/12</f>
        <v>85.068432162076888</v>
      </c>
      <c r="J143" s="12">
        <f>H142*(Input!$B$14)/12</f>
        <v>76.156501173668829</v>
      </c>
      <c r="K143" s="12">
        <f>IF(AND($E143=0, H142&gt;0), Input!$B$15, 0)</f>
        <v>0</v>
      </c>
      <c r="L143" s="12">
        <f>O142*IF(AND($E143=0, H142&gt;0), Input!$B$12, 0)</f>
        <v>0</v>
      </c>
      <c r="M143" s="12">
        <f t="shared" si="40"/>
        <v>0</v>
      </c>
      <c r="N143" s="12">
        <f>IF(AND($E143=0, Q143=0, D143&lt;=5), MAX(O131*Input!$B$20), 0)</f>
        <v>0</v>
      </c>
      <c r="O143" s="12">
        <f t="shared" si="47"/>
        <v>157809.62</v>
      </c>
      <c r="P143" s="20">
        <f>IF(Q143=0, VLOOKUP(B143, LWP!$A$2:$B$77, 2, FALSE), P142)</f>
        <v>0.05</v>
      </c>
      <c r="Q143" s="13">
        <f>IF(F143&lt;Input!$B$23,0,1)</f>
        <v>1</v>
      </c>
      <c r="R143" s="12">
        <f t="shared" si="49"/>
        <v>657.54008333333331</v>
      </c>
      <c r="S143" s="12">
        <f t="shared" si="50"/>
        <v>0</v>
      </c>
      <c r="T143" s="27">
        <f>VLOOKUP(D143,'Swap-forward'!$A$2:$B$90,2,FALSE)/12</f>
        <v>2.7669321891821605E-3</v>
      </c>
      <c r="U143" s="27">
        <f>EXP(-SUM(T$5:T143))</f>
        <v>0.74247260713503682</v>
      </c>
      <c r="V143" s="12">
        <f t="shared" si="51"/>
        <v>0</v>
      </c>
      <c r="W143" s="12">
        <f t="shared" si="52"/>
        <v>0</v>
      </c>
      <c r="X143" s="26"/>
      <c r="Y143">
        <f>VLOOKUP(B143, Mort!$A$2:$D$116, 4, FALSE)/12</f>
        <v>1.3268942178333332E-5</v>
      </c>
      <c r="Z143">
        <f>VLOOKUP(D143,Lapse!$A$2:$B$101, 2, FALSE)/12</f>
        <v>2.5000000000000001E-3</v>
      </c>
      <c r="AA143" s="28">
        <f t="shared" si="53"/>
        <v>0.71138278217997808</v>
      </c>
      <c r="AB143" s="27">
        <f t="shared" si="54"/>
        <v>0</v>
      </c>
      <c r="AC143" s="27">
        <f t="shared" si="55"/>
        <v>0</v>
      </c>
    </row>
    <row r="144" spans="1:29" x14ac:dyDescent="0.2">
      <c r="A144" s="19">
        <f t="shared" si="41"/>
        <v>49003</v>
      </c>
      <c r="B144">
        <f t="shared" si="42"/>
        <v>66</v>
      </c>
      <c r="C144">
        <f t="shared" si="43"/>
        <v>11</v>
      </c>
      <c r="D144">
        <f t="shared" si="44"/>
        <v>12</v>
      </c>
      <c r="E144">
        <f t="shared" si="45"/>
        <v>8</v>
      </c>
      <c r="F144">
        <f t="shared" si="46"/>
        <v>140</v>
      </c>
      <c r="G144" s="11">
        <f>'Fund Return'!D141</f>
        <v>1.0552127234513436E-2</v>
      </c>
      <c r="H144" s="12">
        <f t="shared" si="48"/>
        <v>98094.445944407955</v>
      </c>
      <c r="I144" s="12">
        <f>H143*(Input!$B$13)/12</f>
        <v>85.646267522522976</v>
      </c>
      <c r="J144" s="12">
        <f>H143*(Input!$B$14)/12</f>
        <v>76.673801401115796</v>
      </c>
      <c r="K144" s="12">
        <f>IF(AND($E144=0, H143&gt;0), Input!$B$15, 0)</f>
        <v>0</v>
      </c>
      <c r="L144" s="12">
        <f>O143*IF(AND($E144=0, H143&gt;0), Input!$B$12, 0)</f>
        <v>0</v>
      </c>
      <c r="M144" s="12">
        <f t="shared" si="40"/>
        <v>0</v>
      </c>
      <c r="N144" s="12">
        <f>IF(AND($E144=0, Q144=0, D144&lt;=5), MAX(O132*Input!$B$20), 0)</f>
        <v>0</v>
      </c>
      <c r="O144" s="12">
        <f t="shared" si="47"/>
        <v>157809.62</v>
      </c>
      <c r="P144" s="20">
        <f>IF(Q144=0, VLOOKUP(B144, LWP!$A$2:$B$77, 2, FALSE), P143)</f>
        <v>0.05</v>
      </c>
      <c r="Q144" s="13">
        <f>IF(F144&lt;Input!$B$23,0,1)</f>
        <v>1</v>
      </c>
      <c r="R144" s="12">
        <f t="shared" si="49"/>
        <v>657.54008333333331</v>
      </c>
      <c r="S144" s="12">
        <f t="shared" si="50"/>
        <v>0</v>
      </c>
      <c r="T144" s="27">
        <f>VLOOKUP(D144,'Swap-forward'!$A$2:$B$90,2,FALSE)/12</f>
        <v>2.7669321891821605E-3</v>
      </c>
      <c r="U144" s="27">
        <f>EXP(-SUM(T$5:T144))</f>
        <v>0.74042107531234991</v>
      </c>
      <c r="V144" s="12">
        <f t="shared" si="51"/>
        <v>0</v>
      </c>
      <c r="W144" s="12">
        <f t="shared" si="52"/>
        <v>0</v>
      </c>
      <c r="X144" s="26"/>
      <c r="Y144">
        <f>VLOOKUP(B144, Mort!$A$2:$D$116, 4, FALSE)/12</f>
        <v>1.3268942178333332E-5</v>
      </c>
      <c r="Z144">
        <f>VLOOKUP(D144,Lapse!$A$2:$B$101, 2, FALSE)/12</f>
        <v>2.5000000000000001E-3</v>
      </c>
      <c r="AA144" s="28">
        <f t="shared" si="53"/>
        <v>0.70959490952576731</v>
      </c>
      <c r="AB144" s="27">
        <f t="shared" si="54"/>
        <v>0</v>
      </c>
      <c r="AC144" s="27">
        <f t="shared" si="55"/>
        <v>0</v>
      </c>
    </row>
    <row r="145" spans="1:29" x14ac:dyDescent="0.2">
      <c r="A145" s="19">
        <f t="shared" si="41"/>
        <v>49034</v>
      </c>
      <c r="B145">
        <f t="shared" si="42"/>
        <v>67</v>
      </c>
      <c r="C145">
        <f t="shared" si="43"/>
        <v>0</v>
      </c>
      <c r="D145">
        <f t="shared" si="44"/>
        <v>12</v>
      </c>
      <c r="E145">
        <f t="shared" si="45"/>
        <v>9</v>
      </c>
      <c r="F145">
        <f t="shared" si="46"/>
        <v>141</v>
      </c>
      <c r="G145" s="11">
        <f>'Fund Return'!D142</f>
        <v>-1.9167589718685442E-3</v>
      </c>
      <c r="H145" s="12">
        <f t="shared" si="48"/>
        <v>97086.209162195737</v>
      </c>
      <c r="I145" s="12">
        <f>H144*(Input!$B$13)/12</f>
        <v>85.832640201356966</v>
      </c>
      <c r="J145" s="12">
        <f>H144*(Input!$B$14)/12</f>
        <v>76.840649323119564</v>
      </c>
      <c r="K145" s="12">
        <f>IF(AND($E145=0, H144&gt;0), Input!$B$15, 0)</f>
        <v>0</v>
      </c>
      <c r="L145" s="12">
        <f>O144*IF(AND($E145=0, H144&gt;0), Input!$B$12, 0)</f>
        <v>0</v>
      </c>
      <c r="M145" s="12">
        <f t="shared" ref="M145:M163" si="56">IF(AND($E145=0, Q145=0), MAX(H145,O144) - O144, 0)</f>
        <v>0</v>
      </c>
      <c r="N145" s="12">
        <f>IF(AND($E145=0, Q145=0, D145&lt;=5), MAX(O133*Input!$B$20), 0)</f>
        <v>0</v>
      </c>
      <c r="O145" s="12">
        <f t="shared" si="47"/>
        <v>157809.62</v>
      </c>
      <c r="P145" s="20">
        <f>IF(Q145=0, VLOOKUP(B145, LWP!$A$2:$B$77, 2, FALSE), P144)</f>
        <v>0.05</v>
      </c>
      <c r="Q145" s="13">
        <f>IF(F145&lt;Input!$B$23,0,1)</f>
        <v>1</v>
      </c>
      <c r="R145" s="12">
        <f t="shared" si="49"/>
        <v>657.54008333333331</v>
      </c>
      <c r="S145" s="12">
        <f t="shared" si="50"/>
        <v>0</v>
      </c>
      <c r="T145" s="27">
        <f>VLOOKUP(D145,'Swap-forward'!$A$2:$B$90,2,FALSE)/12</f>
        <v>2.7669321891821605E-3</v>
      </c>
      <c r="U145" s="27">
        <f>EXP(-SUM(T$5:T145))</f>
        <v>0.73837521209316315</v>
      </c>
      <c r="V145" s="12">
        <f t="shared" si="51"/>
        <v>0</v>
      </c>
      <c r="W145" s="12">
        <f t="shared" si="52"/>
        <v>0</v>
      </c>
      <c r="X145" s="26"/>
      <c r="Y145">
        <f>VLOOKUP(B145, Mort!$A$2:$D$116, 4, FALSE)/12</f>
        <v>1.5968137721666662E-5</v>
      </c>
      <c r="Z145">
        <f>VLOOKUP(D145,Lapse!$A$2:$B$101, 2, FALSE)/12</f>
        <v>2.5000000000000001E-3</v>
      </c>
      <c r="AA145" s="28">
        <f t="shared" si="53"/>
        <v>0.70780961966998412</v>
      </c>
      <c r="AB145" s="27">
        <f t="shared" si="54"/>
        <v>0</v>
      </c>
      <c r="AC145" s="27">
        <f t="shared" si="55"/>
        <v>0</v>
      </c>
    </row>
    <row r="146" spans="1:29" x14ac:dyDescent="0.2">
      <c r="A146" s="19">
        <f t="shared" si="41"/>
        <v>49064</v>
      </c>
      <c r="B146">
        <f t="shared" si="42"/>
        <v>67</v>
      </c>
      <c r="C146">
        <f t="shared" si="43"/>
        <v>1</v>
      </c>
      <c r="D146">
        <f t="shared" si="44"/>
        <v>12</v>
      </c>
      <c r="E146">
        <f t="shared" si="45"/>
        <v>10</v>
      </c>
      <c r="F146">
        <f t="shared" si="46"/>
        <v>142</v>
      </c>
      <c r="G146" s="11">
        <f>'Fund Return'!D143</f>
        <v>5.6604115139149827E-2</v>
      </c>
      <c r="H146" s="12">
        <f t="shared" si="48"/>
        <v>101763.14674384228</v>
      </c>
      <c r="I146" s="12">
        <f>H145*(Input!$B$13)/12</f>
        <v>84.950433016921281</v>
      </c>
      <c r="J146" s="12">
        <f>H145*(Input!$B$14)/12</f>
        <v>76.050863843719995</v>
      </c>
      <c r="K146" s="12">
        <f>IF(AND($E146=0, H145&gt;0), Input!$B$15, 0)</f>
        <v>0</v>
      </c>
      <c r="L146" s="12">
        <f>O145*IF(AND($E146=0, H145&gt;0), Input!$B$12, 0)</f>
        <v>0</v>
      </c>
      <c r="M146" s="12">
        <f t="shared" si="56"/>
        <v>0</v>
      </c>
      <c r="N146" s="12">
        <f>IF(AND($E146=0, Q146=0, D146&lt;=5), MAX(O134*Input!$B$20), 0)</f>
        <v>0</v>
      </c>
      <c r="O146" s="12">
        <f t="shared" si="47"/>
        <v>157809.62</v>
      </c>
      <c r="P146" s="20">
        <f>IF(Q146=0, VLOOKUP(B146, LWP!$A$2:$B$77, 2, FALSE), P145)</f>
        <v>0.05</v>
      </c>
      <c r="Q146" s="13">
        <f>IF(F146&lt;Input!$B$23,0,1)</f>
        <v>1</v>
      </c>
      <c r="R146" s="12">
        <f t="shared" si="49"/>
        <v>657.54008333333331</v>
      </c>
      <c r="S146" s="12">
        <f t="shared" si="50"/>
        <v>0</v>
      </c>
      <c r="T146" s="27">
        <f>VLOOKUP(D146,'Swap-forward'!$A$2:$B$90,2,FALSE)/12</f>
        <v>2.7669321891821605E-3</v>
      </c>
      <c r="U146" s="27">
        <f>EXP(-SUM(T$5:T146))</f>
        <v>0.73633500181451395</v>
      </c>
      <c r="V146" s="12">
        <f t="shared" si="51"/>
        <v>0</v>
      </c>
      <c r="W146" s="12">
        <f t="shared" si="52"/>
        <v>0</v>
      </c>
      <c r="X146" s="26"/>
      <c r="Y146">
        <f>VLOOKUP(B146, Mort!$A$2:$D$116, 4, FALSE)/12</f>
        <v>1.5968137721666662E-5</v>
      </c>
      <c r="Z146">
        <f>VLOOKUP(D146,Lapse!$A$2:$B$101, 2, FALSE)/12</f>
        <v>2.5000000000000001E-3</v>
      </c>
      <c r="AA146" s="28">
        <f t="shared" si="53"/>
        <v>0.70602882147532531</v>
      </c>
      <c r="AB146" s="27">
        <f t="shared" si="54"/>
        <v>0</v>
      </c>
      <c r="AC146" s="27">
        <f t="shared" si="55"/>
        <v>0</v>
      </c>
    </row>
    <row r="147" spans="1:29" x14ac:dyDescent="0.2">
      <c r="A147" s="19">
        <f t="shared" si="41"/>
        <v>49095</v>
      </c>
      <c r="B147">
        <f t="shared" si="42"/>
        <v>67</v>
      </c>
      <c r="C147">
        <f t="shared" si="43"/>
        <v>2</v>
      </c>
      <c r="D147">
        <f t="shared" si="44"/>
        <v>12</v>
      </c>
      <c r="E147">
        <f t="shared" si="45"/>
        <v>11</v>
      </c>
      <c r="F147">
        <f t="shared" si="46"/>
        <v>143</v>
      </c>
      <c r="G147" s="11">
        <f>'Fund Return'!D144</f>
        <v>5.8464152878363616E-2</v>
      </c>
      <c r="H147" s="12">
        <f t="shared" si="48"/>
        <v>106886.34561077409</v>
      </c>
      <c r="I147" s="12">
        <f>H146*(Input!$B$13)/12</f>
        <v>89.042753400862011</v>
      </c>
      <c r="J147" s="12">
        <f>H146*(Input!$B$14)/12</f>
        <v>79.714464949343125</v>
      </c>
      <c r="K147" s="12">
        <f>IF(AND($E147=0, H146&gt;0), Input!$B$15, 0)</f>
        <v>0</v>
      </c>
      <c r="L147" s="12">
        <f>O146*IF(AND($E147=0, H146&gt;0), Input!$B$12, 0)</f>
        <v>0</v>
      </c>
      <c r="M147" s="12">
        <f t="shared" si="56"/>
        <v>0</v>
      </c>
      <c r="N147" s="12">
        <f>IF(AND($E147=0, Q147=0, D147&lt;=5), MAX(O135*Input!$B$20), 0)</f>
        <v>0</v>
      </c>
      <c r="O147" s="12">
        <f t="shared" si="47"/>
        <v>157809.62</v>
      </c>
      <c r="P147" s="20">
        <f>IF(Q147=0, VLOOKUP(B147, LWP!$A$2:$B$77, 2, FALSE), P146)</f>
        <v>0.05</v>
      </c>
      <c r="Q147" s="13">
        <f>IF(F147&lt;Input!$B$23,0,1)</f>
        <v>1</v>
      </c>
      <c r="R147" s="12">
        <f t="shared" si="49"/>
        <v>657.54008333333331</v>
      </c>
      <c r="S147" s="12">
        <f t="shared" si="50"/>
        <v>0</v>
      </c>
      <c r="T147" s="27">
        <f>VLOOKUP(D147,'Swap-forward'!$A$2:$B$90,2,FALSE)/12</f>
        <v>2.7669321891821605E-3</v>
      </c>
      <c r="U147" s="27">
        <f>EXP(-SUM(T$5:T147))</f>
        <v>0.73430042885671876</v>
      </c>
      <c r="V147" s="12">
        <f t="shared" si="51"/>
        <v>0</v>
      </c>
      <c r="W147" s="12">
        <f t="shared" si="52"/>
        <v>0</v>
      </c>
      <c r="X147" s="26"/>
      <c r="Y147">
        <f>VLOOKUP(B147, Mort!$A$2:$D$116, 4, FALSE)/12</f>
        <v>1.5968137721666662E-5</v>
      </c>
      <c r="Z147">
        <f>VLOOKUP(D147,Lapse!$A$2:$B$101, 2, FALSE)/12</f>
        <v>2.5000000000000001E-3</v>
      </c>
      <c r="AA147" s="28">
        <f t="shared" si="53"/>
        <v>0.70425250364109393</v>
      </c>
      <c r="AB147" s="27">
        <f t="shared" si="54"/>
        <v>0</v>
      </c>
      <c r="AC147" s="27">
        <f t="shared" si="55"/>
        <v>0</v>
      </c>
    </row>
    <row r="148" spans="1:29" x14ac:dyDescent="0.2">
      <c r="A148" s="19">
        <f t="shared" si="41"/>
        <v>49125</v>
      </c>
      <c r="B148">
        <f t="shared" si="42"/>
        <v>67</v>
      </c>
      <c r="C148">
        <f t="shared" si="43"/>
        <v>3</v>
      </c>
      <c r="D148">
        <f t="shared" si="44"/>
        <v>13</v>
      </c>
      <c r="E148">
        <f t="shared" si="45"/>
        <v>0</v>
      </c>
      <c r="F148">
        <f t="shared" si="46"/>
        <v>144</v>
      </c>
      <c r="G148" s="11">
        <f>'Fund Return'!D145</f>
        <v>4.2263291974074128E-2</v>
      </c>
      <c r="H148" s="12">
        <f t="shared" si="48"/>
        <v>107240.70011222616</v>
      </c>
      <c r="I148" s="12">
        <f>H147*(Input!$B$13)/12</f>
        <v>93.525552409427334</v>
      </c>
      <c r="J148" s="12">
        <f>H147*(Input!$B$14)/12</f>
        <v>83.727637395106385</v>
      </c>
      <c r="K148" s="12">
        <f>IF(AND($E148=0, H147&gt;0), Input!$B$15, 0)</f>
        <v>30</v>
      </c>
      <c r="L148" s="12">
        <f>O147*IF(AND($E148=0, H147&gt;0), Input!$B$12, 0)</f>
        <v>3298.2210579999996</v>
      </c>
      <c r="M148" s="12">
        <f t="shared" si="56"/>
        <v>0</v>
      </c>
      <c r="N148" s="12">
        <f>IF(AND($E148=0, Q148=0, D148&lt;=5), MAX(O136*Input!$B$20), 0)</f>
        <v>0</v>
      </c>
      <c r="O148" s="12">
        <f t="shared" si="47"/>
        <v>157809.62</v>
      </c>
      <c r="P148" s="20">
        <f>IF(Q148=0, VLOOKUP(B148, LWP!$A$2:$B$77, 2, FALSE), P147)</f>
        <v>0.05</v>
      </c>
      <c r="Q148" s="13">
        <f>IF(F148&lt;Input!$B$23,0,1)</f>
        <v>1</v>
      </c>
      <c r="R148" s="12">
        <f t="shared" si="49"/>
        <v>657.54008333333331</v>
      </c>
      <c r="S148" s="12">
        <f t="shared" si="50"/>
        <v>0</v>
      </c>
      <c r="T148" s="27">
        <f>VLOOKUP(D148,'Swap-forward'!$A$2:$B$90,2,FALSE)/12</f>
        <v>3.4528432242647289E-3</v>
      </c>
      <c r="U148" s="27">
        <f>EXP(-SUM(T$5:T148))</f>
        <v>0.73176937677400955</v>
      </c>
      <c r="V148" s="12">
        <f t="shared" si="51"/>
        <v>2413.5371680755743</v>
      </c>
      <c r="W148" s="12">
        <f t="shared" si="52"/>
        <v>0</v>
      </c>
      <c r="X148" s="26"/>
      <c r="Y148">
        <f>VLOOKUP(B148, Mort!$A$2:$D$116, 4, FALSE)/12</f>
        <v>1.5968137721666662E-5</v>
      </c>
      <c r="Z148">
        <f>VLOOKUP(D148,Lapse!$A$2:$B$101, 2, FALSE)/12</f>
        <v>2.5000000000000001E-3</v>
      </c>
      <c r="AA148" s="28">
        <f t="shared" si="53"/>
        <v>0.70248065489502465</v>
      </c>
      <c r="AB148" s="27">
        <f t="shared" si="54"/>
        <v>1695.4631704432127</v>
      </c>
      <c r="AC148" s="27">
        <f t="shared" si="55"/>
        <v>0</v>
      </c>
    </row>
    <row r="149" spans="1:29" x14ac:dyDescent="0.2">
      <c r="A149" s="19">
        <f t="shared" si="41"/>
        <v>49156</v>
      </c>
      <c r="B149">
        <f t="shared" si="42"/>
        <v>67</v>
      </c>
      <c r="C149">
        <f t="shared" si="43"/>
        <v>4</v>
      </c>
      <c r="D149">
        <f t="shared" si="44"/>
        <v>13</v>
      </c>
      <c r="E149">
        <f t="shared" si="45"/>
        <v>1</v>
      </c>
      <c r="F149">
        <f t="shared" si="46"/>
        <v>145</v>
      </c>
      <c r="G149" s="11">
        <f>'Fund Return'!D146</f>
        <v>7.0446639769527683E-2</v>
      </c>
      <c r="H149" s="12">
        <f t="shared" si="48"/>
        <v>113960.06617064466</v>
      </c>
      <c r="I149" s="12">
        <f>H148*(Input!$B$13)/12</f>
        <v>93.835612598197898</v>
      </c>
      <c r="J149" s="12">
        <f>H148*(Input!$B$14)/12</f>
        <v>84.005215087910486</v>
      </c>
      <c r="K149" s="12">
        <f>IF(AND($E149=0, H148&gt;0), Input!$B$15, 0)</f>
        <v>0</v>
      </c>
      <c r="L149" s="12">
        <f>O148*IF(AND($E149=0, H148&gt;0), Input!$B$12, 0)</f>
        <v>0</v>
      </c>
      <c r="M149" s="12">
        <f t="shared" si="56"/>
        <v>0</v>
      </c>
      <c r="N149" s="12">
        <f>IF(AND($E149=0, Q149=0, D149&lt;=5), MAX(O137*Input!$B$20), 0)</f>
        <v>0</v>
      </c>
      <c r="O149" s="12">
        <f t="shared" si="47"/>
        <v>157809.62</v>
      </c>
      <c r="P149" s="20">
        <f>IF(Q149=0, VLOOKUP(B149, LWP!$A$2:$B$77, 2, FALSE), P148)</f>
        <v>0.05</v>
      </c>
      <c r="Q149" s="13">
        <f>IF(F149&lt;Input!$B$23,0,1)</f>
        <v>1</v>
      </c>
      <c r="R149" s="12">
        <f t="shared" si="49"/>
        <v>657.54008333333331</v>
      </c>
      <c r="S149" s="12">
        <f t="shared" si="50"/>
        <v>0</v>
      </c>
      <c r="T149" s="27">
        <f>VLOOKUP(D149,'Swap-forward'!$A$2:$B$90,2,FALSE)/12</f>
        <v>3.4528432242647289E-3</v>
      </c>
      <c r="U149" s="27">
        <f>EXP(-SUM(T$5:T149))</f>
        <v>0.72924704894692327</v>
      </c>
      <c r="V149" s="12">
        <f t="shared" si="51"/>
        <v>0</v>
      </c>
      <c r="W149" s="12">
        <f t="shared" si="52"/>
        <v>0</v>
      </c>
      <c r="X149" s="26"/>
      <c r="Y149">
        <f>VLOOKUP(B149, Mort!$A$2:$D$116, 4, FALSE)/12</f>
        <v>1.5968137721666662E-5</v>
      </c>
      <c r="Z149">
        <f>VLOOKUP(D149,Lapse!$A$2:$B$101, 2, FALSE)/12</f>
        <v>2.5000000000000001E-3</v>
      </c>
      <c r="AA149" s="28">
        <f t="shared" si="53"/>
        <v>0.70071326399321254</v>
      </c>
      <c r="AB149" s="27">
        <f t="shared" si="54"/>
        <v>0</v>
      </c>
      <c r="AC149" s="27">
        <f t="shared" si="55"/>
        <v>0</v>
      </c>
    </row>
    <row r="150" spans="1:29" x14ac:dyDescent="0.2">
      <c r="A150" s="19">
        <f t="shared" si="41"/>
        <v>49187</v>
      </c>
      <c r="B150">
        <f t="shared" si="42"/>
        <v>67</v>
      </c>
      <c r="C150">
        <f t="shared" si="43"/>
        <v>5</v>
      </c>
      <c r="D150">
        <f t="shared" si="44"/>
        <v>13</v>
      </c>
      <c r="E150">
        <f t="shared" si="45"/>
        <v>2</v>
      </c>
      <c r="F150">
        <f t="shared" si="46"/>
        <v>146</v>
      </c>
      <c r="G150" s="11">
        <f>'Fund Return'!D147</f>
        <v>8.240718009719818E-3</v>
      </c>
      <c r="H150" s="12">
        <f t="shared" si="48"/>
        <v>114052.65508059299</v>
      </c>
      <c r="I150" s="12">
        <f>H149*(Input!$B$13)/12</f>
        <v>99.71505789931409</v>
      </c>
      <c r="J150" s="12">
        <f>H149*(Input!$B$14)/12</f>
        <v>89.268718500338309</v>
      </c>
      <c r="K150" s="12">
        <f>IF(AND($E150=0, H149&gt;0), Input!$B$15, 0)</f>
        <v>0</v>
      </c>
      <c r="L150" s="12">
        <f>O149*IF(AND($E150=0, H149&gt;0), Input!$B$12, 0)</f>
        <v>0</v>
      </c>
      <c r="M150" s="12">
        <f t="shared" si="56"/>
        <v>0</v>
      </c>
      <c r="N150" s="12">
        <f>IF(AND($E150=0, Q150=0, D150&lt;=5), MAX(O138*Input!$B$20), 0)</f>
        <v>0</v>
      </c>
      <c r="O150" s="12">
        <f t="shared" si="47"/>
        <v>157809.62</v>
      </c>
      <c r="P150" s="20">
        <f>IF(Q150=0, VLOOKUP(B150, LWP!$A$2:$B$77, 2, FALSE), P149)</f>
        <v>0.05</v>
      </c>
      <c r="Q150" s="13">
        <f>IF(F150&lt;Input!$B$23,0,1)</f>
        <v>1</v>
      </c>
      <c r="R150" s="12">
        <f t="shared" si="49"/>
        <v>657.54008333333331</v>
      </c>
      <c r="S150" s="12">
        <f t="shared" si="50"/>
        <v>0</v>
      </c>
      <c r="T150" s="27">
        <f>VLOOKUP(D150,'Swap-forward'!$A$2:$B$90,2,FALSE)/12</f>
        <v>3.4528432242647289E-3</v>
      </c>
      <c r="U150" s="27">
        <f>EXP(-SUM(T$5:T150))</f>
        <v>0.72673341530391911</v>
      </c>
      <c r="V150" s="12">
        <f t="shared" si="51"/>
        <v>0</v>
      </c>
      <c r="W150" s="12">
        <f t="shared" si="52"/>
        <v>0</v>
      </c>
      <c r="X150" s="26"/>
      <c r="Y150">
        <f>VLOOKUP(B150, Mort!$A$2:$D$116, 4, FALSE)/12</f>
        <v>1.5968137721666662E-5</v>
      </c>
      <c r="Z150">
        <f>VLOOKUP(D150,Lapse!$A$2:$B$101, 2, FALSE)/12</f>
        <v>2.5000000000000001E-3</v>
      </c>
      <c r="AA150" s="28">
        <f t="shared" si="53"/>
        <v>0.69895031972004151</v>
      </c>
      <c r="AB150" s="27">
        <f t="shared" si="54"/>
        <v>0</v>
      </c>
      <c r="AC150" s="27">
        <f t="shared" si="55"/>
        <v>0</v>
      </c>
    </row>
    <row r="151" spans="1:29" x14ac:dyDescent="0.2">
      <c r="A151" s="19">
        <f t="shared" si="41"/>
        <v>49217</v>
      </c>
      <c r="B151">
        <f t="shared" si="42"/>
        <v>67</v>
      </c>
      <c r="C151">
        <f t="shared" si="43"/>
        <v>6</v>
      </c>
      <c r="D151">
        <f t="shared" si="44"/>
        <v>13</v>
      </c>
      <c r="E151">
        <f t="shared" si="45"/>
        <v>3</v>
      </c>
      <c r="F151">
        <f t="shared" si="46"/>
        <v>147</v>
      </c>
      <c r="G151" s="11">
        <f>'Fund Return'!D148</f>
        <v>-4.8633930451884744E-2</v>
      </c>
      <c r="H151" s="12">
        <f t="shared" si="48"/>
        <v>107659.14878254198</v>
      </c>
      <c r="I151" s="12">
        <f>H150*(Input!$B$13)/12</f>
        <v>99.796073195518872</v>
      </c>
      <c r="J151" s="12">
        <f>H150*(Input!$B$14)/12</f>
        <v>89.341246479797846</v>
      </c>
      <c r="K151" s="12">
        <f>IF(AND($E151=0, H150&gt;0), Input!$B$15, 0)</f>
        <v>0</v>
      </c>
      <c r="L151" s="12">
        <f>O150*IF(AND($E151=0, H150&gt;0), Input!$B$12, 0)</f>
        <v>0</v>
      </c>
      <c r="M151" s="12">
        <f t="shared" si="56"/>
        <v>0</v>
      </c>
      <c r="N151" s="12">
        <f>IF(AND($E151=0, Q151=0, D151&lt;=5), MAX(O139*Input!$B$20), 0)</f>
        <v>0</v>
      </c>
      <c r="O151" s="12">
        <f t="shared" si="47"/>
        <v>157809.62</v>
      </c>
      <c r="P151" s="20">
        <f>IF(Q151=0, VLOOKUP(B151, LWP!$A$2:$B$77, 2, FALSE), P150)</f>
        <v>0.05</v>
      </c>
      <c r="Q151" s="13">
        <f>IF(F151&lt;Input!$B$23,0,1)</f>
        <v>1</v>
      </c>
      <c r="R151" s="12">
        <f t="shared" si="49"/>
        <v>657.54008333333331</v>
      </c>
      <c r="S151" s="12">
        <f t="shared" si="50"/>
        <v>0</v>
      </c>
      <c r="T151" s="27">
        <f>VLOOKUP(D151,'Swap-forward'!$A$2:$B$90,2,FALSE)/12</f>
        <v>3.4528432242647289E-3</v>
      </c>
      <c r="U151" s="27">
        <f>EXP(-SUM(T$5:T151))</f>
        <v>0.72422844587710933</v>
      </c>
      <c r="V151" s="12">
        <f t="shared" si="51"/>
        <v>0</v>
      </c>
      <c r="W151" s="12">
        <f t="shared" si="52"/>
        <v>0</v>
      </c>
      <c r="X151" s="26"/>
      <c r="Y151">
        <f>VLOOKUP(B151, Mort!$A$2:$D$116, 4, FALSE)/12</f>
        <v>1.5968137721666662E-5</v>
      </c>
      <c r="Z151">
        <f>VLOOKUP(D151,Lapse!$A$2:$B$101, 2, FALSE)/12</f>
        <v>2.5000000000000001E-3</v>
      </c>
      <c r="AA151" s="28">
        <f t="shared" si="53"/>
        <v>0.69719181088811299</v>
      </c>
      <c r="AB151" s="27">
        <f t="shared" si="54"/>
        <v>0</v>
      </c>
      <c r="AC151" s="27">
        <f t="shared" si="55"/>
        <v>0</v>
      </c>
    </row>
    <row r="152" spans="1:29" x14ac:dyDescent="0.2">
      <c r="A152" s="19">
        <f t="shared" si="41"/>
        <v>49248</v>
      </c>
      <c r="B152">
        <f t="shared" si="42"/>
        <v>67</v>
      </c>
      <c r="C152">
        <f t="shared" si="43"/>
        <v>7</v>
      </c>
      <c r="D152">
        <f t="shared" si="44"/>
        <v>13</v>
      </c>
      <c r="E152">
        <f t="shared" si="45"/>
        <v>4</v>
      </c>
      <c r="F152">
        <f t="shared" si="46"/>
        <v>148</v>
      </c>
      <c r="G152" s="11">
        <f>'Fund Return'!D149</f>
        <v>-5.8186626995027227E-3</v>
      </c>
      <c r="H152" s="12">
        <f t="shared" si="48"/>
        <v>106196.64167086309</v>
      </c>
      <c r="I152" s="12">
        <f>H151*(Input!$B$13)/12</f>
        <v>94.201755184724234</v>
      </c>
      <c r="J152" s="12">
        <f>H151*(Input!$B$14)/12</f>
        <v>84.332999879657891</v>
      </c>
      <c r="K152" s="12">
        <f>IF(AND($E152=0, H151&gt;0), Input!$B$15, 0)</f>
        <v>0</v>
      </c>
      <c r="L152" s="12">
        <f>O151*IF(AND($E152=0, H151&gt;0), Input!$B$12, 0)</f>
        <v>0</v>
      </c>
      <c r="M152" s="12">
        <f t="shared" si="56"/>
        <v>0</v>
      </c>
      <c r="N152" s="12">
        <f>IF(AND($E152=0, Q152=0, D152&lt;=5), MAX(O140*Input!$B$20), 0)</f>
        <v>0</v>
      </c>
      <c r="O152" s="12">
        <f t="shared" si="47"/>
        <v>157809.62</v>
      </c>
      <c r="P152" s="20">
        <f>IF(Q152=0, VLOOKUP(B152, LWP!$A$2:$B$77, 2, FALSE), P151)</f>
        <v>0.05</v>
      </c>
      <c r="Q152" s="13">
        <f>IF(F152&lt;Input!$B$23,0,1)</f>
        <v>1</v>
      </c>
      <c r="R152" s="12">
        <f t="shared" si="49"/>
        <v>657.54008333333331</v>
      </c>
      <c r="S152" s="12">
        <f t="shared" si="50"/>
        <v>0</v>
      </c>
      <c r="T152" s="27">
        <f>VLOOKUP(D152,'Swap-forward'!$A$2:$B$90,2,FALSE)/12</f>
        <v>3.4528432242647289E-3</v>
      </c>
      <c r="U152" s="27">
        <f>EXP(-SUM(T$5:T152))</f>
        <v>0.72173211080190236</v>
      </c>
      <c r="V152" s="12">
        <f t="shared" si="51"/>
        <v>0</v>
      </c>
      <c r="W152" s="12">
        <f t="shared" si="52"/>
        <v>0</v>
      </c>
      <c r="X152" s="26"/>
      <c r="Y152">
        <f>VLOOKUP(B152, Mort!$A$2:$D$116, 4, FALSE)/12</f>
        <v>1.5968137721666662E-5</v>
      </c>
      <c r="Z152">
        <f>VLOOKUP(D152,Lapse!$A$2:$B$101, 2, FALSE)/12</f>
        <v>2.5000000000000001E-3</v>
      </c>
      <c r="AA152" s="28">
        <f t="shared" si="53"/>
        <v>0.69543772633817524</v>
      </c>
      <c r="AB152" s="27">
        <f t="shared" si="54"/>
        <v>0</v>
      </c>
      <c r="AC152" s="27">
        <f t="shared" si="55"/>
        <v>0</v>
      </c>
    </row>
    <row r="153" spans="1:29" x14ac:dyDescent="0.2">
      <c r="A153" s="19">
        <f t="shared" si="41"/>
        <v>49278</v>
      </c>
      <c r="B153">
        <f t="shared" si="42"/>
        <v>67</v>
      </c>
      <c r="C153">
        <f t="shared" si="43"/>
        <v>8</v>
      </c>
      <c r="D153">
        <f t="shared" si="44"/>
        <v>13</v>
      </c>
      <c r="E153">
        <f t="shared" si="45"/>
        <v>5</v>
      </c>
      <c r="F153">
        <f t="shared" si="46"/>
        <v>149</v>
      </c>
      <c r="G153" s="11">
        <f>'Fund Return'!D150</f>
        <v>-1.2914759720067094E-2</v>
      </c>
      <c r="H153" s="12">
        <f t="shared" si="48"/>
        <v>103991.48804650165</v>
      </c>
      <c r="I153" s="12">
        <f>H152*(Input!$B$13)/12</f>
        <v>92.922061462005203</v>
      </c>
      <c r="J153" s="12">
        <f>H152*(Input!$B$14)/12</f>
        <v>83.187369308842747</v>
      </c>
      <c r="K153" s="12">
        <f>IF(AND($E153=0, H152&gt;0), Input!$B$15, 0)</f>
        <v>0</v>
      </c>
      <c r="L153" s="12">
        <f>O152*IF(AND($E153=0, H152&gt;0), Input!$B$12, 0)</f>
        <v>0</v>
      </c>
      <c r="M153" s="12">
        <f t="shared" si="56"/>
        <v>0</v>
      </c>
      <c r="N153" s="12">
        <f>IF(AND($E153=0, Q153=0, D153&lt;=5), MAX(O141*Input!$B$20), 0)</f>
        <v>0</v>
      </c>
      <c r="O153" s="12">
        <f t="shared" si="47"/>
        <v>157809.62</v>
      </c>
      <c r="P153" s="20">
        <f>IF(Q153=0, VLOOKUP(B153, LWP!$A$2:$B$77, 2, FALSE), P152)</f>
        <v>0.05</v>
      </c>
      <c r="Q153" s="13">
        <f>IF(F153&lt;Input!$B$23,0,1)</f>
        <v>1</v>
      </c>
      <c r="R153" s="12">
        <f t="shared" si="49"/>
        <v>657.54008333333331</v>
      </c>
      <c r="S153" s="12">
        <f t="shared" si="50"/>
        <v>0</v>
      </c>
      <c r="T153" s="27">
        <f>VLOOKUP(D153,'Swap-forward'!$A$2:$B$90,2,FALSE)/12</f>
        <v>3.4528432242647289E-3</v>
      </c>
      <c r="U153" s="27">
        <f>EXP(-SUM(T$5:T153))</f>
        <v>0.71924438031664661</v>
      </c>
      <c r="V153" s="12">
        <f t="shared" si="51"/>
        <v>0</v>
      </c>
      <c r="W153" s="12">
        <f t="shared" si="52"/>
        <v>0</v>
      </c>
      <c r="X153" s="26"/>
      <c r="Y153">
        <f>VLOOKUP(B153, Mort!$A$2:$D$116, 4, FALSE)/12</f>
        <v>1.5968137721666662E-5</v>
      </c>
      <c r="Z153">
        <f>VLOOKUP(D153,Lapse!$A$2:$B$101, 2, FALSE)/12</f>
        <v>2.5000000000000001E-3</v>
      </c>
      <c r="AA153" s="28">
        <f t="shared" si="53"/>
        <v>0.69368805493905228</v>
      </c>
      <c r="AB153" s="27">
        <f t="shared" si="54"/>
        <v>0</v>
      </c>
      <c r="AC153" s="27">
        <f t="shared" si="55"/>
        <v>0</v>
      </c>
    </row>
    <row r="154" spans="1:29" x14ac:dyDescent="0.2">
      <c r="A154" s="19">
        <f t="shared" si="41"/>
        <v>49309</v>
      </c>
      <c r="B154">
        <f t="shared" si="42"/>
        <v>67</v>
      </c>
      <c r="C154">
        <f t="shared" si="43"/>
        <v>9</v>
      </c>
      <c r="D154">
        <f t="shared" si="44"/>
        <v>13</v>
      </c>
      <c r="E154">
        <f t="shared" si="45"/>
        <v>6</v>
      </c>
      <c r="F154">
        <f t="shared" si="46"/>
        <v>150</v>
      </c>
      <c r="G154" s="11">
        <f>'Fund Return'!D151</f>
        <v>-1.8581842160117632E-2</v>
      </c>
      <c r="H154" s="12">
        <f t="shared" si="48"/>
        <v>101229.14199528203</v>
      </c>
      <c r="I154" s="12">
        <f>H153*(Input!$B$13)/12</f>
        <v>90.992552040688949</v>
      </c>
      <c r="J154" s="12">
        <f>H153*(Input!$B$14)/12</f>
        <v>81.459998969759624</v>
      </c>
      <c r="K154" s="12">
        <f>IF(AND($E154=0, H153&gt;0), Input!$B$15, 0)</f>
        <v>0</v>
      </c>
      <c r="L154" s="12">
        <f>O153*IF(AND($E154=0, H153&gt;0), Input!$B$12, 0)</f>
        <v>0</v>
      </c>
      <c r="M154" s="12">
        <f t="shared" si="56"/>
        <v>0</v>
      </c>
      <c r="N154" s="12">
        <f>IF(AND($E154=0, Q154=0, D154&lt;=5), MAX(O142*Input!$B$20), 0)</f>
        <v>0</v>
      </c>
      <c r="O154" s="12">
        <f t="shared" si="47"/>
        <v>157809.62</v>
      </c>
      <c r="P154" s="20">
        <f>IF(Q154=0, VLOOKUP(B154, LWP!$A$2:$B$77, 2, FALSE), P153)</f>
        <v>0.05</v>
      </c>
      <c r="Q154" s="13">
        <f>IF(F154&lt;Input!$B$23,0,1)</f>
        <v>1</v>
      </c>
      <c r="R154" s="12">
        <f t="shared" si="49"/>
        <v>657.54008333333331</v>
      </c>
      <c r="S154" s="12">
        <f t="shared" si="50"/>
        <v>0</v>
      </c>
      <c r="T154" s="27">
        <f>VLOOKUP(D154,'Swap-forward'!$A$2:$B$90,2,FALSE)/12</f>
        <v>3.4528432242647289E-3</v>
      </c>
      <c r="U154" s="27">
        <f>EXP(-SUM(T$5:T154))</f>
        <v>0.71676522476227533</v>
      </c>
      <c r="V154" s="12">
        <f t="shared" si="51"/>
        <v>0</v>
      </c>
      <c r="W154" s="12">
        <f t="shared" si="52"/>
        <v>0</v>
      </c>
      <c r="X154" s="26"/>
      <c r="Y154">
        <f>VLOOKUP(B154, Mort!$A$2:$D$116, 4, FALSE)/12</f>
        <v>1.5968137721666662E-5</v>
      </c>
      <c r="Z154">
        <f>VLOOKUP(D154,Lapse!$A$2:$B$101, 2, FALSE)/12</f>
        <v>2.5000000000000001E-3</v>
      </c>
      <c r="AA154" s="28">
        <f t="shared" si="53"/>
        <v>0.69194278558757361</v>
      </c>
      <c r="AB154" s="27">
        <f t="shared" si="54"/>
        <v>0</v>
      </c>
      <c r="AC154" s="27">
        <f t="shared" si="55"/>
        <v>0</v>
      </c>
    </row>
    <row r="155" spans="1:29" x14ac:dyDescent="0.2">
      <c r="A155" s="19">
        <f t="shared" si="41"/>
        <v>49340</v>
      </c>
      <c r="B155">
        <f t="shared" si="42"/>
        <v>67</v>
      </c>
      <c r="C155">
        <f t="shared" si="43"/>
        <v>10</v>
      </c>
      <c r="D155">
        <f t="shared" si="44"/>
        <v>13</v>
      </c>
      <c r="E155">
        <f t="shared" si="45"/>
        <v>7</v>
      </c>
      <c r="F155">
        <f t="shared" si="46"/>
        <v>151</v>
      </c>
      <c r="G155" s="11">
        <f>'Fund Return'!D152</f>
        <v>2.2305937415836093E-2</v>
      </c>
      <c r="H155" s="12">
        <f t="shared" si="48"/>
        <v>102661.74115747874</v>
      </c>
      <c r="I155" s="12">
        <f>H154*(Input!$B$13)/12</f>
        <v>88.575499245871768</v>
      </c>
      <c r="J155" s="12">
        <f>H154*(Input!$B$14)/12</f>
        <v>79.29616122963759</v>
      </c>
      <c r="K155" s="12">
        <f>IF(AND($E155=0, H154&gt;0), Input!$B$15, 0)</f>
        <v>0</v>
      </c>
      <c r="L155" s="12">
        <f>O154*IF(AND($E155=0, H154&gt;0), Input!$B$12, 0)</f>
        <v>0</v>
      </c>
      <c r="M155" s="12">
        <f t="shared" si="56"/>
        <v>0</v>
      </c>
      <c r="N155" s="12">
        <f>IF(AND($E155=0, Q155=0, D155&lt;=5), MAX(O143*Input!$B$20), 0)</f>
        <v>0</v>
      </c>
      <c r="O155" s="12">
        <f t="shared" si="47"/>
        <v>157809.62</v>
      </c>
      <c r="P155" s="20">
        <f>IF(Q155=0, VLOOKUP(B155, LWP!$A$2:$B$77, 2, FALSE), P154)</f>
        <v>0.05</v>
      </c>
      <c r="Q155" s="13">
        <f>IF(F155&lt;Input!$B$23,0,1)</f>
        <v>1</v>
      </c>
      <c r="R155" s="12">
        <f t="shared" si="49"/>
        <v>657.54008333333331</v>
      </c>
      <c r="S155" s="12">
        <f t="shared" si="50"/>
        <v>0</v>
      </c>
      <c r="T155" s="27">
        <f>VLOOKUP(D155,'Swap-forward'!$A$2:$B$90,2,FALSE)/12</f>
        <v>3.4528432242647289E-3</v>
      </c>
      <c r="U155" s="27">
        <f>EXP(-SUM(T$5:T155))</f>
        <v>0.71429461458195342</v>
      </c>
      <c r="V155" s="12">
        <f t="shared" si="51"/>
        <v>0</v>
      </c>
      <c r="W155" s="12">
        <f t="shared" si="52"/>
        <v>0</v>
      </c>
      <c r="X155" s="26"/>
      <c r="Y155">
        <f>VLOOKUP(B155, Mort!$A$2:$D$116, 4, FALSE)/12</f>
        <v>1.5968137721666662E-5</v>
      </c>
      <c r="Z155">
        <f>VLOOKUP(D155,Lapse!$A$2:$B$101, 2, FALSE)/12</f>
        <v>2.5000000000000001E-3</v>
      </c>
      <c r="AA155" s="28">
        <f t="shared" si="53"/>
        <v>0.69020190720850316</v>
      </c>
      <c r="AB155" s="27">
        <f t="shared" si="54"/>
        <v>0</v>
      </c>
      <c r="AC155" s="27">
        <f t="shared" si="55"/>
        <v>0</v>
      </c>
    </row>
    <row r="156" spans="1:29" x14ac:dyDescent="0.2">
      <c r="A156" s="19">
        <f t="shared" si="41"/>
        <v>49368</v>
      </c>
      <c r="B156">
        <f t="shared" si="42"/>
        <v>67</v>
      </c>
      <c r="C156">
        <f t="shared" si="43"/>
        <v>11</v>
      </c>
      <c r="D156">
        <f t="shared" si="44"/>
        <v>13</v>
      </c>
      <c r="E156">
        <f t="shared" si="45"/>
        <v>8</v>
      </c>
      <c r="F156">
        <f t="shared" si="46"/>
        <v>152</v>
      </c>
      <c r="G156" s="11">
        <f>'Fund Return'!D153</f>
        <v>3.5038777410104596E-2</v>
      </c>
      <c r="H156" s="12">
        <f t="shared" si="48"/>
        <v>105431.09558367659</v>
      </c>
      <c r="I156" s="12">
        <f>H155*(Input!$B$13)/12</f>
        <v>89.82902351279391</v>
      </c>
      <c r="J156" s="12">
        <f>H155*(Input!$B$14)/12</f>
        <v>80.418363906691681</v>
      </c>
      <c r="K156" s="12">
        <f>IF(AND($E156=0, H155&gt;0), Input!$B$15, 0)</f>
        <v>0</v>
      </c>
      <c r="L156" s="12">
        <f>O155*IF(AND($E156=0, H155&gt;0), Input!$B$12, 0)</f>
        <v>0</v>
      </c>
      <c r="M156" s="12">
        <f t="shared" si="56"/>
        <v>0</v>
      </c>
      <c r="N156" s="12">
        <f>IF(AND($E156=0, Q156=0, D156&lt;=5), MAX(O144*Input!$B$20), 0)</f>
        <v>0</v>
      </c>
      <c r="O156" s="12">
        <f t="shared" si="47"/>
        <v>157809.62</v>
      </c>
      <c r="P156" s="20">
        <f>IF(Q156=0, VLOOKUP(B156, LWP!$A$2:$B$77, 2, FALSE), P155)</f>
        <v>0.05</v>
      </c>
      <c r="Q156" s="13">
        <f>IF(F156&lt;Input!$B$23,0,1)</f>
        <v>1</v>
      </c>
      <c r="R156" s="12">
        <f t="shared" si="49"/>
        <v>657.54008333333331</v>
      </c>
      <c r="S156" s="12">
        <f t="shared" si="50"/>
        <v>0</v>
      </c>
      <c r="T156" s="27">
        <f>VLOOKUP(D156,'Swap-forward'!$A$2:$B$90,2,FALSE)/12</f>
        <v>3.4528432242647289E-3</v>
      </c>
      <c r="U156" s="27">
        <f>EXP(-SUM(T$5:T156))</f>
        <v>0.71183252032072519</v>
      </c>
      <c r="V156" s="12">
        <f t="shared" si="51"/>
        <v>0</v>
      </c>
      <c r="W156" s="12">
        <f t="shared" si="52"/>
        <v>0</v>
      </c>
      <c r="X156" s="26"/>
      <c r="Y156">
        <f>VLOOKUP(B156, Mort!$A$2:$D$116, 4, FALSE)/12</f>
        <v>1.5968137721666662E-5</v>
      </c>
      <c r="Z156">
        <f>VLOOKUP(D156,Lapse!$A$2:$B$101, 2, FALSE)/12</f>
        <v>2.5000000000000001E-3</v>
      </c>
      <c r="AA156" s="28">
        <f t="shared" si="53"/>
        <v>0.68846540875446971</v>
      </c>
      <c r="AB156" s="27">
        <f t="shared" si="54"/>
        <v>0</v>
      </c>
      <c r="AC156" s="27">
        <f t="shared" si="55"/>
        <v>0</v>
      </c>
    </row>
    <row r="157" spans="1:29" x14ac:dyDescent="0.2">
      <c r="A157" s="19">
        <f t="shared" si="41"/>
        <v>49399</v>
      </c>
      <c r="B157">
        <f t="shared" si="42"/>
        <v>68</v>
      </c>
      <c r="C157">
        <f t="shared" si="43"/>
        <v>0</v>
      </c>
      <c r="D157">
        <f t="shared" si="44"/>
        <v>13</v>
      </c>
      <c r="E157">
        <f t="shared" si="45"/>
        <v>9</v>
      </c>
      <c r="F157">
        <f t="shared" si="46"/>
        <v>153</v>
      </c>
      <c r="G157" s="11">
        <f>'Fund Return'!D154</f>
        <v>-2.4626981509902071E-2</v>
      </c>
      <c r="H157" s="12">
        <f t="shared" si="48"/>
        <v>102002.26595865909</v>
      </c>
      <c r="I157" s="12">
        <f>H156*(Input!$B$13)/12</f>
        <v>92.252208635717025</v>
      </c>
      <c r="J157" s="12">
        <f>H156*(Input!$B$14)/12</f>
        <v>82.587691540546672</v>
      </c>
      <c r="K157" s="12">
        <f>IF(AND($E157=0, H156&gt;0), Input!$B$15, 0)</f>
        <v>0</v>
      </c>
      <c r="L157" s="12">
        <f>O156*IF(AND($E157=0, H156&gt;0), Input!$B$12, 0)</f>
        <v>0</v>
      </c>
      <c r="M157" s="12">
        <f t="shared" si="56"/>
        <v>0</v>
      </c>
      <c r="N157" s="12">
        <f>IF(AND($E157=0, Q157=0, D157&lt;=5), MAX(O145*Input!$B$20), 0)</f>
        <v>0</v>
      </c>
      <c r="O157" s="12">
        <f t="shared" si="47"/>
        <v>157809.62</v>
      </c>
      <c r="P157" s="20">
        <f>IF(Q157=0, VLOOKUP(B157, LWP!$A$2:$B$77, 2, FALSE), P156)</f>
        <v>0.05</v>
      </c>
      <c r="Q157" s="13">
        <f>IF(F157&lt;Input!$B$23,0,1)</f>
        <v>1</v>
      </c>
      <c r="R157" s="12">
        <f t="shared" si="49"/>
        <v>657.54008333333331</v>
      </c>
      <c r="S157" s="12">
        <f t="shared" si="50"/>
        <v>0</v>
      </c>
      <c r="T157" s="27">
        <f>VLOOKUP(D157,'Swap-forward'!$A$2:$B$90,2,FALSE)/12</f>
        <v>3.4528432242647289E-3</v>
      </c>
      <c r="U157" s="27">
        <f>EXP(-SUM(T$5:T157))</f>
        <v>0.70937891262516228</v>
      </c>
      <c r="V157" s="12">
        <f t="shared" si="51"/>
        <v>0</v>
      </c>
      <c r="W157" s="12">
        <f t="shared" si="52"/>
        <v>0</v>
      </c>
      <c r="X157" s="26"/>
      <c r="Y157">
        <f>VLOOKUP(B157, Mort!$A$2:$D$116, 4, FALSE)/12</f>
        <v>1.9006008157499996E-5</v>
      </c>
      <c r="Z157">
        <f>VLOOKUP(D157,Lapse!$A$2:$B$101, 2, FALSE)/12</f>
        <v>2.5000000000000001E-3</v>
      </c>
      <c r="AA157" s="28">
        <f t="shared" si="53"/>
        <v>0.6867311929658565</v>
      </c>
      <c r="AB157" s="27">
        <f t="shared" si="54"/>
        <v>0</v>
      </c>
      <c r="AC157" s="27">
        <f t="shared" si="55"/>
        <v>0</v>
      </c>
    </row>
    <row r="158" spans="1:29" x14ac:dyDescent="0.2">
      <c r="A158" s="19">
        <f t="shared" si="41"/>
        <v>49429</v>
      </c>
      <c r="B158">
        <f t="shared" si="42"/>
        <v>68</v>
      </c>
      <c r="C158">
        <f t="shared" si="43"/>
        <v>1</v>
      </c>
      <c r="D158">
        <f t="shared" si="44"/>
        <v>13</v>
      </c>
      <c r="E158">
        <f t="shared" si="45"/>
        <v>10</v>
      </c>
      <c r="F158">
        <f t="shared" si="46"/>
        <v>154</v>
      </c>
      <c r="G158" s="11">
        <f>'Fund Return'!D155</f>
        <v>2.0444204889250337E-2</v>
      </c>
      <c r="H158" s="12">
        <f t="shared" si="48"/>
        <v>103260.92734203761</v>
      </c>
      <c r="I158" s="12">
        <f>H157*(Input!$B$13)/12</f>
        <v>89.251982713826706</v>
      </c>
      <c r="J158" s="12">
        <f>H157*(Input!$B$14)/12</f>
        <v>79.901775000949627</v>
      </c>
      <c r="K158" s="12">
        <f>IF(AND($E158=0, H157&gt;0), Input!$B$15, 0)</f>
        <v>0</v>
      </c>
      <c r="L158" s="12">
        <f>O157*IF(AND($E158=0, H157&gt;0), Input!$B$12, 0)</f>
        <v>0</v>
      </c>
      <c r="M158" s="12">
        <f t="shared" si="56"/>
        <v>0</v>
      </c>
      <c r="N158" s="12">
        <f>IF(AND($E158=0, Q158=0, D158&lt;=5), MAX(O146*Input!$B$20), 0)</f>
        <v>0</v>
      </c>
      <c r="O158" s="12">
        <f t="shared" si="47"/>
        <v>157809.62</v>
      </c>
      <c r="P158" s="20">
        <f>IF(Q158=0, VLOOKUP(B158, LWP!$A$2:$B$77, 2, FALSE), P157)</f>
        <v>0.05</v>
      </c>
      <c r="Q158" s="13">
        <f>IF(F158&lt;Input!$B$23,0,1)</f>
        <v>1</v>
      </c>
      <c r="R158" s="12">
        <f t="shared" si="49"/>
        <v>657.54008333333331</v>
      </c>
      <c r="S158" s="12">
        <f t="shared" si="50"/>
        <v>0</v>
      </c>
      <c r="T158" s="27">
        <f>VLOOKUP(D158,'Swap-forward'!$A$2:$B$90,2,FALSE)/12</f>
        <v>3.4528432242647289E-3</v>
      </c>
      <c r="U158" s="27">
        <f>EXP(-SUM(T$5:T158))</f>
        <v>0.70693376224301507</v>
      </c>
      <c r="V158" s="12">
        <f t="shared" si="51"/>
        <v>0</v>
      </c>
      <c r="W158" s="12">
        <f t="shared" si="52"/>
        <v>0</v>
      </c>
      <c r="X158" s="26"/>
      <c r="Y158">
        <f>VLOOKUP(B158, Mort!$A$2:$D$116, 4, FALSE)/12</f>
        <v>1.9006008157499996E-5</v>
      </c>
      <c r="Z158">
        <f>VLOOKUP(D158,Lapse!$A$2:$B$101, 2, FALSE)/12</f>
        <v>2.5000000000000001E-3</v>
      </c>
      <c r="AA158" s="28">
        <f t="shared" si="53"/>
        <v>0.68500134559483294</v>
      </c>
      <c r="AB158" s="27">
        <f t="shared" si="54"/>
        <v>0</v>
      </c>
      <c r="AC158" s="27">
        <f t="shared" si="55"/>
        <v>0</v>
      </c>
    </row>
    <row r="159" spans="1:29" x14ac:dyDescent="0.2">
      <c r="A159" s="19">
        <f t="shared" si="41"/>
        <v>49460</v>
      </c>
      <c r="B159">
        <f t="shared" si="42"/>
        <v>68</v>
      </c>
      <c r="C159">
        <f t="shared" si="43"/>
        <v>2</v>
      </c>
      <c r="D159">
        <f t="shared" si="44"/>
        <v>13</v>
      </c>
      <c r="E159">
        <f t="shared" si="45"/>
        <v>11</v>
      </c>
      <c r="F159">
        <f t="shared" si="46"/>
        <v>155</v>
      </c>
      <c r="G159" s="11">
        <f>'Fund Return'!D156</f>
        <v>-3.1786690099731715E-2</v>
      </c>
      <c r="H159" s="12">
        <f t="shared" si="48"/>
        <v>99149.823124029819</v>
      </c>
      <c r="I159" s="12">
        <f>H158*(Input!$B$13)/12</f>
        <v>90.353311424282921</v>
      </c>
      <c r="J159" s="12">
        <f>H158*(Input!$B$14)/12</f>
        <v>80.887726417929471</v>
      </c>
      <c r="K159" s="12">
        <f>IF(AND($E159=0, H158&gt;0), Input!$B$15, 0)</f>
        <v>0</v>
      </c>
      <c r="L159" s="12">
        <f>O158*IF(AND($E159=0, H158&gt;0), Input!$B$12, 0)</f>
        <v>0</v>
      </c>
      <c r="M159" s="12">
        <f t="shared" si="56"/>
        <v>0</v>
      </c>
      <c r="N159" s="12">
        <f>IF(AND($E159=0, Q159=0, D159&lt;=5), MAX(O147*Input!$B$20), 0)</f>
        <v>0</v>
      </c>
      <c r="O159" s="12">
        <f t="shared" si="47"/>
        <v>157809.62</v>
      </c>
      <c r="P159" s="20">
        <f>IF(Q159=0, VLOOKUP(B159, LWP!$A$2:$B$77, 2, FALSE), P158)</f>
        <v>0.05</v>
      </c>
      <c r="Q159" s="13">
        <f>IF(F159&lt;Input!$B$23,0,1)</f>
        <v>1</v>
      </c>
      <c r="R159" s="12">
        <f t="shared" si="49"/>
        <v>657.54008333333331</v>
      </c>
      <c r="S159" s="12">
        <f t="shared" si="50"/>
        <v>0</v>
      </c>
      <c r="T159" s="27">
        <f>VLOOKUP(D159,'Swap-forward'!$A$2:$B$90,2,FALSE)/12</f>
        <v>3.4528432242647289E-3</v>
      </c>
      <c r="U159" s="27">
        <f>EXP(-SUM(T$5:T159))</f>
        <v>0.70449704002286262</v>
      </c>
      <c r="V159" s="12">
        <f t="shared" si="51"/>
        <v>0</v>
      </c>
      <c r="W159" s="12">
        <f t="shared" si="52"/>
        <v>0</v>
      </c>
      <c r="X159" s="26"/>
      <c r="Y159">
        <f>VLOOKUP(B159, Mort!$A$2:$D$116, 4, FALSE)/12</f>
        <v>1.9006008157499996E-5</v>
      </c>
      <c r="Z159">
        <f>VLOOKUP(D159,Lapse!$A$2:$B$101, 2, FALSE)/12</f>
        <v>2.5000000000000001E-3</v>
      </c>
      <c r="AA159" s="28">
        <f t="shared" si="53"/>
        <v>0.68327585563753657</v>
      </c>
      <c r="AB159" s="27">
        <f t="shared" si="54"/>
        <v>0</v>
      </c>
      <c r="AC159" s="27">
        <f t="shared" si="55"/>
        <v>0</v>
      </c>
    </row>
    <row r="160" spans="1:29" x14ac:dyDescent="0.2">
      <c r="A160" s="19">
        <f t="shared" si="41"/>
        <v>49490</v>
      </c>
      <c r="B160">
        <f t="shared" si="42"/>
        <v>68</v>
      </c>
      <c r="C160">
        <f t="shared" si="43"/>
        <v>3</v>
      </c>
      <c r="D160">
        <f t="shared" si="44"/>
        <v>14</v>
      </c>
      <c r="E160">
        <f t="shared" si="45"/>
        <v>0</v>
      </c>
      <c r="F160">
        <f t="shared" si="46"/>
        <v>156</v>
      </c>
      <c r="G160" s="11">
        <f>'Fund Return'!D157</f>
        <v>3.3160837727271707E-2</v>
      </c>
      <c r="H160" s="12">
        <f t="shared" si="48"/>
        <v>98287.529721319443</v>
      </c>
      <c r="I160" s="12">
        <f>H159*(Input!$B$13)/12</f>
        <v>86.756095233526096</v>
      </c>
      <c r="J160" s="12">
        <f>H159*(Input!$B$14)/12</f>
        <v>77.667361447156694</v>
      </c>
      <c r="K160" s="12">
        <f>IF(AND($E160=0, H159&gt;0), Input!$B$15, 0)</f>
        <v>30</v>
      </c>
      <c r="L160" s="12">
        <f>O159*IF(AND($E160=0, H159&gt;0), Input!$B$12, 0)</f>
        <v>3298.2210579999996</v>
      </c>
      <c r="M160" s="12">
        <f t="shared" si="56"/>
        <v>0</v>
      </c>
      <c r="N160" s="12">
        <f>IF(AND($E160=0, Q160=0, D160&lt;=5), MAX(O148*Input!$B$20), 0)</f>
        <v>0</v>
      </c>
      <c r="O160" s="12">
        <f t="shared" si="47"/>
        <v>157809.62</v>
      </c>
      <c r="P160" s="20">
        <f>IF(Q160=0, VLOOKUP(B160, LWP!$A$2:$B$77, 2, FALSE), P159)</f>
        <v>0.05</v>
      </c>
      <c r="Q160" s="13">
        <f>IF(F160&lt;Input!$B$23,0,1)</f>
        <v>1</v>
      </c>
      <c r="R160" s="12">
        <f t="shared" si="49"/>
        <v>657.54008333333331</v>
      </c>
      <c r="S160" s="12">
        <f t="shared" si="50"/>
        <v>0</v>
      </c>
      <c r="T160" s="27">
        <f>VLOOKUP(D160,'Swap-forward'!$A$2:$B$90,2,FALSE)/12</f>
        <v>3.892922460912098E-3</v>
      </c>
      <c r="U160" s="27">
        <f>EXP(-SUM(T$5:T160))</f>
        <v>0.70175981902351181</v>
      </c>
      <c r="V160" s="12">
        <f t="shared" si="51"/>
        <v>2314.5590127616156</v>
      </c>
      <c r="W160" s="12">
        <f t="shared" si="52"/>
        <v>0</v>
      </c>
      <c r="X160" s="26"/>
      <c r="Y160">
        <f>VLOOKUP(B160, Mort!$A$2:$D$116, 4, FALSE)/12</f>
        <v>1.9006008157499996E-5</v>
      </c>
      <c r="Z160">
        <f>VLOOKUP(D160,Lapse!$A$2:$B$101, 2, FALSE)/12</f>
        <v>2.5000000000000001E-3</v>
      </c>
      <c r="AA160" s="28">
        <f t="shared" si="53"/>
        <v>0.68155471211782293</v>
      </c>
      <c r="AB160" s="27">
        <f t="shared" si="54"/>
        <v>1577.4986016224555</v>
      </c>
      <c r="AC160" s="27">
        <f t="shared" si="55"/>
        <v>0</v>
      </c>
    </row>
    <row r="161" spans="1:29" x14ac:dyDescent="0.2">
      <c r="A161" s="19">
        <f t="shared" si="41"/>
        <v>49521</v>
      </c>
      <c r="B161">
        <f t="shared" si="42"/>
        <v>68</v>
      </c>
      <c r="C161">
        <f t="shared" si="43"/>
        <v>4</v>
      </c>
      <c r="D161">
        <f t="shared" si="44"/>
        <v>14</v>
      </c>
      <c r="E161">
        <f t="shared" si="45"/>
        <v>1</v>
      </c>
      <c r="F161">
        <f t="shared" si="46"/>
        <v>157</v>
      </c>
      <c r="G161" s="11">
        <f>'Fund Return'!D158</f>
        <v>-0.10461820350925483</v>
      </c>
      <c r="H161" s="12">
        <f t="shared" si="48"/>
        <v>87184.331364391313</v>
      </c>
      <c r="I161" s="12">
        <f>H160*(Input!$B$13)/12</f>
        <v>86.001588506154519</v>
      </c>
      <c r="J161" s="12">
        <f>H160*(Input!$B$14)/12</f>
        <v>76.99189828170023</v>
      </c>
      <c r="K161" s="12">
        <f>IF(AND($E161=0, H160&gt;0), Input!$B$15, 0)</f>
        <v>0</v>
      </c>
      <c r="L161" s="12">
        <f>O160*IF(AND($E161=0, H160&gt;0), Input!$B$12, 0)</f>
        <v>0</v>
      </c>
      <c r="M161" s="12">
        <f t="shared" si="56"/>
        <v>0</v>
      </c>
      <c r="N161" s="12">
        <f>IF(AND($E161=0, Q161=0, D161&lt;=5), MAX(O149*Input!$B$20), 0)</f>
        <v>0</v>
      </c>
      <c r="O161" s="12">
        <f t="shared" si="47"/>
        <v>157809.62</v>
      </c>
      <c r="P161" s="20">
        <f>IF(Q161=0, VLOOKUP(B161, LWP!$A$2:$B$77, 2, FALSE), P160)</f>
        <v>0.05</v>
      </c>
      <c r="Q161" s="13">
        <f>IF(F161&lt;Input!$B$23,0,1)</f>
        <v>1</v>
      </c>
      <c r="R161" s="12">
        <f t="shared" si="49"/>
        <v>657.54008333333331</v>
      </c>
      <c r="S161" s="12">
        <f t="shared" si="50"/>
        <v>0</v>
      </c>
      <c r="T161" s="27">
        <f>VLOOKUP(D161,'Swap-forward'!$A$2:$B$90,2,FALSE)/12</f>
        <v>3.892922460912098E-3</v>
      </c>
      <c r="U161" s="27">
        <f>EXP(-SUM(T$5:T161))</f>
        <v>0.69903323309907772</v>
      </c>
      <c r="V161" s="12">
        <f t="shared" si="51"/>
        <v>0</v>
      </c>
      <c r="W161" s="12">
        <f t="shared" si="52"/>
        <v>0</v>
      </c>
      <c r="X161" s="26"/>
      <c r="Y161">
        <f>VLOOKUP(B161, Mort!$A$2:$D$116, 4, FALSE)/12</f>
        <v>1.9006008157499996E-5</v>
      </c>
      <c r="Z161">
        <f>VLOOKUP(D161,Lapse!$A$2:$B$101, 2, FALSE)/12</f>
        <v>2.5000000000000001E-3</v>
      </c>
      <c r="AA161" s="28">
        <f t="shared" si="53"/>
        <v>0.67983790408719613</v>
      </c>
      <c r="AB161" s="27">
        <f t="shared" si="54"/>
        <v>0</v>
      </c>
      <c r="AC161" s="27">
        <f t="shared" si="55"/>
        <v>0</v>
      </c>
    </row>
    <row r="162" spans="1:29" x14ac:dyDescent="0.2">
      <c r="A162" s="19">
        <f t="shared" si="41"/>
        <v>49552</v>
      </c>
      <c r="B162">
        <f t="shared" si="42"/>
        <v>68</v>
      </c>
      <c r="C162">
        <f t="shared" si="43"/>
        <v>5</v>
      </c>
      <c r="D162">
        <f t="shared" si="44"/>
        <v>14</v>
      </c>
      <c r="E162">
        <f t="shared" si="45"/>
        <v>2</v>
      </c>
      <c r="F162">
        <f t="shared" si="46"/>
        <v>158</v>
      </c>
      <c r="G162" s="11">
        <f>'Fund Return'!D159</f>
        <v>-1.6217813766595302E-2</v>
      </c>
      <c r="H162" s="12">
        <f t="shared" si="48"/>
        <v>84968.271348779206</v>
      </c>
      <c r="I162" s="12">
        <f>H161*(Input!$B$13)/12</f>
        <v>76.286289943842405</v>
      </c>
      <c r="J162" s="12">
        <f>H161*(Input!$B$14)/12</f>
        <v>68.294392902106537</v>
      </c>
      <c r="K162" s="12">
        <f>IF(AND($E162=0, H161&gt;0), Input!$B$15, 0)</f>
        <v>0</v>
      </c>
      <c r="L162" s="12">
        <f>O161*IF(AND($E162=0, H161&gt;0), Input!$B$12, 0)</f>
        <v>0</v>
      </c>
      <c r="M162" s="12">
        <f t="shared" si="56"/>
        <v>0</v>
      </c>
      <c r="N162" s="12">
        <f>IF(AND($E162=0, Q162=0, D162&lt;=5), MAX(O150*Input!$B$20), 0)</f>
        <v>0</v>
      </c>
      <c r="O162" s="12">
        <f t="shared" si="47"/>
        <v>157809.62</v>
      </c>
      <c r="P162" s="20">
        <f>IF(Q162=0, VLOOKUP(B162, LWP!$A$2:$B$77, 2, FALSE), P161)</f>
        <v>0.05</v>
      </c>
      <c r="Q162" s="13">
        <f>IF(F162&lt;Input!$B$23,0,1)</f>
        <v>1</v>
      </c>
      <c r="R162" s="12">
        <f t="shared" si="49"/>
        <v>657.54008333333331</v>
      </c>
      <c r="S162" s="12">
        <f t="shared" si="50"/>
        <v>0</v>
      </c>
      <c r="T162" s="27">
        <f>VLOOKUP(D162,'Swap-forward'!$A$2:$B$90,2,FALSE)/12</f>
        <v>3.892922460912098E-3</v>
      </c>
      <c r="U162" s="27">
        <f>EXP(-SUM(T$5:T162))</f>
        <v>0.69631724092852043</v>
      </c>
      <c r="V162" s="12">
        <f t="shared" si="51"/>
        <v>0</v>
      </c>
      <c r="W162" s="12">
        <f t="shared" si="52"/>
        <v>0</v>
      </c>
      <c r="X162" s="26"/>
      <c r="Y162">
        <f>VLOOKUP(B162, Mort!$A$2:$D$116, 4, FALSE)/12</f>
        <v>1.9006008157499996E-5</v>
      </c>
      <c r="Z162">
        <f>VLOOKUP(D162,Lapse!$A$2:$B$101, 2, FALSE)/12</f>
        <v>2.5000000000000001E-3</v>
      </c>
      <c r="AA162" s="28">
        <f t="shared" si="53"/>
        <v>0.67812542062473913</v>
      </c>
      <c r="AB162" s="27">
        <f t="shared" si="54"/>
        <v>0</v>
      </c>
      <c r="AC162" s="27">
        <f t="shared" si="55"/>
        <v>0</v>
      </c>
    </row>
    <row r="163" spans="1:29" x14ac:dyDescent="0.2">
      <c r="A163" s="19">
        <f t="shared" si="41"/>
        <v>49582</v>
      </c>
      <c r="B163">
        <f t="shared" si="42"/>
        <v>68</v>
      </c>
      <c r="C163">
        <f t="shared" si="43"/>
        <v>6</v>
      </c>
      <c r="D163">
        <f t="shared" si="44"/>
        <v>14</v>
      </c>
      <c r="E163">
        <f t="shared" si="45"/>
        <v>3</v>
      </c>
      <c r="F163">
        <f t="shared" si="46"/>
        <v>159</v>
      </c>
      <c r="G163" s="11">
        <f>'Fund Return'!D160</f>
        <v>1.7560025771938718E-2</v>
      </c>
      <c r="H163" s="12">
        <f t="shared" si="48"/>
        <v>85661.870583474141</v>
      </c>
      <c r="I163" s="12">
        <f>H162*(Input!$B$13)/12</f>
        <v>74.347237430181806</v>
      </c>
      <c r="J163" s="12">
        <f>H162*(Input!$B$14)/12</f>
        <v>66.558479223210384</v>
      </c>
      <c r="K163" s="12">
        <f>IF(AND($E163=0, H162&gt;0), Input!$B$15, 0)</f>
        <v>0</v>
      </c>
      <c r="L163" s="12">
        <f>O162*IF(AND($E163=0, H162&gt;0), Input!$B$12, 0)</f>
        <v>0</v>
      </c>
      <c r="M163" s="12">
        <f t="shared" si="56"/>
        <v>0</v>
      </c>
      <c r="N163" s="12">
        <f>IF(AND($E163=0, Q163=0, D163&lt;=5), MAX(O151*Input!$B$20), 0)</f>
        <v>0</v>
      </c>
      <c r="O163" s="12">
        <f t="shared" si="47"/>
        <v>157809.62</v>
      </c>
      <c r="P163" s="20">
        <f>IF(Q163=0, VLOOKUP(B163, LWP!$A$2:$B$77, 2, FALSE), P162)</f>
        <v>0.05</v>
      </c>
      <c r="Q163" s="13">
        <f>IF(F163&lt;Input!$B$23,0,1)</f>
        <v>1</v>
      </c>
      <c r="R163" s="12">
        <f t="shared" si="49"/>
        <v>657.54008333333331</v>
      </c>
      <c r="S163" s="12">
        <f t="shared" si="50"/>
        <v>0</v>
      </c>
      <c r="T163" s="27">
        <f>VLOOKUP(D163,'Swap-forward'!$A$2:$B$90,2,FALSE)/12</f>
        <v>3.892922460912098E-3</v>
      </c>
      <c r="U163" s="27">
        <f>EXP(-SUM(T$5:T163))</f>
        <v>0.6936118013513467</v>
      </c>
      <c r="V163" s="12">
        <f t="shared" si="51"/>
        <v>0</v>
      </c>
      <c r="W163" s="12">
        <f t="shared" si="52"/>
        <v>0</v>
      </c>
      <c r="X163" s="26"/>
      <c r="Y163">
        <f>VLOOKUP(B163, Mort!$A$2:$D$116, 4, FALSE)/12</f>
        <v>1.9006008157499996E-5</v>
      </c>
      <c r="Z163">
        <f>VLOOKUP(D163,Lapse!$A$2:$B$101, 2, FALSE)/12</f>
        <v>2.5000000000000001E-3</v>
      </c>
      <c r="AA163" s="28">
        <f t="shared" si="53"/>
        <v>0.67641725083704429</v>
      </c>
      <c r="AB163" s="27">
        <f t="shared" si="54"/>
        <v>0</v>
      </c>
      <c r="AC163" s="27">
        <f t="shared" si="55"/>
        <v>0</v>
      </c>
    </row>
    <row r="164" spans="1:29" x14ac:dyDescent="0.2">
      <c r="A164" s="19">
        <f t="shared" si="41"/>
        <v>49613</v>
      </c>
      <c r="B164">
        <f t="shared" ref="B164:B215" si="57">B163+(C163=11)</f>
        <v>68</v>
      </c>
      <c r="C164">
        <f t="shared" ref="C164:C215" si="58">MOD(C163+1,12)</f>
        <v>7</v>
      </c>
      <c r="D164">
        <f t="shared" ref="D164:D215" si="59">D163+(E163=11)</f>
        <v>14</v>
      </c>
      <c r="E164">
        <f t="shared" ref="E164:E215" si="60">MOD(E163+1,12)</f>
        <v>4</v>
      </c>
      <c r="F164">
        <f t="shared" ref="F164:F215" si="61">F163+1</f>
        <v>160</v>
      </c>
      <c r="G164" s="11">
        <f>'Fund Return'!D161</f>
        <v>-5.704676936705488E-3</v>
      </c>
      <c r="H164" s="12">
        <f t="shared" si="48"/>
        <v>84373.601267283957</v>
      </c>
      <c r="I164" s="12">
        <f>H163*(Input!$B$13)/12</f>
        <v>74.954136760539882</v>
      </c>
      <c r="J164" s="12">
        <f>H163*(Input!$B$14)/12</f>
        <v>67.101798623721422</v>
      </c>
      <c r="K164" s="12">
        <f>IF(AND($E164=0, H163&gt;0), Input!$B$15, 0)</f>
        <v>0</v>
      </c>
      <c r="L164" s="12">
        <f>O163*IF(AND($E164=0, H163&gt;0), Input!$B$12, 0)</f>
        <v>0</v>
      </c>
      <c r="M164" s="12">
        <f t="shared" ref="M164:M215" si="62">IF(AND($E164=0, Q164=0), MAX(H164,O163) - O163, 0)</f>
        <v>0</v>
      </c>
      <c r="N164" s="12">
        <f>IF(AND($E164=0, Q164=0, D164&lt;=5), MAX(O152*Input!$B$20), 0)</f>
        <v>0</v>
      </c>
      <c r="O164" s="12">
        <f t="shared" ref="O164:O215" si="63">O163+MAX(M164,N164)</f>
        <v>157809.62</v>
      </c>
      <c r="P164" s="20">
        <f>IF(Q164=0, VLOOKUP(B164, LWP!$A$2:$B$77, 2, FALSE), P163)</f>
        <v>0.05</v>
      </c>
      <c r="Q164" s="13">
        <f>IF(F164&lt;Input!$B$23,0,1)</f>
        <v>1</v>
      </c>
      <c r="R164" s="12">
        <f t="shared" si="49"/>
        <v>657.54008333333331</v>
      </c>
      <c r="S164" s="12">
        <f t="shared" si="50"/>
        <v>0</v>
      </c>
      <c r="T164" s="27">
        <f>VLOOKUP(D164,'Swap-forward'!$A$2:$B$90,2,FALSE)/12</f>
        <v>3.892922460912098E-3</v>
      </c>
      <c r="U164" s="27">
        <f>EXP(-SUM(T$5:T164))</f>
        <v>0.69091687336698671</v>
      </c>
      <c r="V164" s="12">
        <f t="shared" si="51"/>
        <v>0</v>
      </c>
      <c r="W164" s="12">
        <f t="shared" si="52"/>
        <v>0</v>
      </c>
      <c r="X164" s="26"/>
      <c r="Y164">
        <f>VLOOKUP(B164, Mort!$A$2:$D$116, 4, FALSE)/12</f>
        <v>1.9006008157499996E-5</v>
      </c>
      <c r="Z164">
        <f>VLOOKUP(D164,Lapse!$A$2:$B$101, 2, FALSE)/12</f>
        <v>2.5000000000000001E-3</v>
      </c>
      <c r="AA164" s="28">
        <f t="shared" si="53"/>
        <v>0.67471338385814394</v>
      </c>
      <c r="AB164" s="27">
        <f t="shared" si="54"/>
        <v>0</v>
      </c>
      <c r="AC164" s="27">
        <f t="shared" si="55"/>
        <v>0</v>
      </c>
    </row>
    <row r="165" spans="1:29" x14ac:dyDescent="0.2">
      <c r="A165" s="19">
        <f t="shared" ref="A165:A228" si="64">EOMONTH(A164,1)</f>
        <v>49643</v>
      </c>
      <c r="B165">
        <f t="shared" si="57"/>
        <v>68</v>
      </c>
      <c r="C165">
        <f t="shared" si="58"/>
        <v>8</v>
      </c>
      <c r="D165">
        <f t="shared" si="59"/>
        <v>14</v>
      </c>
      <c r="E165">
        <f t="shared" si="60"/>
        <v>5</v>
      </c>
      <c r="F165">
        <f t="shared" si="61"/>
        <v>161</v>
      </c>
      <c r="G165" s="11">
        <f>'Fund Return'!D162</f>
        <v>-4.2550086132404324E-2</v>
      </c>
      <c r="H165" s="12">
        <f t="shared" si="48"/>
        <v>79986.037627291633</v>
      </c>
      <c r="I165" s="12">
        <f>H164*(Input!$B$13)/12</f>
        <v>73.826901108873471</v>
      </c>
      <c r="J165" s="12">
        <f>H164*(Input!$B$14)/12</f>
        <v>66.092654326039096</v>
      </c>
      <c r="K165" s="12">
        <f>IF(AND($E165=0, H164&gt;0), Input!$B$15, 0)</f>
        <v>0</v>
      </c>
      <c r="L165" s="12">
        <f>O164*IF(AND($E165=0, H164&gt;0), Input!$B$12, 0)</f>
        <v>0</v>
      </c>
      <c r="M165" s="12">
        <f t="shared" si="62"/>
        <v>0</v>
      </c>
      <c r="N165" s="12">
        <f>IF(AND($E165=0, Q165=0, D165&lt;=5), MAX(O153*Input!$B$20), 0)</f>
        <v>0</v>
      </c>
      <c r="O165" s="12">
        <f t="shared" si="63"/>
        <v>157809.62</v>
      </c>
      <c r="P165" s="20">
        <f>IF(Q165=0, VLOOKUP(B165, LWP!$A$2:$B$77, 2, FALSE), P164)</f>
        <v>0.05</v>
      </c>
      <c r="Q165" s="13">
        <f>IF(F165&lt;Input!$B$23,0,1)</f>
        <v>1</v>
      </c>
      <c r="R165" s="12">
        <f t="shared" si="49"/>
        <v>657.54008333333331</v>
      </c>
      <c r="S165" s="12">
        <f t="shared" si="50"/>
        <v>0</v>
      </c>
      <c r="T165" s="27">
        <f>VLOOKUP(D165,'Swap-forward'!$A$2:$B$90,2,FALSE)/12</f>
        <v>3.892922460912098E-3</v>
      </c>
      <c r="U165" s="27">
        <f>EXP(-SUM(T$5:T165))</f>
        <v>0.68823241613417196</v>
      </c>
      <c r="V165" s="12">
        <f t="shared" si="51"/>
        <v>0</v>
      </c>
      <c r="W165" s="12">
        <f t="shared" si="52"/>
        <v>0</v>
      </c>
      <c r="X165" s="26"/>
      <c r="Y165">
        <f>VLOOKUP(B165, Mort!$A$2:$D$116, 4, FALSE)/12</f>
        <v>1.9006008157499996E-5</v>
      </c>
      <c r="Z165">
        <f>VLOOKUP(D165,Lapse!$A$2:$B$101, 2, FALSE)/12</f>
        <v>2.5000000000000001E-3</v>
      </c>
      <c r="AA165" s="28">
        <f t="shared" si="53"/>
        <v>0.67301380884944118</v>
      </c>
      <c r="AB165" s="27">
        <f t="shared" si="54"/>
        <v>0</v>
      </c>
      <c r="AC165" s="27">
        <f t="shared" si="55"/>
        <v>0</v>
      </c>
    </row>
    <row r="166" spans="1:29" x14ac:dyDescent="0.2">
      <c r="A166" s="19">
        <f t="shared" si="64"/>
        <v>49674</v>
      </c>
      <c r="B166">
        <f t="shared" si="57"/>
        <v>68</v>
      </c>
      <c r="C166">
        <f t="shared" si="58"/>
        <v>9</v>
      </c>
      <c r="D166">
        <f t="shared" si="59"/>
        <v>14</v>
      </c>
      <c r="E166">
        <f t="shared" si="60"/>
        <v>6</v>
      </c>
      <c r="F166">
        <f t="shared" si="61"/>
        <v>162</v>
      </c>
      <c r="G166" s="11">
        <f>'Fund Return'!D163</f>
        <v>-3.2505250028975918E-2</v>
      </c>
      <c r="H166" s="12">
        <f t="shared" si="48"/>
        <v>76595.88787965753</v>
      </c>
      <c r="I166" s="12">
        <f>H165*(Input!$B$13)/12</f>
        <v>69.987782923880175</v>
      </c>
      <c r="J166" s="12">
        <f>H165*(Input!$B$14)/12</f>
        <v>62.655729474711784</v>
      </c>
      <c r="K166" s="12">
        <f>IF(AND($E166=0, H165&gt;0), Input!$B$15, 0)</f>
        <v>0</v>
      </c>
      <c r="L166" s="12">
        <f>O165*IF(AND($E166=0, H165&gt;0), Input!$B$12, 0)</f>
        <v>0</v>
      </c>
      <c r="M166" s="12">
        <f t="shared" si="62"/>
        <v>0</v>
      </c>
      <c r="N166" s="12">
        <f>IF(AND($E166=0, Q166=0, D166&lt;=5), MAX(O154*Input!$B$20), 0)</f>
        <v>0</v>
      </c>
      <c r="O166" s="12">
        <f t="shared" si="63"/>
        <v>157809.62</v>
      </c>
      <c r="P166" s="20">
        <f>IF(Q166=0, VLOOKUP(B166, LWP!$A$2:$B$77, 2, FALSE), P165)</f>
        <v>0.05</v>
      </c>
      <c r="Q166" s="13">
        <f>IF(F166&lt;Input!$B$23,0,1)</f>
        <v>1</v>
      </c>
      <c r="R166" s="12">
        <f t="shared" si="49"/>
        <v>657.54008333333331</v>
      </c>
      <c r="S166" s="12">
        <f t="shared" si="50"/>
        <v>0</v>
      </c>
      <c r="T166" s="27">
        <f>VLOOKUP(D166,'Swap-forward'!$A$2:$B$90,2,FALSE)/12</f>
        <v>3.892922460912098E-3</v>
      </c>
      <c r="U166" s="27">
        <f>EXP(-SUM(T$5:T166))</f>
        <v>0.68555838897031718</v>
      </c>
      <c r="V166" s="12">
        <f t="shared" si="51"/>
        <v>0</v>
      </c>
      <c r="W166" s="12">
        <f t="shared" si="52"/>
        <v>0</v>
      </c>
      <c r="X166" s="26"/>
      <c r="Y166">
        <f>VLOOKUP(B166, Mort!$A$2:$D$116, 4, FALSE)/12</f>
        <v>1.9006008157499996E-5</v>
      </c>
      <c r="Z166">
        <f>VLOOKUP(D166,Lapse!$A$2:$B$101, 2, FALSE)/12</f>
        <v>2.5000000000000001E-3</v>
      </c>
      <c r="AA166" s="28">
        <f t="shared" si="53"/>
        <v>0.67131851499964135</v>
      </c>
      <c r="AB166" s="27">
        <f t="shared" si="54"/>
        <v>0</v>
      </c>
      <c r="AC166" s="27">
        <f t="shared" si="55"/>
        <v>0</v>
      </c>
    </row>
    <row r="167" spans="1:29" x14ac:dyDescent="0.2">
      <c r="A167" s="19">
        <f t="shared" si="64"/>
        <v>49705</v>
      </c>
      <c r="B167">
        <f t="shared" si="57"/>
        <v>68</v>
      </c>
      <c r="C167">
        <f t="shared" si="58"/>
        <v>10</v>
      </c>
      <c r="D167">
        <f t="shared" si="59"/>
        <v>14</v>
      </c>
      <c r="E167">
        <f t="shared" si="60"/>
        <v>7</v>
      </c>
      <c r="F167">
        <f t="shared" si="61"/>
        <v>163</v>
      </c>
      <c r="G167" s="11">
        <f>'Fund Return'!D164</f>
        <v>-7.8629764364226643E-3</v>
      </c>
      <c r="H167" s="12">
        <f t="shared" si="48"/>
        <v>75209.054620732495</v>
      </c>
      <c r="I167" s="12">
        <f>H166*(Input!$B$13)/12</f>
        <v>67.021401894700347</v>
      </c>
      <c r="J167" s="12">
        <f>H166*(Input!$B$14)/12</f>
        <v>60.000112172398396</v>
      </c>
      <c r="K167" s="12">
        <f>IF(AND($E167=0, H166&gt;0), Input!$B$15, 0)</f>
        <v>0</v>
      </c>
      <c r="L167" s="12">
        <f>O166*IF(AND($E167=0, H166&gt;0), Input!$B$12, 0)</f>
        <v>0</v>
      </c>
      <c r="M167" s="12">
        <f t="shared" si="62"/>
        <v>0</v>
      </c>
      <c r="N167" s="12">
        <f>IF(AND($E167=0, Q167=0, D167&lt;=5), MAX(O155*Input!$B$20), 0)</f>
        <v>0</v>
      </c>
      <c r="O167" s="12">
        <f t="shared" si="63"/>
        <v>157809.62</v>
      </c>
      <c r="P167" s="20">
        <f>IF(Q167=0, VLOOKUP(B167, LWP!$A$2:$B$77, 2, FALSE), P166)</f>
        <v>0.05</v>
      </c>
      <c r="Q167" s="13">
        <f>IF(F167&lt;Input!$B$23,0,1)</f>
        <v>1</v>
      </c>
      <c r="R167" s="12">
        <f t="shared" si="49"/>
        <v>657.54008333333331</v>
      </c>
      <c r="S167" s="12">
        <f t="shared" si="50"/>
        <v>0</v>
      </c>
      <c r="T167" s="27">
        <f>VLOOKUP(D167,'Swap-forward'!$A$2:$B$90,2,FALSE)/12</f>
        <v>3.892922460912098E-3</v>
      </c>
      <c r="U167" s="27">
        <f>EXP(-SUM(T$5:T167))</f>
        <v>0.68289475135090327</v>
      </c>
      <c r="V167" s="12">
        <f t="shared" si="51"/>
        <v>0</v>
      </c>
      <c r="W167" s="12">
        <f t="shared" si="52"/>
        <v>0</v>
      </c>
      <c r="X167" s="26"/>
      <c r="Y167">
        <f>VLOOKUP(B167, Mort!$A$2:$D$116, 4, FALSE)/12</f>
        <v>1.9006008157499996E-5</v>
      </c>
      <c r="Z167">
        <f>VLOOKUP(D167,Lapse!$A$2:$B$101, 2, FALSE)/12</f>
        <v>2.5000000000000001E-3</v>
      </c>
      <c r="AA167" s="28">
        <f t="shared" si="53"/>
        <v>0.66962749152468282</v>
      </c>
      <c r="AB167" s="27">
        <f t="shared" si="54"/>
        <v>0</v>
      </c>
      <c r="AC167" s="27">
        <f t="shared" si="55"/>
        <v>0</v>
      </c>
    </row>
    <row r="168" spans="1:29" x14ac:dyDescent="0.2">
      <c r="A168" s="19">
        <f t="shared" si="64"/>
        <v>49734</v>
      </c>
      <c r="B168">
        <f t="shared" si="57"/>
        <v>68</v>
      </c>
      <c r="C168">
        <f t="shared" si="58"/>
        <v>11</v>
      </c>
      <c r="D168">
        <f t="shared" si="59"/>
        <v>14</v>
      </c>
      <c r="E168">
        <f t="shared" si="60"/>
        <v>8</v>
      </c>
      <c r="F168">
        <f t="shared" si="61"/>
        <v>164</v>
      </c>
      <c r="G168" s="11">
        <f>'Fund Return'!D165</f>
        <v>-1.2453888671555157E-2</v>
      </c>
      <c r="H168" s="12">
        <f t="shared" si="48"/>
        <v>73490.147661813593</v>
      </c>
      <c r="I168" s="12">
        <f>H167*(Input!$B$13)/12</f>
        <v>65.807922793140946</v>
      </c>
      <c r="J168" s="12">
        <f>H167*(Input!$B$14)/12</f>
        <v>58.913759452907122</v>
      </c>
      <c r="K168" s="12">
        <f>IF(AND($E168=0, H167&gt;0), Input!$B$15, 0)</f>
        <v>0</v>
      </c>
      <c r="L168" s="12">
        <f>O167*IF(AND($E168=0, H167&gt;0), Input!$B$12, 0)</f>
        <v>0</v>
      </c>
      <c r="M168" s="12">
        <f t="shared" si="62"/>
        <v>0</v>
      </c>
      <c r="N168" s="12">
        <f>IF(AND($E168=0, Q168=0, D168&lt;=5), MAX(O156*Input!$B$20), 0)</f>
        <v>0</v>
      </c>
      <c r="O168" s="12">
        <f t="shared" si="63"/>
        <v>157809.62</v>
      </c>
      <c r="P168" s="20">
        <f>IF(Q168=0, VLOOKUP(B168, LWP!$A$2:$B$77, 2, FALSE), P167)</f>
        <v>0.05</v>
      </c>
      <c r="Q168" s="13">
        <f>IF(F168&lt;Input!$B$23,0,1)</f>
        <v>1</v>
      </c>
      <c r="R168" s="12">
        <f t="shared" si="49"/>
        <v>657.54008333333331</v>
      </c>
      <c r="S168" s="12">
        <f t="shared" si="50"/>
        <v>0</v>
      </c>
      <c r="T168" s="27">
        <f>VLOOKUP(D168,'Swap-forward'!$A$2:$B$90,2,FALSE)/12</f>
        <v>3.892922460912098E-3</v>
      </c>
      <c r="U168" s="27">
        <f>EXP(-SUM(T$5:T168))</f>
        <v>0.68024146290886311</v>
      </c>
      <c r="V168" s="12">
        <f t="shared" si="51"/>
        <v>0</v>
      </c>
      <c r="W168" s="12">
        <f t="shared" si="52"/>
        <v>0</v>
      </c>
      <c r="X168" s="26"/>
      <c r="Y168">
        <f>VLOOKUP(B168, Mort!$A$2:$D$116, 4, FALSE)/12</f>
        <v>1.9006008157499996E-5</v>
      </c>
      <c r="Z168">
        <f>VLOOKUP(D168,Lapse!$A$2:$B$101, 2, FALSE)/12</f>
        <v>2.5000000000000001E-3</v>
      </c>
      <c r="AA168" s="28">
        <f t="shared" si="53"/>
        <v>0.66794072766766865</v>
      </c>
      <c r="AB168" s="27">
        <f t="shared" si="54"/>
        <v>0</v>
      </c>
      <c r="AC168" s="27">
        <f t="shared" si="55"/>
        <v>0</v>
      </c>
    </row>
    <row r="169" spans="1:29" x14ac:dyDescent="0.2">
      <c r="A169" s="19">
        <f t="shared" si="64"/>
        <v>49765</v>
      </c>
      <c r="B169">
        <f t="shared" si="57"/>
        <v>69</v>
      </c>
      <c r="C169">
        <f t="shared" si="58"/>
        <v>0</v>
      </c>
      <c r="D169">
        <f t="shared" si="59"/>
        <v>14</v>
      </c>
      <c r="E169">
        <f t="shared" si="60"/>
        <v>9</v>
      </c>
      <c r="F169">
        <f t="shared" si="61"/>
        <v>165</v>
      </c>
      <c r="G169" s="11">
        <f>'Fund Return'!D166</f>
        <v>1.1499631138946118E-2</v>
      </c>
      <c r="H169" s="12">
        <f t="shared" si="48"/>
        <v>73555.846007398621</v>
      </c>
      <c r="I169" s="12">
        <f>H168*(Input!$B$13)/12</f>
        <v>64.303879204086897</v>
      </c>
      <c r="J169" s="12">
        <f>H168*(Input!$B$14)/12</f>
        <v>57.56728233508732</v>
      </c>
      <c r="K169" s="12">
        <f>IF(AND($E169=0, H168&gt;0), Input!$B$15, 0)</f>
        <v>0</v>
      </c>
      <c r="L169" s="12">
        <f>O168*IF(AND($E169=0, H168&gt;0), Input!$B$12, 0)</f>
        <v>0</v>
      </c>
      <c r="M169" s="12">
        <f t="shared" si="62"/>
        <v>0</v>
      </c>
      <c r="N169" s="12">
        <f>IF(AND($E169=0, Q169=0, D169&lt;=5), MAX(O157*Input!$B$20), 0)</f>
        <v>0</v>
      </c>
      <c r="O169" s="12">
        <f t="shared" si="63"/>
        <v>157809.62</v>
      </c>
      <c r="P169" s="20">
        <f>IF(Q169=0, VLOOKUP(B169, LWP!$A$2:$B$77, 2, FALSE), P168)</f>
        <v>0.05</v>
      </c>
      <c r="Q169" s="13">
        <f>IF(F169&lt;Input!$B$23,0,1)</f>
        <v>1</v>
      </c>
      <c r="R169" s="12">
        <f t="shared" si="49"/>
        <v>657.54008333333331</v>
      </c>
      <c r="S169" s="12">
        <f t="shared" si="50"/>
        <v>0</v>
      </c>
      <c r="T169" s="27">
        <f>VLOOKUP(D169,'Swap-forward'!$A$2:$B$90,2,FALSE)/12</f>
        <v>3.892922460912098E-3</v>
      </c>
      <c r="U169" s="27">
        <f>EXP(-SUM(T$5:T169))</f>
        <v>0.67759848343397022</v>
      </c>
      <c r="V169" s="12">
        <f t="shared" si="51"/>
        <v>0</v>
      </c>
      <c r="W169" s="12">
        <f t="shared" si="52"/>
        <v>0</v>
      </c>
      <c r="X169" s="26"/>
      <c r="Y169">
        <f>VLOOKUP(B169, Mort!$A$2:$D$116, 4, FALSE)/12</f>
        <v>2.2510359409999998E-5</v>
      </c>
      <c r="Z169">
        <f>VLOOKUP(D169,Lapse!$A$2:$B$101, 2, FALSE)/12</f>
        <v>2.5000000000000001E-3</v>
      </c>
      <c r="AA169" s="28">
        <f t="shared" si="53"/>
        <v>0.66625587785161977</v>
      </c>
      <c r="AB169" s="27">
        <f t="shared" si="54"/>
        <v>0</v>
      </c>
      <c r="AC169" s="27">
        <f t="shared" si="55"/>
        <v>0</v>
      </c>
    </row>
    <row r="170" spans="1:29" x14ac:dyDescent="0.2">
      <c r="A170" s="19">
        <f t="shared" si="64"/>
        <v>49795</v>
      </c>
      <c r="B170">
        <f t="shared" si="57"/>
        <v>69</v>
      </c>
      <c r="C170">
        <f t="shared" si="58"/>
        <v>1</v>
      </c>
      <c r="D170">
        <f t="shared" si="59"/>
        <v>14</v>
      </c>
      <c r="E170">
        <f t="shared" si="60"/>
        <v>10</v>
      </c>
      <c r="F170">
        <f t="shared" si="61"/>
        <v>166</v>
      </c>
      <c r="G170" s="11">
        <f>'Fund Return'!D167</f>
        <v>-2.9813963175602289E-2</v>
      </c>
      <c r="H170" s="12">
        <f t="shared" si="48"/>
        <v>70583.334528554842</v>
      </c>
      <c r="I170" s="12">
        <f>H169*(Input!$B$13)/12</f>
        <v>64.361365256473803</v>
      </c>
      <c r="J170" s="12">
        <f>H169*(Input!$B$14)/12</f>
        <v>57.618746039128922</v>
      </c>
      <c r="K170" s="12">
        <f>IF(AND($E170=0, H169&gt;0), Input!$B$15, 0)</f>
        <v>0</v>
      </c>
      <c r="L170" s="12">
        <f>O169*IF(AND($E170=0, H169&gt;0), Input!$B$12, 0)</f>
        <v>0</v>
      </c>
      <c r="M170" s="12">
        <f t="shared" si="62"/>
        <v>0</v>
      </c>
      <c r="N170" s="12">
        <f>IF(AND($E170=0, Q170=0, D170&lt;=5), MAX(O158*Input!$B$20), 0)</f>
        <v>0</v>
      </c>
      <c r="O170" s="12">
        <f t="shared" si="63"/>
        <v>157809.62</v>
      </c>
      <c r="P170" s="20">
        <f>IF(Q170=0, VLOOKUP(B170, LWP!$A$2:$B$77, 2, FALSE), P169)</f>
        <v>0.05</v>
      </c>
      <c r="Q170" s="13">
        <f>IF(F170&lt;Input!$B$23,0,1)</f>
        <v>1</v>
      </c>
      <c r="R170" s="12">
        <f t="shared" si="49"/>
        <v>657.54008333333331</v>
      </c>
      <c r="S170" s="12">
        <f t="shared" si="50"/>
        <v>0</v>
      </c>
      <c r="T170" s="27">
        <f>VLOOKUP(D170,'Swap-forward'!$A$2:$B$90,2,FALSE)/12</f>
        <v>3.892922460912098E-3</v>
      </c>
      <c r="U170" s="27">
        <f>EXP(-SUM(T$5:T170))</f>
        <v>0.67496577287222881</v>
      </c>
      <c r="V170" s="12">
        <f t="shared" si="51"/>
        <v>0</v>
      </c>
      <c r="W170" s="12">
        <f t="shared" si="52"/>
        <v>0</v>
      </c>
      <c r="X170" s="26"/>
      <c r="Y170">
        <f>VLOOKUP(B170, Mort!$A$2:$D$116, 4, FALSE)/12</f>
        <v>2.2510359409999998E-5</v>
      </c>
      <c r="Z170">
        <f>VLOOKUP(D170,Lapse!$A$2:$B$101, 2, FALSE)/12</f>
        <v>2.5000000000000001E-3</v>
      </c>
      <c r="AA170" s="28">
        <f t="shared" si="53"/>
        <v>0.66457527799186944</v>
      </c>
      <c r="AB170" s="27">
        <f t="shared" si="54"/>
        <v>0</v>
      </c>
      <c r="AC170" s="27">
        <f t="shared" si="55"/>
        <v>0</v>
      </c>
    </row>
    <row r="171" spans="1:29" x14ac:dyDescent="0.2">
      <c r="A171" s="19">
        <f t="shared" si="64"/>
        <v>49826</v>
      </c>
      <c r="B171">
        <f t="shared" si="57"/>
        <v>69</v>
      </c>
      <c r="C171">
        <f t="shared" si="58"/>
        <v>2</v>
      </c>
      <c r="D171">
        <f t="shared" si="59"/>
        <v>14</v>
      </c>
      <c r="E171">
        <f t="shared" si="60"/>
        <v>11</v>
      </c>
      <c r="F171">
        <f t="shared" si="61"/>
        <v>167</v>
      </c>
      <c r="G171" s="11">
        <f>'Fund Return'!D168</f>
        <v>2.7149909953877834E-2</v>
      </c>
      <c r="H171" s="12">
        <f t="shared" si="48"/>
        <v>71725.074925489695</v>
      </c>
      <c r="I171" s="12">
        <f>H170*(Input!$B$13)/12</f>
        <v>61.760417712485491</v>
      </c>
      <c r="J171" s="12">
        <f>H170*(Input!$B$14)/12</f>
        <v>55.290278714034628</v>
      </c>
      <c r="K171" s="12">
        <f>IF(AND($E171=0, H170&gt;0), Input!$B$15, 0)</f>
        <v>0</v>
      </c>
      <c r="L171" s="12">
        <f>O170*IF(AND($E171=0, H170&gt;0), Input!$B$12, 0)</f>
        <v>0</v>
      </c>
      <c r="M171" s="12">
        <f t="shared" si="62"/>
        <v>0</v>
      </c>
      <c r="N171" s="12">
        <f>IF(AND($E171=0, Q171=0, D171&lt;=5), MAX(O159*Input!$B$20), 0)</f>
        <v>0</v>
      </c>
      <c r="O171" s="12">
        <f t="shared" si="63"/>
        <v>157809.62</v>
      </c>
      <c r="P171" s="20">
        <f>IF(Q171=0, VLOOKUP(B171, LWP!$A$2:$B$77, 2, FALSE), P170)</f>
        <v>0.05</v>
      </c>
      <c r="Q171" s="13">
        <f>IF(F171&lt;Input!$B$23,0,1)</f>
        <v>1</v>
      </c>
      <c r="R171" s="12">
        <f t="shared" si="49"/>
        <v>657.54008333333331</v>
      </c>
      <c r="S171" s="12">
        <f t="shared" si="50"/>
        <v>0</v>
      </c>
      <c r="T171" s="27">
        <f>VLOOKUP(D171,'Swap-forward'!$A$2:$B$90,2,FALSE)/12</f>
        <v>3.892922460912098E-3</v>
      </c>
      <c r="U171" s="27">
        <f>EXP(-SUM(T$5:T171))</f>
        <v>0.67234329132526738</v>
      </c>
      <c r="V171" s="12">
        <f t="shared" si="51"/>
        <v>0</v>
      </c>
      <c r="W171" s="12">
        <f t="shared" si="52"/>
        <v>0</v>
      </c>
      <c r="X171" s="26"/>
      <c r="Y171">
        <f>VLOOKUP(B171, Mort!$A$2:$D$116, 4, FALSE)/12</f>
        <v>2.2510359409999998E-5</v>
      </c>
      <c r="Z171">
        <f>VLOOKUP(D171,Lapse!$A$2:$B$101, 2, FALSE)/12</f>
        <v>2.5000000000000001E-3</v>
      </c>
      <c r="AA171" s="28">
        <f t="shared" si="53"/>
        <v>0.66289891736809803</v>
      </c>
      <c r="AB171" s="27">
        <f t="shared" si="54"/>
        <v>0</v>
      </c>
      <c r="AC171" s="27">
        <f t="shared" si="55"/>
        <v>0</v>
      </c>
    </row>
    <row r="172" spans="1:29" x14ac:dyDescent="0.2">
      <c r="A172" s="19">
        <f t="shared" si="64"/>
        <v>49856</v>
      </c>
      <c r="B172">
        <f t="shared" si="57"/>
        <v>69</v>
      </c>
      <c r="C172">
        <f t="shared" si="58"/>
        <v>3</v>
      </c>
      <c r="D172">
        <f t="shared" si="59"/>
        <v>15</v>
      </c>
      <c r="E172">
        <f t="shared" si="60"/>
        <v>0</v>
      </c>
      <c r="F172">
        <f t="shared" si="61"/>
        <v>168</v>
      </c>
      <c r="G172" s="11">
        <f>'Fund Return'!D169</f>
        <v>1.1974976092782003E-2</v>
      </c>
      <c r="H172" s="12">
        <f t="shared" si="48"/>
        <v>68479.275759057346</v>
      </c>
      <c r="I172" s="12">
        <f>H171*(Input!$B$13)/12</f>
        <v>62.759440559803487</v>
      </c>
      <c r="J172" s="12">
        <f>H171*(Input!$B$14)/12</f>
        <v>56.184642024966934</v>
      </c>
      <c r="K172" s="12">
        <f>IF(AND($E172=0, H171&gt;0), Input!$B$15, 0)</f>
        <v>30</v>
      </c>
      <c r="L172" s="12">
        <f>O171*IF(AND($E172=0, H171&gt;0), Input!$B$12, 0)</f>
        <v>3298.2210579999996</v>
      </c>
      <c r="M172" s="12">
        <f t="shared" si="62"/>
        <v>0</v>
      </c>
      <c r="N172" s="12">
        <f>IF(AND($E172=0, Q172=0, D172&lt;=5), MAX(O160*Input!$B$20), 0)</f>
        <v>0</v>
      </c>
      <c r="O172" s="12">
        <f t="shared" si="63"/>
        <v>157809.62</v>
      </c>
      <c r="P172" s="20">
        <f>IF(Q172=0, VLOOKUP(B172, LWP!$A$2:$B$77, 2, FALSE), P171)</f>
        <v>0.05</v>
      </c>
      <c r="Q172" s="13">
        <f>IF(F172&lt;Input!$B$23,0,1)</f>
        <v>1</v>
      </c>
      <c r="R172" s="12">
        <f t="shared" si="49"/>
        <v>657.54008333333331</v>
      </c>
      <c r="S172" s="12">
        <f t="shared" si="50"/>
        <v>0</v>
      </c>
      <c r="T172" s="27">
        <f>VLOOKUP(D172,'Swap-forward'!$A$2:$B$90,2,FALSE)/12</f>
        <v>2.3093141240698861E-3</v>
      </c>
      <c r="U172" s="27">
        <f>EXP(-SUM(T$5:T172))</f>
        <v>0.67079243086758533</v>
      </c>
      <c r="V172" s="12">
        <f t="shared" si="51"/>
        <v>2212.4217210344791</v>
      </c>
      <c r="W172" s="12">
        <f t="shared" si="52"/>
        <v>0</v>
      </c>
      <c r="X172" s="26"/>
      <c r="Y172">
        <f>VLOOKUP(B172, Mort!$A$2:$D$116, 4, FALSE)/12</f>
        <v>2.2510359409999998E-5</v>
      </c>
      <c r="Z172">
        <f>VLOOKUP(D172,Lapse!$A$2:$B$101, 2, FALSE)/12</f>
        <v>2.5000000000000001E-3</v>
      </c>
      <c r="AA172" s="28">
        <f t="shared" si="53"/>
        <v>0.66122678528702761</v>
      </c>
      <c r="AB172" s="27">
        <f t="shared" si="54"/>
        <v>1462.9125022988217</v>
      </c>
      <c r="AC172" s="27">
        <f t="shared" si="55"/>
        <v>0</v>
      </c>
    </row>
    <row r="173" spans="1:29" x14ac:dyDescent="0.2">
      <c r="A173" s="19">
        <f t="shared" si="64"/>
        <v>49887</v>
      </c>
      <c r="B173">
        <f t="shared" si="57"/>
        <v>69</v>
      </c>
      <c r="C173">
        <f t="shared" si="58"/>
        <v>4</v>
      </c>
      <c r="D173">
        <f t="shared" si="59"/>
        <v>15</v>
      </c>
      <c r="E173">
        <f t="shared" si="60"/>
        <v>1</v>
      </c>
      <c r="F173">
        <f t="shared" si="61"/>
        <v>169</v>
      </c>
      <c r="G173" s="11">
        <f>'Fund Return'!D170</f>
        <v>-2.3727769475398553E-2</v>
      </c>
      <c r="H173" s="12">
        <f t="shared" si="48"/>
        <v>66083.313741037069</v>
      </c>
      <c r="I173" s="12">
        <f>H172*(Input!$B$13)/12</f>
        <v>59.91936628917518</v>
      </c>
      <c r="J173" s="12">
        <f>H172*(Input!$B$14)/12</f>
        <v>53.642099344594925</v>
      </c>
      <c r="K173" s="12">
        <f>IF(AND($E173=0, H172&gt;0), Input!$B$15, 0)</f>
        <v>0</v>
      </c>
      <c r="L173" s="12">
        <f>O172*IF(AND($E173=0, H172&gt;0), Input!$B$12, 0)</f>
        <v>0</v>
      </c>
      <c r="M173" s="12">
        <f t="shared" si="62"/>
        <v>0</v>
      </c>
      <c r="N173" s="12">
        <f>IF(AND($E173=0, Q173=0, D173&lt;=5), MAX(O161*Input!$B$20), 0)</f>
        <v>0</v>
      </c>
      <c r="O173" s="12">
        <f t="shared" si="63"/>
        <v>157809.62</v>
      </c>
      <c r="P173" s="20">
        <f>IF(Q173=0, VLOOKUP(B173, LWP!$A$2:$B$77, 2, FALSE), P172)</f>
        <v>0.05</v>
      </c>
      <c r="Q173" s="13">
        <f>IF(F173&lt;Input!$B$23,0,1)</f>
        <v>1</v>
      </c>
      <c r="R173" s="12">
        <f t="shared" si="49"/>
        <v>657.54008333333331</v>
      </c>
      <c r="S173" s="12">
        <f t="shared" si="50"/>
        <v>0</v>
      </c>
      <c r="T173" s="27">
        <f>VLOOKUP(D173,'Swap-forward'!$A$2:$B$90,2,FALSE)/12</f>
        <v>2.3093141240698861E-3</v>
      </c>
      <c r="U173" s="27">
        <f>EXP(-SUM(T$5:T173))</f>
        <v>0.66924514770172772</v>
      </c>
      <c r="V173" s="12">
        <f t="shared" si="51"/>
        <v>0</v>
      </c>
      <c r="W173" s="12">
        <f t="shared" si="52"/>
        <v>0</v>
      </c>
      <c r="X173" s="26"/>
      <c r="Y173">
        <f>VLOOKUP(B173, Mort!$A$2:$D$116, 4, FALSE)/12</f>
        <v>2.2510359409999998E-5</v>
      </c>
      <c r="Z173">
        <f>VLOOKUP(D173,Lapse!$A$2:$B$101, 2, FALSE)/12</f>
        <v>2.5000000000000001E-3</v>
      </c>
      <c r="AA173" s="28">
        <f t="shared" si="53"/>
        <v>0.65955887108235323</v>
      </c>
      <c r="AB173" s="27">
        <f t="shared" si="54"/>
        <v>0</v>
      </c>
      <c r="AC173" s="27">
        <f t="shared" si="55"/>
        <v>0</v>
      </c>
    </row>
    <row r="174" spans="1:29" x14ac:dyDescent="0.2">
      <c r="A174" s="19">
        <f t="shared" si="64"/>
        <v>49918</v>
      </c>
      <c r="B174">
        <f t="shared" si="57"/>
        <v>69</v>
      </c>
      <c r="C174">
        <f t="shared" si="58"/>
        <v>5</v>
      </c>
      <c r="D174">
        <f t="shared" si="59"/>
        <v>15</v>
      </c>
      <c r="E174">
        <f t="shared" si="60"/>
        <v>2</v>
      </c>
      <c r="F174">
        <f t="shared" si="61"/>
        <v>170</v>
      </c>
      <c r="G174" s="11">
        <f>'Fund Return'!D171</f>
        <v>5.8028564050377389E-3</v>
      </c>
      <c r="H174" s="12">
        <f t="shared" si="48"/>
        <v>65699.657476158143</v>
      </c>
      <c r="I174" s="12">
        <f>H173*(Input!$B$13)/12</f>
        <v>57.822899523407443</v>
      </c>
      <c r="J174" s="12">
        <f>H173*(Input!$B$14)/12</f>
        <v>51.765262430479034</v>
      </c>
      <c r="K174" s="12">
        <f>IF(AND($E174=0, H173&gt;0), Input!$B$15, 0)</f>
        <v>0</v>
      </c>
      <c r="L174" s="12">
        <f>O173*IF(AND($E174=0, H173&gt;0), Input!$B$12, 0)</f>
        <v>0</v>
      </c>
      <c r="M174" s="12">
        <f t="shared" si="62"/>
        <v>0</v>
      </c>
      <c r="N174" s="12">
        <f>IF(AND($E174=0, Q174=0, D174&lt;=5), MAX(O162*Input!$B$20), 0)</f>
        <v>0</v>
      </c>
      <c r="O174" s="12">
        <f t="shared" si="63"/>
        <v>157809.62</v>
      </c>
      <c r="P174" s="20">
        <f>IF(Q174=0, VLOOKUP(B174, LWP!$A$2:$B$77, 2, FALSE), P173)</f>
        <v>0.05</v>
      </c>
      <c r="Q174" s="13">
        <f>IF(F174&lt;Input!$B$23,0,1)</f>
        <v>1</v>
      </c>
      <c r="R174" s="12">
        <f t="shared" si="49"/>
        <v>657.54008333333331</v>
      </c>
      <c r="S174" s="12">
        <f t="shared" si="50"/>
        <v>0</v>
      </c>
      <c r="T174" s="27">
        <f>VLOOKUP(D174,'Swap-forward'!$A$2:$B$90,2,FALSE)/12</f>
        <v>2.3093141240698861E-3</v>
      </c>
      <c r="U174" s="27">
        <f>EXP(-SUM(T$5:T174))</f>
        <v>0.66770143357613521</v>
      </c>
      <c r="V174" s="12">
        <f t="shared" si="51"/>
        <v>0</v>
      </c>
      <c r="W174" s="12">
        <f t="shared" si="52"/>
        <v>0</v>
      </c>
      <c r="X174" s="26"/>
      <c r="Y174">
        <f>VLOOKUP(B174, Mort!$A$2:$D$116, 4, FALSE)/12</f>
        <v>2.2510359409999998E-5</v>
      </c>
      <c r="Z174">
        <f>VLOOKUP(D174,Lapse!$A$2:$B$101, 2, FALSE)/12</f>
        <v>2.5000000000000001E-3</v>
      </c>
      <c r="AA174" s="28">
        <f t="shared" si="53"/>
        <v>0.6578951641146753</v>
      </c>
      <c r="AB174" s="27">
        <f t="shared" si="54"/>
        <v>0</v>
      </c>
      <c r="AC174" s="27">
        <f t="shared" si="55"/>
        <v>0</v>
      </c>
    </row>
    <row r="175" spans="1:29" x14ac:dyDescent="0.2">
      <c r="A175" s="19">
        <f t="shared" si="64"/>
        <v>49948</v>
      </c>
      <c r="B175">
        <f t="shared" si="57"/>
        <v>69</v>
      </c>
      <c r="C175">
        <f t="shared" si="58"/>
        <v>6</v>
      </c>
      <c r="D175">
        <f t="shared" si="59"/>
        <v>15</v>
      </c>
      <c r="E175">
        <f t="shared" si="60"/>
        <v>3</v>
      </c>
      <c r="F175">
        <f t="shared" si="61"/>
        <v>171</v>
      </c>
      <c r="G175" s="11">
        <f>'Fund Return'!D172</f>
        <v>-1.1551314460624611E-2</v>
      </c>
      <c r="H175" s="12">
        <f t="shared" si="48"/>
        <v>64174.248057381083</v>
      </c>
      <c r="I175" s="12">
        <f>H174*(Input!$B$13)/12</f>
        <v>57.487200291638381</v>
      </c>
      <c r="J175" s="12">
        <f>H174*(Input!$B$14)/12</f>
        <v>51.464731689657214</v>
      </c>
      <c r="K175" s="12">
        <f>IF(AND($E175=0, H174&gt;0), Input!$B$15, 0)</f>
        <v>0</v>
      </c>
      <c r="L175" s="12">
        <f>O174*IF(AND($E175=0, H174&gt;0), Input!$B$12, 0)</f>
        <v>0</v>
      </c>
      <c r="M175" s="12">
        <f t="shared" si="62"/>
        <v>0</v>
      </c>
      <c r="N175" s="12">
        <f>IF(AND($E175=0, Q175=0, D175&lt;=5), MAX(O163*Input!$B$20), 0)</f>
        <v>0</v>
      </c>
      <c r="O175" s="12">
        <f t="shared" si="63"/>
        <v>157809.62</v>
      </c>
      <c r="P175" s="20">
        <f>IF(Q175=0, VLOOKUP(B175, LWP!$A$2:$B$77, 2, FALSE), P174)</f>
        <v>0.05</v>
      </c>
      <c r="Q175" s="13">
        <f>IF(F175&lt;Input!$B$23,0,1)</f>
        <v>1</v>
      </c>
      <c r="R175" s="12">
        <f t="shared" si="49"/>
        <v>657.54008333333331</v>
      </c>
      <c r="S175" s="12">
        <f t="shared" si="50"/>
        <v>0</v>
      </c>
      <c r="T175" s="27">
        <f>VLOOKUP(D175,'Swap-forward'!$A$2:$B$90,2,FALSE)/12</f>
        <v>2.3093141240698861E-3</v>
      </c>
      <c r="U175" s="27">
        <f>EXP(-SUM(T$5:T175))</f>
        <v>0.66616128025828214</v>
      </c>
      <c r="V175" s="12">
        <f t="shared" si="51"/>
        <v>0</v>
      </c>
      <c r="W175" s="12">
        <f t="shared" si="52"/>
        <v>0</v>
      </c>
      <c r="X175" s="26"/>
      <c r="Y175">
        <f>VLOOKUP(B175, Mort!$A$2:$D$116, 4, FALSE)/12</f>
        <v>2.2510359409999998E-5</v>
      </c>
      <c r="Z175">
        <f>VLOOKUP(D175,Lapse!$A$2:$B$101, 2, FALSE)/12</f>
        <v>2.5000000000000001E-3</v>
      </c>
      <c r="AA175" s="28">
        <f t="shared" si="53"/>
        <v>0.65623565377143178</v>
      </c>
      <c r="AB175" s="27">
        <f t="shared" si="54"/>
        <v>0</v>
      </c>
      <c r="AC175" s="27">
        <f t="shared" si="55"/>
        <v>0</v>
      </c>
    </row>
    <row r="176" spans="1:29" x14ac:dyDescent="0.2">
      <c r="A176" s="19">
        <f t="shared" si="64"/>
        <v>49979</v>
      </c>
      <c r="B176">
        <f t="shared" si="57"/>
        <v>69</v>
      </c>
      <c r="C176">
        <f t="shared" si="58"/>
        <v>7</v>
      </c>
      <c r="D176">
        <f t="shared" si="59"/>
        <v>15</v>
      </c>
      <c r="E176">
        <f t="shared" si="60"/>
        <v>4</v>
      </c>
      <c r="F176">
        <f t="shared" si="61"/>
        <v>172</v>
      </c>
      <c r="G176" s="11">
        <f>'Fund Return'!D173</f>
        <v>-5.5212227101871826E-2</v>
      </c>
      <c r="H176" s="12">
        <f t="shared" si="48"/>
        <v>59867.082521516611</v>
      </c>
      <c r="I176" s="12">
        <f>H175*(Input!$B$13)/12</f>
        <v>56.15246705020845</v>
      </c>
      <c r="J176" s="12">
        <f>H175*(Input!$B$14)/12</f>
        <v>50.269827644948521</v>
      </c>
      <c r="K176" s="12">
        <f>IF(AND($E176=0, H175&gt;0), Input!$B$15, 0)</f>
        <v>0</v>
      </c>
      <c r="L176" s="12">
        <f>O175*IF(AND($E176=0, H175&gt;0), Input!$B$12, 0)</f>
        <v>0</v>
      </c>
      <c r="M176" s="12">
        <f t="shared" si="62"/>
        <v>0</v>
      </c>
      <c r="N176" s="12">
        <f>IF(AND($E176=0, Q176=0, D176&lt;=5), MAX(O164*Input!$B$20), 0)</f>
        <v>0</v>
      </c>
      <c r="O176" s="12">
        <f t="shared" si="63"/>
        <v>157809.62</v>
      </c>
      <c r="P176" s="20">
        <f>IF(Q176=0, VLOOKUP(B176, LWP!$A$2:$B$77, 2, FALSE), P175)</f>
        <v>0.05</v>
      </c>
      <c r="Q176" s="13">
        <f>IF(F176&lt;Input!$B$23,0,1)</f>
        <v>1</v>
      </c>
      <c r="R176" s="12">
        <f t="shared" si="49"/>
        <v>657.54008333333331</v>
      </c>
      <c r="S176" s="12">
        <f t="shared" si="50"/>
        <v>0</v>
      </c>
      <c r="T176" s="27">
        <f>VLOOKUP(D176,'Swap-forward'!$A$2:$B$90,2,FALSE)/12</f>
        <v>2.3093141240698861E-3</v>
      </c>
      <c r="U176" s="27">
        <f>EXP(-SUM(T$5:T176))</f>
        <v>0.66462467953463245</v>
      </c>
      <c r="V176" s="12">
        <f t="shared" si="51"/>
        <v>0</v>
      </c>
      <c r="W176" s="12">
        <f t="shared" si="52"/>
        <v>0</v>
      </c>
      <c r="X176" s="26"/>
      <c r="Y176">
        <f>VLOOKUP(B176, Mort!$A$2:$D$116, 4, FALSE)/12</f>
        <v>2.2510359409999998E-5</v>
      </c>
      <c r="Z176">
        <f>VLOOKUP(D176,Lapse!$A$2:$B$101, 2, FALSE)/12</f>
        <v>2.5000000000000001E-3</v>
      </c>
      <c r="AA176" s="28">
        <f t="shared" si="53"/>
        <v>0.6545803294668302</v>
      </c>
      <c r="AB176" s="27">
        <f t="shared" si="54"/>
        <v>0</v>
      </c>
      <c r="AC176" s="27">
        <f t="shared" si="55"/>
        <v>0</v>
      </c>
    </row>
    <row r="177" spans="1:29" x14ac:dyDescent="0.2">
      <c r="A177" s="19">
        <f t="shared" si="64"/>
        <v>50009</v>
      </c>
      <c r="B177">
        <f t="shared" si="57"/>
        <v>69</v>
      </c>
      <c r="C177">
        <f t="shared" si="58"/>
        <v>8</v>
      </c>
      <c r="D177">
        <f t="shared" si="59"/>
        <v>15</v>
      </c>
      <c r="E177">
        <f t="shared" si="60"/>
        <v>5</v>
      </c>
      <c r="F177">
        <f t="shared" si="61"/>
        <v>173</v>
      </c>
      <c r="G177" s="11">
        <f>'Fund Return'!D174</f>
        <v>7.4210183891832591E-3</v>
      </c>
      <c r="H177" s="12">
        <f t="shared" si="48"/>
        <v>59554.537579967349</v>
      </c>
      <c r="I177" s="12">
        <f>H176*(Input!$B$13)/12</f>
        <v>52.383697206327042</v>
      </c>
      <c r="J177" s="12">
        <f>H176*(Input!$B$14)/12</f>
        <v>46.895881308521346</v>
      </c>
      <c r="K177" s="12">
        <f>IF(AND($E177=0, H176&gt;0), Input!$B$15, 0)</f>
        <v>0</v>
      </c>
      <c r="L177" s="12">
        <f>O176*IF(AND($E177=0, H176&gt;0), Input!$B$12, 0)</f>
        <v>0</v>
      </c>
      <c r="M177" s="12">
        <f t="shared" si="62"/>
        <v>0</v>
      </c>
      <c r="N177" s="12">
        <f>IF(AND($E177=0, Q177=0, D177&lt;=5), MAX(O165*Input!$B$20), 0)</f>
        <v>0</v>
      </c>
      <c r="O177" s="12">
        <f t="shared" si="63"/>
        <v>157809.62</v>
      </c>
      <c r="P177" s="20">
        <f>IF(Q177=0, VLOOKUP(B177, LWP!$A$2:$B$77, 2, FALSE), P176)</f>
        <v>0.05</v>
      </c>
      <c r="Q177" s="13">
        <f>IF(F177&lt;Input!$B$23,0,1)</f>
        <v>1</v>
      </c>
      <c r="R177" s="12">
        <f t="shared" si="49"/>
        <v>657.54008333333331</v>
      </c>
      <c r="S177" s="12">
        <f t="shared" si="50"/>
        <v>0</v>
      </c>
      <c r="T177" s="27">
        <f>VLOOKUP(D177,'Swap-forward'!$A$2:$B$90,2,FALSE)/12</f>
        <v>2.3093141240698861E-3</v>
      </c>
      <c r="U177" s="27">
        <f>EXP(-SUM(T$5:T177))</f>
        <v>0.66309162321059578</v>
      </c>
      <c r="V177" s="12">
        <f t="shared" si="51"/>
        <v>0</v>
      </c>
      <c r="W177" s="12">
        <f t="shared" si="52"/>
        <v>0</v>
      </c>
      <c r="X177" s="26"/>
      <c r="Y177">
        <f>VLOOKUP(B177, Mort!$A$2:$D$116, 4, FALSE)/12</f>
        <v>2.2510359409999998E-5</v>
      </c>
      <c r="Z177">
        <f>VLOOKUP(D177,Lapse!$A$2:$B$101, 2, FALSE)/12</f>
        <v>2.5000000000000001E-3</v>
      </c>
      <c r="AA177" s="28">
        <f t="shared" si="53"/>
        <v>0.65292918064178029</v>
      </c>
      <c r="AB177" s="27">
        <f t="shared" si="54"/>
        <v>0</v>
      </c>
      <c r="AC177" s="27">
        <f t="shared" si="55"/>
        <v>0</v>
      </c>
    </row>
    <row r="178" spans="1:29" x14ac:dyDescent="0.2">
      <c r="A178" s="19">
        <f t="shared" si="64"/>
        <v>50040</v>
      </c>
      <c r="B178">
        <f t="shared" si="57"/>
        <v>69</v>
      </c>
      <c r="C178">
        <f t="shared" si="58"/>
        <v>9</v>
      </c>
      <c r="D178">
        <f t="shared" si="59"/>
        <v>15</v>
      </c>
      <c r="E178">
        <f t="shared" si="60"/>
        <v>6</v>
      </c>
      <c r="F178">
        <f t="shared" si="61"/>
        <v>174</v>
      </c>
      <c r="G178" s="11">
        <f>'Fund Return'!D175</f>
        <v>-3.0884700747397124E-2</v>
      </c>
      <c r="H178" s="12">
        <f t="shared" si="48"/>
        <v>56958.912150506992</v>
      </c>
      <c r="I178" s="12">
        <f>H177*(Input!$B$13)/12</f>
        <v>52.110220382471432</v>
      </c>
      <c r="J178" s="12">
        <f>H177*(Input!$B$14)/12</f>
        <v>46.651054437641086</v>
      </c>
      <c r="K178" s="12">
        <f>IF(AND($E178=0, H177&gt;0), Input!$B$15, 0)</f>
        <v>0</v>
      </c>
      <c r="L178" s="12">
        <f>O177*IF(AND($E178=0, H177&gt;0), Input!$B$12, 0)</f>
        <v>0</v>
      </c>
      <c r="M178" s="12">
        <f t="shared" si="62"/>
        <v>0</v>
      </c>
      <c r="N178" s="12">
        <f>IF(AND($E178=0, Q178=0, D178&lt;=5), MAX(O166*Input!$B$20), 0)</f>
        <v>0</v>
      </c>
      <c r="O178" s="12">
        <f t="shared" si="63"/>
        <v>157809.62</v>
      </c>
      <c r="P178" s="20">
        <f>IF(Q178=0, VLOOKUP(B178, LWP!$A$2:$B$77, 2, FALSE), P177)</f>
        <v>0.05</v>
      </c>
      <c r="Q178" s="13">
        <f>IF(F178&lt;Input!$B$23,0,1)</f>
        <v>1</v>
      </c>
      <c r="R178" s="12">
        <f t="shared" si="49"/>
        <v>657.54008333333331</v>
      </c>
      <c r="S178" s="12">
        <f t="shared" si="50"/>
        <v>0</v>
      </c>
      <c r="T178" s="27">
        <f>VLOOKUP(D178,'Swap-forward'!$A$2:$B$90,2,FALSE)/12</f>
        <v>2.3093141240698861E-3</v>
      </c>
      <c r="U178" s="27">
        <f>EXP(-SUM(T$5:T178))</f>
        <v>0.66156210311048369</v>
      </c>
      <c r="V178" s="12">
        <f t="shared" si="51"/>
        <v>0</v>
      </c>
      <c r="W178" s="12">
        <f t="shared" si="52"/>
        <v>0</v>
      </c>
      <c r="X178" s="26"/>
      <c r="Y178">
        <f>VLOOKUP(B178, Mort!$A$2:$D$116, 4, FALSE)/12</f>
        <v>2.2510359409999998E-5</v>
      </c>
      <c r="Z178">
        <f>VLOOKUP(D178,Lapse!$A$2:$B$101, 2, FALSE)/12</f>
        <v>2.5000000000000001E-3</v>
      </c>
      <c r="AA178" s="28">
        <f t="shared" si="53"/>
        <v>0.6512821967638267</v>
      </c>
      <c r="AB178" s="27">
        <f t="shared" si="54"/>
        <v>0</v>
      </c>
      <c r="AC178" s="27">
        <f t="shared" si="55"/>
        <v>0</v>
      </c>
    </row>
    <row r="179" spans="1:29" x14ac:dyDescent="0.2">
      <c r="A179" s="19">
        <f t="shared" si="64"/>
        <v>50071</v>
      </c>
      <c r="B179">
        <f t="shared" si="57"/>
        <v>69</v>
      </c>
      <c r="C179">
        <f t="shared" si="58"/>
        <v>10</v>
      </c>
      <c r="D179">
        <f t="shared" si="59"/>
        <v>15</v>
      </c>
      <c r="E179">
        <f t="shared" si="60"/>
        <v>7</v>
      </c>
      <c r="F179">
        <f t="shared" si="61"/>
        <v>175</v>
      </c>
      <c r="G179" s="11">
        <f>'Fund Return'!D176</f>
        <v>8.981166830328239E-3</v>
      </c>
      <c r="H179" s="12">
        <f t="shared" si="48"/>
        <v>56718.472697021789</v>
      </c>
      <c r="I179" s="12">
        <f>H178*(Input!$B$13)/12</f>
        <v>49.839048131693623</v>
      </c>
      <c r="J179" s="12">
        <f>H178*(Input!$B$14)/12</f>
        <v>44.617814517897152</v>
      </c>
      <c r="K179" s="12">
        <f>IF(AND($E179=0, H178&gt;0), Input!$B$15, 0)</f>
        <v>0</v>
      </c>
      <c r="L179" s="12">
        <f>O178*IF(AND($E179=0, H178&gt;0), Input!$B$12, 0)</f>
        <v>0</v>
      </c>
      <c r="M179" s="12">
        <f t="shared" si="62"/>
        <v>0</v>
      </c>
      <c r="N179" s="12">
        <f>IF(AND($E179=0, Q179=0, D179&lt;=5), MAX(O167*Input!$B$20), 0)</f>
        <v>0</v>
      </c>
      <c r="O179" s="12">
        <f t="shared" si="63"/>
        <v>157809.62</v>
      </c>
      <c r="P179" s="20">
        <f>IF(Q179=0, VLOOKUP(B179, LWP!$A$2:$B$77, 2, FALSE), P178)</f>
        <v>0.05</v>
      </c>
      <c r="Q179" s="13">
        <f>IF(F179&lt;Input!$B$23,0,1)</f>
        <v>1</v>
      </c>
      <c r="R179" s="12">
        <f t="shared" si="49"/>
        <v>657.54008333333331</v>
      </c>
      <c r="S179" s="12">
        <f t="shared" si="50"/>
        <v>0</v>
      </c>
      <c r="T179" s="27">
        <f>VLOOKUP(D179,'Swap-forward'!$A$2:$B$90,2,FALSE)/12</f>
        <v>2.3093141240698861E-3</v>
      </c>
      <c r="U179" s="27">
        <f>EXP(-SUM(T$5:T179))</f>
        <v>0.6600361110774664</v>
      </c>
      <c r="V179" s="12">
        <f t="shared" si="51"/>
        <v>0</v>
      </c>
      <c r="W179" s="12">
        <f t="shared" si="52"/>
        <v>0</v>
      </c>
      <c r="X179" s="26"/>
      <c r="Y179">
        <f>VLOOKUP(B179, Mort!$A$2:$D$116, 4, FALSE)/12</f>
        <v>2.2510359409999998E-5</v>
      </c>
      <c r="Z179">
        <f>VLOOKUP(D179,Lapse!$A$2:$B$101, 2, FALSE)/12</f>
        <v>2.5000000000000001E-3</v>
      </c>
      <c r="AA179" s="28">
        <f t="shared" si="53"/>
        <v>0.6496393673270815</v>
      </c>
      <c r="AB179" s="27">
        <f t="shared" si="54"/>
        <v>0</v>
      </c>
      <c r="AC179" s="27">
        <f t="shared" si="55"/>
        <v>0</v>
      </c>
    </row>
    <row r="180" spans="1:29" x14ac:dyDescent="0.2">
      <c r="A180" s="19">
        <f t="shared" si="64"/>
        <v>50099</v>
      </c>
      <c r="B180">
        <f t="shared" si="57"/>
        <v>69</v>
      </c>
      <c r="C180">
        <f t="shared" si="58"/>
        <v>11</v>
      </c>
      <c r="D180">
        <f t="shared" si="59"/>
        <v>15</v>
      </c>
      <c r="E180">
        <f t="shared" si="60"/>
        <v>8</v>
      </c>
      <c r="F180">
        <f t="shared" si="61"/>
        <v>176</v>
      </c>
      <c r="G180" s="11">
        <f>'Fund Return'!D177</f>
        <v>-7.8829728711572906E-3</v>
      </c>
      <c r="H180" s="12">
        <f t="shared" si="48"/>
        <v>55519.764298235132</v>
      </c>
      <c r="I180" s="12">
        <f>H179*(Input!$B$13)/12</f>
        <v>49.628663609894069</v>
      </c>
      <c r="J180" s="12">
        <f>H179*(Input!$B$14)/12</f>
        <v>44.429470279333735</v>
      </c>
      <c r="K180" s="12">
        <f>IF(AND($E180=0, H179&gt;0), Input!$B$15, 0)</f>
        <v>0</v>
      </c>
      <c r="L180" s="12">
        <f>O179*IF(AND($E180=0, H179&gt;0), Input!$B$12, 0)</f>
        <v>0</v>
      </c>
      <c r="M180" s="12">
        <f t="shared" si="62"/>
        <v>0</v>
      </c>
      <c r="N180" s="12">
        <f>IF(AND($E180=0, Q180=0, D180&lt;=5), MAX(O168*Input!$B$20), 0)</f>
        <v>0</v>
      </c>
      <c r="O180" s="12">
        <f t="shared" si="63"/>
        <v>157809.62</v>
      </c>
      <c r="P180" s="20">
        <f>IF(Q180=0, VLOOKUP(B180, LWP!$A$2:$B$77, 2, FALSE), P179)</f>
        <v>0.05</v>
      </c>
      <c r="Q180" s="13">
        <f>IF(F180&lt;Input!$B$23,0,1)</f>
        <v>1</v>
      </c>
      <c r="R180" s="12">
        <f t="shared" si="49"/>
        <v>657.54008333333331</v>
      </c>
      <c r="S180" s="12">
        <f t="shared" si="50"/>
        <v>0</v>
      </c>
      <c r="T180" s="27">
        <f>VLOOKUP(D180,'Swap-forward'!$A$2:$B$90,2,FALSE)/12</f>
        <v>2.3093141240698861E-3</v>
      </c>
      <c r="U180" s="27">
        <f>EXP(-SUM(T$5:T180))</f>
        <v>0.65851363897352888</v>
      </c>
      <c r="V180" s="12">
        <f t="shared" si="51"/>
        <v>0</v>
      </c>
      <c r="W180" s="12">
        <f t="shared" si="52"/>
        <v>0</v>
      </c>
      <c r="X180" s="26"/>
      <c r="Y180">
        <f>VLOOKUP(B180, Mort!$A$2:$D$116, 4, FALSE)/12</f>
        <v>2.2510359409999998E-5</v>
      </c>
      <c r="Z180">
        <f>VLOOKUP(D180,Lapse!$A$2:$B$101, 2, FALSE)/12</f>
        <v>2.5000000000000001E-3</v>
      </c>
      <c r="AA180" s="28">
        <f t="shared" si="53"/>
        <v>0.64800068185215753</v>
      </c>
      <c r="AB180" s="27">
        <f t="shared" si="54"/>
        <v>0</v>
      </c>
      <c r="AC180" s="27">
        <f t="shared" si="55"/>
        <v>0</v>
      </c>
    </row>
    <row r="181" spans="1:29" x14ac:dyDescent="0.2">
      <c r="A181" s="19">
        <f t="shared" si="64"/>
        <v>50130</v>
      </c>
      <c r="B181">
        <f t="shared" si="57"/>
        <v>70</v>
      </c>
      <c r="C181">
        <f t="shared" si="58"/>
        <v>0</v>
      </c>
      <c r="D181">
        <f t="shared" si="59"/>
        <v>15</v>
      </c>
      <c r="E181">
        <f t="shared" si="60"/>
        <v>9</v>
      </c>
      <c r="F181">
        <f t="shared" si="61"/>
        <v>177</v>
      </c>
      <c r="G181" s="11">
        <f>'Fund Return'!D178</f>
        <v>-6.11862623259088E-3</v>
      </c>
      <c r="H181" s="12">
        <f t="shared" si="48"/>
        <v>54430.449252844781</v>
      </c>
      <c r="I181" s="12">
        <f>H180*(Input!$B$13)/12</f>
        <v>48.579793760955745</v>
      </c>
      <c r="J181" s="12">
        <f>H180*(Input!$B$14)/12</f>
        <v>43.490482033617525</v>
      </c>
      <c r="K181" s="12">
        <f>IF(AND($E181=0, H180&gt;0), Input!$B$15, 0)</f>
        <v>0</v>
      </c>
      <c r="L181" s="12">
        <f>O180*IF(AND($E181=0, H180&gt;0), Input!$B$12, 0)</f>
        <v>0</v>
      </c>
      <c r="M181" s="12">
        <f t="shared" si="62"/>
        <v>0</v>
      </c>
      <c r="N181" s="12">
        <f>IF(AND($E181=0, Q181=0, D181&lt;=5), MAX(O169*Input!$B$20), 0)</f>
        <v>0</v>
      </c>
      <c r="O181" s="12">
        <f t="shared" si="63"/>
        <v>157809.62</v>
      </c>
      <c r="P181" s="20">
        <f>IF(Q181=0, VLOOKUP(B181, LWP!$A$2:$B$77, 2, FALSE), P180)</f>
        <v>0.05</v>
      </c>
      <c r="Q181" s="13">
        <f>IF(F181&lt;Input!$B$23,0,1)</f>
        <v>1</v>
      </c>
      <c r="R181" s="12">
        <f t="shared" si="49"/>
        <v>657.54008333333331</v>
      </c>
      <c r="S181" s="12">
        <f t="shared" si="50"/>
        <v>0</v>
      </c>
      <c r="T181" s="27">
        <f>VLOOKUP(D181,'Swap-forward'!$A$2:$B$90,2,FALSE)/12</f>
        <v>2.3093141240698861E-3</v>
      </c>
      <c r="U181" s="27">
        <f>EXP(-SUM(T$5:T181))</f>
        <v>0.65699467867942773</v>
      </c>
      <c r="V181" s="12">
        <f t="shared" si="51"/>
        <v>0</v>
      </c>
      <c r="W181" s="12">
        <f t="shared" si="52"/>
        <v>0</v>
      </c>
      <c r="X181" s="26"/>
      <c r="Y181">
        <f>VLOOKUP(B181, Mort!$A$2:$D$116, 4, FALSE)/12</f>
        <v>2.6697976911666666E-5</v>
      </c>
      <c r="Z181">
        <f>VLOOKUP(D181,Lapse!$A$2:$B$101, 2, FALSE)/12</f>
        <v>2.5000000000000001E-3</v>
      </c>
      <c r="AA181" s="28">
        <f t="shared" si="53"/>
        <v>0.64636342309105244</v>
      </c>
      <c r="AB181" s="27">
        <f t="shared" si="54"/>
        <v>0</v>
      </c>
      <c r="AC181" s="27">
        <f t="shared" si="55"/>
        <v>0</v>
      </c>
    </row>
    <row r="182" spans="1:29" x14ac:dyDescent="0.2">
      <c r="A182" s="19">
        <f t="shared" si="64"/>
        <v>50160</v>
      </c>
      <c r="B182">
        <f t="shared" si="57"/>
        <v>70</v>
      </c>
      <c r="C182">
        <f t="shared" si="58"/>
        <v>1</v>
      </c>
      <c r="D182">
        <f t="shared" si="59"/>
        <v>15</v>
      </c>
      <c r="E182">
        <f t="shared" si="60"/>
        <v>10</v>
      </c>
      <c r="F182">
        <f t="shared" si="61"/>
        <v>178</v>
      </c>
      <c r="G182" s="11">
        <f>'Fund Return'!D179</f>
        <v>5.2119548239442412E-2</v>
      </c>
      <c r="H182" s="12">
        <f t="shared" si="48"/>
        <v>56519.535766695306</v>
      </c>
      <c r="I182" s="12">
        <f>H181*(Input!$B$13)/12</f>
        <v>47.626643096239185</v>
      </c>
      <c r="J182" s="12">
        <f>H181*(Input!$B$14)/12</f>
        <v>42.637185248061748</v>
      </c>
      <c r="K182" s="12">
        <f>IF(AND($E182=0, H181&gt;0), Input!$B$15, 0)</f>
        <v>0</v>
      </c>
      <c r="L182" s="12">
        <f>O181*IF(AND($E182=0, H181&gt;0), Input!$B$12, 0)</f>
        <v>0</v>
      </c>
      <c r="M182" s="12">
        <f t="shared" si="62"/>
        <v>0</v>
      </c>
      <c r="N182" s="12">
        <f>IF(AND($E182=0, Q182=0, D182&lt;=5), MAX(O170*Input!$B$20), 0)</f>
        <v>0</v>
      </c>
      <c r="O182" s="12">
        <f t="shared" si="63"/>
        <v>157809.62</v>
      </c>
      <c r="P182" s="20">
        <f>IF(Q182=0, VLOOKUP(B182, LWP!$A$2:$B$77, 2, FALSE), P181)</f>
        <v>0.05</v>
      </c>
      <c r="Q182" s="13">
        <f>IF(F182&lt;Input!$B$23,0,1)</f>
        <v>1</v>
      </c>
      <c r="R182" s="12">
        <f t="shared" si="49"/>
        <v>657.54008333333331</v>
      </c>
      <c r="S182" s="12">
        <f t="shared" si="50"/>
        <v>0</v>
      </c>
      <c r="T182" s="27">
        <f>VLOOKUP(D182,'Swap-forward'!$A$2:$B$90,2,FALSE)/12</f>
        <v>2.3093141240698861E-3</v>
      </c>
      <c r="U182" s="27">
        <f>EXP(-SUM(T$5:T182))</f>
        <v>0.65547922209464793</v>
      </c>
      <c r="V182" s="12">
        <f t="shared" si="51"/>
        <v>0</v>
      </c>
      <c r="W182" s="12">
        <f t="shared" si="52"/>
        <v>0</v>
      </c>
      <c r="X182" s="26"/>
      <c r="Y182">
        <f>VLOOKUP(B182, Mort!$A$2:$D$116, 4, FALSE)/12</f>
        <v>2.6697976911666666E-5</v>
      </c>
      <c r="Z182">
        <f>VLOOKUP(D182,Lapse!$A$2:$B$101, 2, FALSE)/12</f>
        <v>2.5000000000000001E-3</v>
      </c>
      <c r="AA182" s="28">
        <f t="shared" si="53"/>
        <v>0.64473030107906792</v>
      </c>
      <c r="AB182" s="27">
        <f t="shared" si="54"/>
        <v>0</v>
      </c>
      <c r="AC182" s="27">
        <f t="shared" si="55"/>
        <v>0</v>
      </c>
    </row>
    <row r="183" spans="1:29" x14ac:dyDescent="0.2">
      <c r="A183" s="19">
        <f t="shared" si="64"/>
        <v>50191</v>
      </c>
      <c r="B183">
        <f t="shared" si="57"/>
        <v>70</v>
      </c>
      <c r="C183">
        <f t="shared" si="58"/>
        <v>2</v>
      </c>
      <c r="D183">
        <f t="shared" si="59"/>
        <v>15</v>
      </c>
      <c r="E183">
        <f t="shared" si="60"/>
        <v>11</v>
      </c>
      <c r="F183">
        <f t="shared" si="61"/>
        <v>179</v>
      </c>
      <c r="G183" s="11">
        <f>'Fund Return'!D180</f>
        <v>-3.1724169076008696E-2</v>
      </c>
      <c r="H183" s="12">
        <f t="shared" si="48"/>
        <v>53975.232144455375</v>
      </c>
      <c r="I183" s="12">
        <f>H182*(Input!$B$13)/12</f>
        <v>49.454593795858393</v>
      </c>
      <c r="J183" s="12">
        <f>H182*(Input!$B$14)/12</f>
        <v>44.273636350577988</v>
      </c>
      <c r="K183" s="12">
        <f>IF(AND($E183=0, H182&gt;0), Input!$B$15, 0)</f>
        <v>0</v>
      </c>
      <c r="L183" s="12">
        <f>O182*IF(AND($E183=0, H182&gt;0), Input!$B$12, 0)</f>
        <v>0</v>
      </c>
      <c r="M183" s="12">
        <f t="shared" si="62"/>
        <v>0</v>
      </c>
      <c r="N183" s="12">
        <f>IF(AND($E183=0, Q183=0, D183&lt;=5), MAX(O171*Input!$B$20), 0)</f>
        <v>0</v>
      </c>
      <c r="O183" s="12">
        <f t="shared" si="63"/>
        <v>157809.62</v>
      </c>
      <c r="P183" s="20">
        <f>IF(Q183=0, VLOOKUP(B183, LWP!$A$2:$B$77, 2, FALSE), P182)</f>
        <v>0.05</v>
      </c>
      <c r="Q183" s="13">
        <f>IF(F183&lt;Input!$B$23,0,1)</f>
        <v>1</v>
      </c>
      <c r="R183" s="12">
        <f t="shared" si="49"/>
        <v>657.54008333333331</v>
      </c>
      <c r="S183" s="12">
        <f t="shared" si="50"/>
        <v>0</v>
      </c>
      <c r="T183" s="27">
        <f>VLOOKUP(D183,'Swap-forward'!$A$2:$B$90,2,FALSE)/12</f>
        <v>2.3093141240698861E-3</v>
      </c>
      <c r="U183" s="27">
        <f>EXP(-SUM(T$5:T183))</f>
        <v>0.65396726113735926</v>
      </c>
      <c r="V183" s="12">
        <f t="shared" si="51"/>
        <v>0</v>
      </c>
      <c r="W183" s="12">
        <f t="shared" si="52"/>
        <v>0</v>
      </c>
      <c r="X183" s="26"/>
      <c r="Y183">
        <f>VLOOKUP(B183, Mort!$A$2:$D$116, 4, FALSE)/12</f>
        <v>2.6697976911666666E-5</v>
      </c>
      <c r="Z183">
        <f>VLOOKUP(D183,Lapse!$A$2:$B$101, 2, FALSE)/12</f>
        <v>2.5000000000000001E-3</v>
      </c>
      <c r="AA183" s="28">
        <f t="shared" si="53"/>
        <v>0.64310130536416454</v>
      </c>
      <c r="AB183" s="27">
        <f t="shared" si="54"/>
        <v>0</v>
      </c>
      <c r="AC183" s="27">
        <f t="shared" si="55"/>
        <v>0</v>
      </c>
    </row>
    <row r="184" spans="1:29" x14ac:dyDescent="0.2">
      <c r="A184" s="19">
        <f t="shared" si="64"/>
        <v>50221</v>
      </c>
      <c r="B184">
        <f t="shared" si="57"/>
        <v>70</v>
      </c>
      <c r="C184">
        <f t="shared" si="58"/>
        <v>3</v>
      </c>
      <c r="D184">
        <f t="shared" si="59"/>
        <v>16</v>
      </c>
      <c r="E184">
        <f t="shared" si="60"/>
        <v>0</v>
      </c>
      <c r="F184">
        <f t="shared" si="61"/>
        <v>180</v>
      </c>
      <c r="G184" s="11">
        <f>'Fund Return'!D181</f>
        <v>1.0362408579747478E-3</v>
      </c>
      <c r="H184" s="12">
        <f t="shared" si="48"/>
        <v>49955.893417349238</v>
      </c>
      <c r="I184" s="12">
        <f>H183*(Input!$B$13)/12</f>
        <v>47.228328126398452</v>
      </c>
      <c r="J184" s="12">
        <f>H183*(Input!$B$14)/12</f>
        <v>42.280598513156711</v>
      </c>
      <c r="K184" s="12">
        <f>IF(AND($E184=0, H183&gt;0), Input!$B$15, 0)</f>
        <v>30</v>
      </c>
      <c r="L184" s="12">
        <f>O183*IF(AND($E184=0, H183&gt;0), Input!$B$12, 0)</f>
        <v>3298.2210579999996</v>
      </c>
      <c r="M184" s="12">
        <f t="shared" si="62"/>
        <v>0</v>
      </c>
      <c r="N184" s="12">
        <f>IF(AND($E184=0, Q184=0, D184&lt;=5), MAX(O172*Input!$B$20), 0)</f>
        <v>0</v>
      </c>
      <c r="O184" s="12">
        <f t="shared" si="63"/>
        <v>157809.62</v>
      </c>
      <c r="P184" s="20">
        <f>IF(Q184=0, VLOOKUP(B184, LWP!$A$2:$B$77, 2, FALSE), P183)</f>
        <v>0.05</v>
      </c>
      <c r="Q184" s="13">
        <f>IF(F184&lt;Input!$B$23,0,1)</f>
        <v>1</v>
      </c>
      <c r="R184" s="12">
        <f t="shared" si="49"/>
        <v>657.54008333333331</v>
      </c>
      <c r="S184" s="12">
        <f t="shared" si="50"/>
        <v>0</v>
      </c>
      <c r="T184" s="27">
        <f>VLOOKUP(D184,'Swap-forward'!$A$2:$B$90,2,FALSE)/12</f>
        <v>3.216358797076773E-3</v>
      </c>
      <c r="U184" s="27">
        <f>EXP(-SUM(T$5:T184))</f>
        <v>0.65186724679418395</v>
      </c>
      <c r="V184" s="12">
        <f t="shared" si="51"/>
        <v>2150.0022803970601</v>
      </c>
      <c r="W184" s="12">
        <f t="shared" si="52"/>
        <v>0</v>
      </c>
      <c r="X184" s="26"/>
      <c r="Y184">
        <f>VLOOKUP(B184, Mort!$A$2:$D$116, 4, FALSE)/12</f>
        <v>2.6697976911666666E-5</v>
      </c>
      <c r="Z184">
        <f>VLOOKUP(D184,Lapse!$A$2:$B$101, 2, FALSE)/12</f>
        <v>2.5000000000000001E-3</v>
      </c>
      <c r="AA184" s="28">
        <f t="shared" si="53"/>
        <v>0.64147642552071116</v>
      </c>
      <c r="AB184" s="27">
        <f t="shared" si="54"/>
        <v>1379.1757776904838</v>
      </c>
      <c r="AC184" s="27">
        <f t="shared" si="55"/>
        <v>0</v>
      </c>
    </row>
    <row r="185" spans="1:29" x14ac:dyDescent="0.2">
      <c r="A185" s="19">
        <f t="shared" si="64"/>
        <v>50252</v>
      </c>
      <c r="B185">
        <f t="shared" si="57"/>
        <v>70</v>
      </c>
      <c r="C185">
        <f t="shared" si="58"/>
        <v>4</v>
      </c>
      <c r="D185">
        <f t="shared" si="59"/>
        <v>16</v>
      </c>
      <c r="E185">
        <f t="shared" si="60"/>
        <v>1</v>
      </c>
      <c r="F185">
        <f t="shared" si="61"/>
        <v>181</v>
      </c>
      <c r="G185" s="11">
        <f>'Fund Return'!D182</f>
        <v>-3.676614111554169E-2</v>
      </c>
      <c r="H185" s="12">
        <f t="shared" si="48"/>
        <v>47378.824383830251</v>
      </c>
      <c r="I185" s="12">
        <f>H184*(Input!$B$13)/12</f>
        <v>43.711406740180585</v>
      </c>
      <c r="J185" s="12">
        <f>H184*(Input!$B$14)/12</f>
        <v>39.132116510256907</v>
      </c>
      <c r="K185" s="12">
        <f>IF(AND($E185=0, H184&gt;0), Input!$B$15, 0)</f>
        <v>0</v>
      </c>
      <c r="L185" s="12">
        <f>O184*IF(AND($E185=0, H184&gt;0), Input!$B$12, 0)</f>
        <v>0</v>
      </c>
      <c r="M185" s="12">
        <f t="shared" si="62"/>
        <v>0</v>
      </c>
      <c r="N185" s="12">
        <f>IF(AND($E185=0, Q185=0, D185&lt;=5), MAX(O173*Input!$B$20), 0)</f>
        <v>0</v>
      </c>
      <c r="O185" s="12">
        <f t="shared" si="63"/>
        <v>157809.62</v>
      </c>
      <c r="P185" s="20">
        <f>IF(Q185=0, VLOOKUP(B185, LWP!$A$2:$B$77, 2, FALSE), P184)</f>
        <v>0.05</v>
      </c>
      <c r="Q185" s="13">
        <f>IF(F185&lt;Input!$B$23,0,1)</f>
        <v>1</v>
      </c>
      <c r="R185" s="12">
        <f t="shared" si="49"/>
        <v>657.54008333333331</v>
      </c>
      <c r="S185" s="12">
        <f t="shared" si="50"/>
        <v>0</v>
      </c>
      <c r="T185" s="27">
        <f>VLOOKUP(D185,'Swap-forward'!$A$2:$B$90,2,FALSE)/12</f>
        <v>3.216358797076773E-3</v>
      </c>
      <c r="U185" s="27">
        <f>EXP(-SUM(T$5:T185))</f>
        <v>0.64977397599996534</v>
      </c>
      <c r="V185" s="12">
        <f t="shared" si="51"/>
        <v>0</v>
      </c>
      <c r="W185" s="12">
        <f t="shared" si="52"/>
        <v>0</v>
      </c>
      <c r="X185" s="26"/>
      <c r="Y185">
        <f>VLOOKUP(B185, Mort!$A$2:$D$116, 4, FALSE)/12</f>
        <v>2.6697976911666666E-5</v>
      </c>
      <c r="Z185">
        <f>VLOOKUP(D185,Lapse!$A$2:$B$101, 2, FALSE)/12</f>
        <v>2.5000000000000001E-3</v>
      </c>
      <c r="AA185" s="28">
        <f t="shared" si="53"/>
        <v>0.63985565114941845</v>
      </c>
      <c r="AB185" s="27">
        <f t="shared" si="54"/>
        <v>0</v>
      </c>
      <c r="AC185" s="27">
        <f t="shared" si="55"/>
        <v>0</v>
      </c>
    </row>
    <row r="186" spans="1:29" x14ac:dyDescent="0.2">
      <c r="A186" s="19">
        <f t="shared" si="64"/>
        <v>50283</v>
      </c>
      <c r="B186">
        <f t="shared" si="57"/>
        <v>70</v>
      </c>
      <c r="C186">
        <f t="shared" si="58"/>
        <v>5</v>
      </c>
      <c r="D186">
        <f t="shared" si="59"/>
        <v>16</v>
      </c>
      <c r="E186">
        <f t="shared" si="60"/>
        <v>2</v>
      </c>
      <c r="F186">
        <f t="shared" si="61"/>
        <v>182</v>
      </c>
      <c r="G186" s="11">
        <f>'Fund Return'!D183</f>
        <v>1.4577099392856478E-2</v>
      </c>
      <c r="H186" s="12">
        <f t="shared" si="48"/>
        <v>47333.360248886849</v>
      </c>
      <c r="I186" s="12">
        <f>H185*(Input!$B$13)/12</f>
        <v>41.456471335851468</v>
      </c>
      <c r="J186" s="12">
        <f>H185*(Input!$B$14)/12</f>
        <v>37.113412434000367</v>
      </c>
      <c r="K186" s="12">
        <f>IF(AND($E186=0, H185&gt;0), Input!$B$15, 0)</f>
        <v>0</v>
      </c>
      <c r="L186" s="12">
        <f>O185*IF(AND($E186=0, H185&gt;0), Input!$B$12, 0)</f>
        <v>0</v>
      </c>
      <c r="M186" s="12">
        <f t="shared" si="62"/>
        <v>0</v>
      </c>
      <c r="N186" s="12">
        <f>IF(AND($E186=0, Q186=0, D186&lt;=5), MAX(O174*Input!$B$20), 0)</f>
        <v>0</v>
      </c>
      <c r="O186" s="12">
        <f t="shared" si="63"/>
        <v>157809.62</v>
      </c>
      <c r="P186" s="20">
        <f>IF(Q186=0, VLOOKUP(B186, LWP!$A$2:$B$77, 2, FALSE), P185)</f>
        <v>0.05</v>
      </c>
      <c r="Q186" s="13">
        <f>IF(F186&lt;Input!$B$23,0,1)</f>
        <v>1</v>
      </c>
      <c r="R186" s="12">
        <f t="shared" si="49"/>
        <v>657.54008333333331</v>
      </c>
      <c r="S186" s="12">
        <f t="shared" si="50"/>
        <v>0</v>
      </c>
      <c r="T186" s="27">
        <f>VLOOKUP(D186,'Swap-forward'!$A$2:$B$90,2,FALSE)/12</f>
        <v>3.216358797076773E-3</v>
      </c>
      <c r="U186" s="27">
        <f>EXP(-SUM(T$5:T186))</f>
        <v>0.64768742709987392</v>
      </c>
      <c r="V186" s="12">
        <f t="shared" si="51"/>
        <v>0</v>
      </c>
      <c r="W186" s="12">
        <f t="shared" si="52"/>
        <v>0</v>
      </c>
      <c r="X186" s="26"/>
      <c r="Y186">
        <f>VLOOKUP(B186, Mort!$A$2:$D$116, 4, FALSE)/12</f>
        <v>2.6697976911666666E-5</v>
      </c>
      <c r="Z186">
        <f>VLOOKUP(D186,Lapse!$A$2:$B$101, 2, FALSE)/12</f>
        <v>2.5000000000000001E-3</v>
      </c>
      <c r="AA186" s="28">
        <f t="shared" si="53"/>
        <v>0.63823897187727219</v>
      </c>
      <c r="AB186" s="27">
        <f t="shared" si="54"/>
        <v>0</v>
      </c>
      <c r="AC186" s="27">
        <f t="shared" si="55"/>
        <v>0</v>
      </c>
    </row>
    <row r="187" spans="1:29" x14ac:dyDescent="0.2">
      <c r="A187" s="19">
        <f t="shared" si="64"/>
        <v>50313</v>
      </c>
      <c r="B187">
        <f t="shared" si="57"/>
        <v>70</v>
      </c>
      <c r="C187">
        <f t="shared" si="58"/>
        <v>6</v>
      </c>
      <c r="D187">
        <f t="shared" si="59"/>
        <v>16</v>
      </c>
      <c r="E187">
        <f t="shared" si="60"/>
        <v>3</v>
      </c>
      <c r="F187">
        <f t="shared" si="61"/>
        <v>183</v>
      </c>
      <c r="G187" s="11">
        <f>'Fund Return'!D184</f>
        <v>3.7332564846397583E-2</v>
      </c>
      <c r="H187" s="12">
        <f t="shared" si="48"/>
        <v>48364.401417363573</v>
      </c>
      <c r="I187" s="12">
        <f>H186*(Input!$B$13)/12</f>
        <v>41.416690217775994</v>
      </c>
      <c r="J187" s="12">
        <f>H186*(Input!$B$14)/12</f>
        <v>37.077798861628033</v>
      </c>
      <c r="K187" s="12">
        <f>IF(AND($E187=0, H186&gt;0), Input!$B$15, 0)</f>
        <v>0</v>
      </c>
      <c r="L187" s="12">
        <f>O186*IF(AND($E187=0, H186&gt;0), Input!$B$12, 0)</f>
        <v>0</v>
      </c>
      <c r="M187" s="12">
        <f t="shared" si="62"/>
        <v>0</v>
      </c>
      <c r="N187" s="12">
        <f>IF(AND($E187=0, Q187=0, D187&lt;=5), MAX(O175*Input!$B$20), 0)</f>
        <v>0</v>
      </c>
      <c r="O187" s="12">
        <f t="shared" si="63"/>
        <v>157809.62</v>
      </c>
      <c r="P187" s="20">
        <f>IF(Q187=0, VLOOKUP(B187, LWP!$A$2:$B$77, 2, FALSE), P186)</f>
        <v>0.05</v>
      </c>
      <c r="Q187" s="13">
        <f>IF(F187&lt;Input!$B$23,0,1)</f>
        <v>1</v>
      </c>
      <c r="R187" s="12">
        <f t="shared" si="49"/>
        <v>657.54008333333331</v>
      </c>
      <c r="S187" s="12">
        <f t="shared" si="50"/>
        <v>0</v>
      </c>
      <c r="T187" s="27">
        <f>VLOOKUP(D187,'Swap-forward'!$A$2:$B$90,2,FALSE)/12</f>
        <v>3.216358797076773E-3</v>
      </c>
      <c r="U187" s="27">
        <f>EXP(-SUM(T$5:T187))</f>
        <v>0.64560757850861805</v>
      </c>
      <c r="V187" s="12">
        <f t="shared" si="51"/>
        <v>0</v>
      </c>
      <c r="W187" s="12">
        <f t="shared" si="52"/>
        <v>0</v>
      </c>
      <c r="X187" s="26"/>
      <c r="Y187">
        <f>VLOOKUP(B187, Mort!$A$2:$D$116, 4, FALSE)/12</f>
        <v>2.6697976911666666E-5</v>
      </c>
      <c r="Z187">
        <f>VLOOKUP(D187,Lapse!$A$2:$B$101, 2, FALSE)/12</f>
        <v>2.5000000000000001E-3</v>
      </c>
      <c r="AA187" s="28">
        <f t="shared" si="53"/>
        <v>0.63662637735746708</v>
      </c>
      <c r="AB187" s="27">
        <f t="shared" si="54"/>
        <v>0</v>
      </c>
      <c r="AC187" s="27">
        <f t="shared" si="55"/>
        <v>0</v>
      </c>
    </row>
    <row r="188" spans="1:29" x14ac:dyDescent="0.2">
      <c r="A188" s="19">
        <f t="shared" si="64"/>
        <v>50344</v>
      </c>
      <c r="B188">
        <f t="shared" si="57"/>
        <v>70</v>
      </c>
      <c r="C188">
        <f t="shared" si="58"/>
        <v>7</v>
      </c>
      <c r="D188">
        <f t="shared" si="59"/>
        <v>16</v>
      </c>
      <c r="E188">
        <f t="shared" si="60"/>
        <v>4</v>
      </c>
      <c r="F188">
        <f t="shared" si="61"/>
        <v>184</v>
      </c>
      <c r="G188" s="11">
        <f>'Fund Return'!D185</f>
        <v>2.404249921863947E-2</v>
      </c>
      <c r="H188" s="12">
        <f t="shared" si="48"/>
        <v>48789.458118300041</v>
      </c>
      <c r="I188" s="12">
        <f>H187*(Input!$B$13)/12</f>
        <v>42.318851240193133</v>
      </c>
      <c r="J188" s="12">
        <f>H187*(Input!$B$14)/12</f>
        <v>37.885447776934804</v>
      </c>
      <c r="K188" s="12">
        <f>IF(AND($E188=0, H187&gt;0), Input!$B$15, 0)</f>
        <v>0</v>
      </c>
      <c r="L188" s="12">
        <f>O187*IF(AND($E188=0, H187&gt;0), Input!$B$12, 0)</f>
        <v>0</v>
      </c>
      <c r="M188" s="12">
        <f t="shared" si="62"/>
        <v>0</v>
      </c>
      <c r="N188" s="12">
        <f>IF(AND($E188=0, Q188=0, D188&lt;=5), MAX(O176*Input!$B$20), 0)</f>
        <v>0</v>
      </c>
      <c r="O188" s="12">
        <f t="shared" si="63"/>
        <v>157809.62</v>
      </c>
      <c r="P188" s="20">
        <f>IF(Q188=0, VLOOKUP(B188, LWP!$A$2:$B$77, 2, FALSE), P187)</f>
        <v>0.05</v>
      </c>
      <c r="Q188" s="13">
        <f>IF(F188&lt;Input!$B$23,0,1)</f>
        <v>1</v>
      </c>
      <c r="R188" s="12">
        <f t="shared" si="49"/>
        <v>657.54008333333331</v>
      </c>
      <c r="S188" s="12">
        <f t="shared" si="50"/>
        <v>0</v>
      </c>
      <c r="T188" s="27">
        <f>VLOOKUP(D188,'Swap-forward'!$A$2:$B$90,2,FALSE)/12</f>
        <v>3.216358797076773E-3</v>
      </c>
      <c r="U188" s="27">
        <f>EXP(-SUM(T$5:T188))</f>
        <v>0.6435344087102205</v>
      </c>
      <c r="V188" s="12">
        <f t="shared" si="51"/>
        <v>0</v>
      </c>
      <c r="W188" s="12">
        <f t="shared" si="52"/>
        <v>0</v>
      </c>
      <c r="X188" s="26"/>
      <c r="Y188">
        <f>VLOOKUP(B188, Mort!$A$2:$D$116, 4, FALSE)/12</f>
        <v>2.6697976911666666E-5</v>
      </c>
      <c r="Z188">
        <f>VLOOKUP(D188,Lapse!$A$2:$B$101, 2, FALSE)/12</f>
        <v>2.5000000000000001E-3</v>
      </c>
      <c r="AA188" s="28">
        <f t="shared" si="53"/>
        <v>0.63501785726934024</v>
      </c>
      <c r="AB188" s="27">
        <f t="shared" si="54"/>
        <v>0</v>
      </c>
      <c r="AC188" s="27">
        <f t="shared" si="55"/>
        <v>0</v>
      </c>
    </row>
    <row r="189" spans="1:29" x14ac:dyDescent="0.2">
      <c r="A189" s="19">
        <f t="shared" si="64"/>
        <v>50374</v>
      </c>
      <c r="B189">
        <f t="shared" si="57"/>
        <v>70</v>
      </c>
      <c r="C189">
        <f t="shared" si="58"/>
        <v>8</v>
      </c>
      <c r="D189">
        <f t="shared" si="59"/>
        <v>16</v>
      </c>
      <c r="E189">
        <f t="shared" si="60"/>
        <v>5</v>
      </c>
      <c r="F189">
        <f t="shared" si="61"/>
        <v>185</v>
      </c>
      <c r="G189" s="11">
        <f>'Fund Return'!D186</f>
        <v>-3.0536039306879374E-2</v>
      </c>
      <c r="H189" s="12">
        <f t="shared" si="48"/>
        <v>46561.172039392099</v>
      </c>
      <c r="I189" s="12">
        <f>H188*(Input!$B$13)/12</f>
        <v>42.690775853512541</v>
      </c>
      <c r="J189" s="12">
        <f>H188*(Input!$B$14)/12</f>
        <v>38.218408859335035</v>
      </c>
      <c r="K189" s="12">
        <f>IF(AND($E189=0, H188&gt;0), Input!$B$15, 0)</f>
        <v>0</v>
      </c>
      <c r="L189" s="12">
        <f>O188*IF(AND($E189=0, H188&gt;0), Input!$B$12, 0)</f>
        <v>0</v>
      </c>
      <c r="M189" s="12">
        <f t="shared" si="62"/>
        <v>0</v>
      </c>
      <c r="N189" s="12">
        <f>IF(AND($E189=0, Q189=0, D189&lt;=5), MAX(O177*Input!$B$20), 0)</f>
        <v>0</v>
      </c>
      <c r="O189" s="12">
        <f t="shared" si="63"/>
        <v>157809.62</v>
      </c>
      <c r="P189" s="20">
        <f>IF(Q189=0, VLOOKUP(B189, LWP!$A$2:$B$77, 2, FALSE), P188)</f>
        <v>0.05</v>
      </c>
      <c r="Q189" s="13">
        <f>IF(F189&lt;Input!$B$23,0,1)</f>
        <v>1</v>
      </c>
      <c r="R189" s="12">
        <f t="shared" si="49"/>
        <v>657.54008333333331</v>
      </c>
      <c r="S189" s="12">
        <f t="shared" si="50"/>
        <v>0</v>
      </c>
      <c r="T189" s="27">
        <f>VLOOKUP(D189,'Swap-forward'!$A$2:$B$90,2,FALSE)/12</f>
        <v>3.216358797076773E-3</v>
      </c>
      <c r="U189" s="27">
        <f>EXP(-SUM(T$5:T189))</f>
        <v>0.64146789625779599</v>
      </c>
      <c r="V189" s="12">
        <f t="shared" si="51"/>
        <v>0</v>
      </c>
      <c r="W189" s="12">
        <f t="shared" si="52"/>
        <v>0</v>
      </c>
      <c r="X189" s="26"/>
      <c r="Y189">
        <f>VLOOKUP(B189, Mort!$A$2:$D$116, 4, FALSE)/12</f>
        <v>2.6697976911666666E-5</v>
      </c>
      <c r="Z189">
        <f>VLOOKUP(D189,Lapse!$A$2:$B$101, 2, FALSE)/12</f>
        <v>2.5000000000000001E-3</v>
      </c>
      <c r="AA189" s="28">
        <f t="shared" si="53"/>
        <v>0.63341340131830526</v>
      </c>
      <c r="AB189" s="27">
        <f t="shared" si="54"/>
        <v>0</v>
      </c>
      <c r="AC189" s="27">
        <f t="shared" si="55"/>
        <v>0</v>
      </c>
    </row>
    <row r="190" spans="1:29" x14ac:dyDescent="0.2">
      <c r="A190" s="19">
        <f t="shared" si="64"/>
        <v>50405</v>
      </c>
      <c r="B190">
        <f t="shared" si="57"/>
        <v>70</v>
      </c>
      <c r="C190">
        <f t="shared" si="58"/>
        <v>9</v>
      </c>
      <c r="D190">
        <f t="shared" si="59"/>
        <v>16</v>
      </c>
      <c r="E190">
        <f t="shared" si="60"/>
        <v>6</v>
      </c>
      <c r="F190">
        <f t="shared" si="61"/>
        <v>186</v>
      </c>
      <c r="G190" s="11">
        <f>'Fund Return'!D187</f>
        <v>-1.2053940200463993E-2</v>
      </c>
      <c r="H190" s="12">
        <f t="shared" si="48"/>
        <v>45265.17242900042</v>
      </c>
      <c r="I190" s="12">
        <f>H189*(Input!$B$13)/12</f>
        <v>40.741025534468086</v>
      </c>
      <c r="J190" s="12">
        <f>H189*(Input!$B$14)/12</f>
        <v>36.472918097523809</v>
      </c>
      <c r="K190" s="12">
        <f>IF(AND($E190=0, H189&gt;0), Input!$B$15, 0)</f>
        <v>0</v>
      </c>
      <c r="L190" s="12">
        <f>O189*IF(AND($E190=0, H189&gt;0), Input!$B$12, 0)</f>
        <v>0</v>
      </c>
      <c r="M190" s="12">
        <f t="shared" si="62"/>
        <v>0</v>
      </c>
      <c r="N190" s="12">
        <f>IF(AND($E190=0, Q190=0, D190&lt;=5), MAX(O178*Input!$B$20), 0)</f>
        <v>0</v>
      </c>
      <c r="O190" s="12">
        <f t="shared" si="63"/>
        <v>157809.62</v>
      </c>
      <c r="P190" s="20">
        <f>IF(Q190=0, VLOOKUP(B190, LWP!$A$2:$B$77, 2, FALSE), P189)</f>
        <v>0.05</v>
      </c>
      <c r="Q190" s="13">
        <f>IF(F190&lt;Input!$B$23,0,1)</f>
        <v>1</v>
      </c>
      <c r="R190" s="12">
        <f t="shared" si="49"/>
        <v>657.54008333333331</v>
      </c>
      <c r="S190" s="12">
        <f t="shared" si="50"/>
        <v>0</v>
      </c>
      <c r="T190" s="27">
        <f>VLOOKUP(D190,'Swap-forward'!$A$2:$B$90,2,FALSE)/12</f>
        <v>3.216358797076773E-3</v>
      </c>
      <c r="U190" s="27">
        <f>EXP(-SUM(T$5:T190))</f>
        <v>0.63940801977332939</v>
      </c>
      <c r="V190" s="12">
        <f t="shared" si="51"/>
        <v>0</v>
      </c>
      <c r="W190" s="12">
        <f t="shared" si="52"/>
        <v>0</v>
      </c>
      <c r="X190" s="26"/>
      <c r="Y190">
        <f>VLOOKUP(B190, Mort!$A$2:$D$116, 4, FALSE)/12</f>
        <v>2.6697976911666666E-5</v>
      </c>
      <c r="Z190">
        <f>VLOOKUP(D190,Lapse!$A$2:$B$101, 2, FALSE)/12</f>
        <v>2.5000000000000001E-3</v>
      </c>
      <c r="AA190" s="28">
        <f t="shared" si="53"/>
        <v>0.63181299923578649</v>
      </c>
      <c r="AB190" s="27">
        <f t="shared" si="54"/>
        <v>0</v>
      </c>
      <c r="AC190" s="27">
        <f t="shared" si="55"/>
        <v>0</v>
      </c>
    </row>
    <row r="191" spans="1:29" x14ac:dyDescent="0.2">
      <c r="A191" s="19">
        <f t="shared" si="64"/>
        <v>50436</v>
      </c>
      <c r="B191">
        <f t="shared" si="57"/>
        <v>70</v>
      </c>
      <c r="C191">
        <f t="shared" si="58"/>
        <v>10</v>
      </c>
      <c r="D191">
        <f t="shared" si="59"/>
        <v>16</v>
      </c>
      <c r="E191">
        <f t="shared" si="60"/>
        <v>7</v>
      </c>
      <c r="F191">
        <f t="shared" si="61"/>
        <v>187</v>
      </c>
      <c r="G191" s="11">
        <f>'Fund Return'!D188</f>
        <v>-3.9181491169066773E-2</v>
      </c>
      <c r="H191" s="12">
        <f t="shared" si="48"/>
        <v>42759.010647595831</v>
      </c>
      <c r="I191" s="12">
        <f>H190*(Input!$B$13)/12</f>
        <v>39.607025875375371</v>
      </c>
      <c r="J191" s="12">
        <f>H190*(Input!$B$14)/12</f>
        <v>35.457718402716999</v>
      </c>
      <c r="K191" s="12">
        <f>IF(AND($E191=0, H190&gt;0), Input!$B$15, 0)</f>
        <v>0</v>
      </c>
      <c r="L191" s="12">
        <f>O190*IF(AND($E191=0, H190&gt;0), Input!$B$12, 0)</f>
        <v>0</v>
      </c>
      <c r="M191" s="12">
        <f t="shared" si="62"/>
        <v>0</v>
      </c>
      <c r="N191" s="12">
        <f>IF(AND($E191=0, Q191=0, D191&lt;=5), MAX(O179*Input!$B$20), 0)</f>
        <v>0</v>
      </c>
      <c r="O191" s="12">
        <f t="shared" si="63"/>
        <v>157809.62</v>
      </c>
      <c r="P191" s="20">
        <f>IF(Q191=0, VLOOKUP(B191, LWP!$A$2:$B$77, 2, FALSE), P190)</f>
        <v>0.05</v>
      </c>
      <c r="Q191" s="13">
        <f>IF(F191&lt;Input!$B$23,0,1)</f>
        <v>1</v>
      </c>
      <c r="R191" s="12">
        <f t="shared" si="49"/>
        <v>657.54008333333331</v>
      </c>
      <c r="S191" s="12">
        <f t="shared" si="50"/>
        <v>0</v>
      </c>
      <c r="T191" s="27">
        <f>VLOOKUP(D191,'Swap-forward'!$A$2:$B$90,2,FALSE)/12</f>
        <v>3.216358797076773E-3</v>
      </c>
      <c r="U191" s="27">
        <f>EXP(-SUM(T$5:T191))</f>
        <v>0.63735475794745455</v>
      </c>
      <c r="V191" s="12">
        <f t="shared" si="51"/>
        <v>0</v>
      </c>
      <c r="W191" s="12">
        <f t="shared" si="52"/>
        <v>0</v>
      </c>
      <c r="X191" s="26"/>
      <c r="Y191">
        <f>VLOOKUP(B191, Mort!$A$2:$D$116, 4, FALSE)/12</f>
        <v>2.6697976911666666E-5</v>
      </c>
      <c r="Z191">
        <f>VLOOKUP(D191,Lapse!$A$2:$B$101, 2, FALSE)/12</f>
        <v>2.5000000000000001E-3</v>
      </c>
      <c r="AA191" s="28">
        <f t="shared" si="53"/>
        <v>0.63021664077915307</v>
      </c>
      <c r="AB191" s="27">
        <f t="shared" si="54"/>
        <v>0</v>
      </c>
      <c r="AC191" s="27">
        <f t="shared" si="55"/>
        <v>0</v>
      </c>
    </row>
    <row r="192" spans="1:29" x14ac:dyDescent="0.2">
      <c r="A192" s="19">
        <f t="shared" si="64"/>
        <v>50464</v>
      </c>
      <c r="B192">
        <f t="shared" si="57"/>
        <v>70</v>
      </c>
      <c r="C192">
        <f t="shared" si="58"/>
        <v>11</v>
      </c>
      <c r="D192">
        <f t="shared" si="59"/>
        <v>16</v>
      </c>
      <c r="E192">
        <f t="shared" si="60"/>
        <v>8</v>
      </c>
      <c r="F192">
        <f t="shared" si="61"/>
        <v>188</v>
      </c>
      <c r="G192" s="11">
        <f>'Fund Return'!D189</f>
        <v>-2.176919716712148E-2</v>
      </c>
      <c r="H192" s="12">
        <f t="shared" si="48"/>
        <v>41099.732538146673</v>
      </c>
      <c r="I192" s="12">
        <f>H191*(Input!$B$13)/12</f>
        <v>37.414134316646354</v>
      </c>
      <c r="J192" s="12">
        <f>H191*(Input!$B$14)/12</f>
        <v>33.494558340616734</v>
      </c>
      <c r="K192" s="12">
        <f>IF(AND($E192=0, H191&gt;0), Input!$B$15, 0)</f>
        <v>0</v>
      </c>
      <c r="L192" s="12">
        <f>O191*IF(AND($E192=0, H191&gt;0), Input!$B$12, 0)</f>
        <v>0</v>
      </c>
      <c r="M192" s="12">
        <f t="shared" si="62"/>
        <v>0</v>
      </c>
      <c r="N192" s="12">
        <f>IF(AND($E192=0, Q192=0, D192&lt;=5), MAX(O180*Input!$B$20), 0)</f>
        <v>0</v>
      </c>
      <c r="O192" s="12">
        <f t="shared" si="63"/>
        <v>157809.62</v>
      </c>
      <c r="P192" s="20">
        <f>IF(Q192=0, VLOOKUP(B192, LWP!$A$2:$B$77, 2, FALSE), P191)</f>
        <v>0.05</v>
      </c>
      <c r="Q192" s="13">
        <f>IF(F192&lt;Input!$B$23,0,1)</f>
        <v>1</v>
      </c>
      <c r="R192" s="12">
        <f t="shared" si="49"/>
        <v>657.54008333333331</v>
      </c>
      <c r="S192" s="12">
        <f t="shared" si="50"/>
        <v>0</v>
      </c>
      <c r="T192" s="27">
        <f>VLOOKUP(D192,'Swap-forward'!$A$2:$B$90,2,FALSE)/12</f>
        <v>3.216358797076773E-3</v>
      </c>
      <c r="U192" s="27">
        <f>EXP(-SUM(T$5:T192))</f>
        <v>0.63530808953923346</v>
      </c>
      <c r="V192" s="12">
        <f t="shared" si="51"/>
        <v>0</v>
      </c>
      <c r="W192" s="12">
        <f t="shared" si="52"/>
        <v>0</v>
      </c>
      <c r="X192" s="26"/>
      <c r="Y192">
        <f>VLOOKUP(B192, Mort!$A$2:$D$116, 4, FALSE)/12</f>
        <v>2.6697976911666666E-5</v>
      </c>
      <c r="Z192">
        <f>VLOOKUP(D192,Lapse!$A$2:$B$101, 2, FALSE)/12</f>
        <v>2.5000000000000001E-3</v>
      </c>
      <c r="AA192" s="28">
        <f t="shared" si="53"/>
        <v>0.62862431573165367</v>
      </c>
      <c r="AB192" s="27">
        <f t="shared" si="54"/>
        <v>0</v>
      </c>
      <c r="AC192" s="27">
        <f t="shared" si="55"/>
        <v>0</v>
      </c>
    </row>
    <row r="193" spans="1:29" x14ac:dyDescent="0.2">
      <c r="A193" s="19">
        <f t="shared" si="64"/>
        <v>50495</v>
      </c>
      <c r="B193">
        <f t="shared" si="57"/>
        <v>71</v>
      </c>
      <c r="C193">
        <f t="shared" si="58"/>
        <v>0</v>
      </c>
      <c r="D193">
        <f t="shared" si="59"/>
        <v>16</v>
      </c>
      <c r="E193">
        <f t="shared" si="60"/>
        <v>9</v>
      </c>
      <c r="F193">
        <f t="shared" si="61"/>
        <v>189</v>
      </c>
      <c r="G193" s="11">
        <f>'Fund Return'!D190</f>
        <v>-5.2009697228638917E-3</v>
      </c>
      <c r="H193" s="12">
        <f t="shared" si="48"/>
        <v>40160.276933805537</v>
      </c>
      <c r="I193" s="12">
        <f>H192*(Input!$B$13)/12</f>
        <v>35.962265970878342</v>
      </c>
      <c r="J193" s="12">
        <f>H192*(Input!$B$14)/12</f>
        <v>32.194790488214899</v>
      </c>
      <c r="K193" s="12">
        <f>IF(AND($E193=0, H192&gt;0), Input!$B$15, 0)</f>
        <v>0</v>
      </c>
      <c r="L193" s="12">
        <f>O192*IF(AND($E193=0, H192&gt;0), Input!$B$12, 0)</f>
        <v>0</v>
      </c>
      <c r="M193" s="12">
        <f t="shared" si="62"/>
        <v>0</v>
      </c>
      <c r="N193" s="12">
        <f>IF(AND($E193=0, Q193=0, D193&lt;=5), MAX(O181*Input!$B$20), 0)</f>
        <v>0</v>
      </c>
      <c r="O193" s="12">
        <f t="shared" si="63"/>
        <v>157809.62</v>
      </c>
      <c r="P193" s="20">
        <f>IF(Q193=0, VLOOKUP(B193, LWP!$A$2:$B$77, 2, FALSE), P192)</f>
        <v>0.05</v>
      </c>
      <c r="Q193" s="13">
        <f>IF(F193&lt;Input!$B$23,0,1)</f>
        <v>1</v>
      </c>
      <c r="R193" s="12">
        <f t="shared" si="49"/>
        <v>657.54008333333331</v>
      </c>
      <c r="S193" s="12">
        <f t="shared" si="50"/>
        <v>0</v>
      </c>
      <c r="T193" s="27">
        <f>VLOOKUP(D193,'Swap-forward'!$A$2:$B$90,2,FALSE)/12</f>
        <v>3.216358797076773E-3</v>
      </c>
      <c r="U193" s="27">
        <f>EXP(-SUM(T$5:T193))</f>
        <v>0.63326799337593731</v>
      </c>
      <c r="V193" s="12">
        <f t="shared" si="51"/>
        <v>0</v>
      </c>
      <c r="W193" s="12">
        <f t="shared" si="52"/>
        <v>0</v>
      </c>
      <c r="X193" s="26"/>
      <c r="Y193">
        <f>VLOOKUP(B193, Mort!$A$2:$D$116, 4, FALSE)/12</f>
        <v>3.1974349014999988E-5</v>
      </c>
      <c r="Z193">
        <f>VLOOKUP(D193,Lapse!$A$2:$B$101, 2, FALSE)/12</f>
        <v>2.5000000000000001E-3</v>
      </c>
      <c r="AA193" s="28">
        <f t="shared" si="53"/>
        <v>0.62703270533868716</v>
      </c>
      <c r="AB193" s="27">
        <f t="shared" si="54"/>
        <v>0</v>
      </c>
      <c r="AC193" s="27">
        <f t="shared" si="55"/>
        <v>0</v>
      </c>
    </row>
    <row r="194" spans="1:29" x14ac:dyDescent="0.2">
      <c r="A194" s="19">
        <f t="shared" si="64"/>
        <v>50525</v>
      </c>
      <c r="B194">
        <f t="shared" si="57"/>
        <v>71</v>
      </c>
      <c r="C194">
        <f t="shared" si="58"/>
        <v>1</v>
      </c>
      <c r="D194">
        <f t="shared" si="59"/>
        <v>16</v>
      </c>
      <c r="E194">
        <f t="shared" si="60"/>
        <v>10</v>
      </c>
      <c r="F194">
        <f t="shared" si="61"/>
        <v>190</v>
      </c>
      <c r="G194" s="11">
        <f>'Fund Return'!D191</f>
        <v>-6.2636031657520658E-2</v>
      </c>
      <c r="H194" s="12">
        <f t="shared" si="48"/>
        <v>36920.657347156339</v>
      </c>
      <c r="I194" s="12">
        <f>H193*(Input!$B$13)/12</f>
        <v>35.140242317079846</v>
      </c>
      <c r="J194" s="12">
        <f>H193*(Input!$B$14)/12</f>
        <v>31.458883598147668</v>
      </c>
      <c r="K194" s="12">
        <f>IF(AND($E194=0, H193&gt;0), Input!$B$15, 0)</f>
        <v>0</v>
      </c>
      <c r="L194" s="12">
        <f>O193*IF(AND($E194=0, H193&gt;0), Input!$B$12, 0)</f>
        <v>0</v>
      </c>
      <c r="M194" s="12">
        <f t="shared" si="62"/>
        <v>0</v>
      </c>
      <c r="N194" s="12">
        <f>IF(AND($E194=0, Q194=0, D194&lt;=5), MAX(O182*Input!$B$20), 0)</f>
        <v>0</v>
      </c>
      <c r="O194" s="12">
        <f t="shared" si="63"/>
        <v>157809.62</v>
      </c>
      <c r="P194" s="20">
        <f>IF(Q194=0, VLOOKUP(B194, LWP!$A$2:$B$77, 2, FALSE), P193)</f>
        <v>0.05</v>
      </c>
      <c r="Q194" s="13">
        <f>IF(F194&lt;Input!$B$23,0,1)</f>
        <v>1</v>
      </c>
      <c r="R194" s="12">
        <f t="shared" si="49"/>
        <v>657.54008333333331</v>
      </c>
      <c r="S194" s="12">
        <f t="shared" si="50"/>
        <v>0</v>
      </c>
      <c r="T194" s="27">
        <f>VLOOKUP(D194,'Swap-forward'!$A$2:$B$90,2,FALSE)/12</f>
        <v>3.216358797076773E-3</v>
      </c>
      <c r="U194" s="27">
        <f>EXP(-SUM(T$5:T194))</f>
        <v>0.63123444835282638</v>
      </c>
      <c r="V194" s="12">
        <f t="shared" si="51"/>
        <v>0</v>
      </c>
      <c r="W194" s="12">
        <f t="shared" si="52"/>
        <v>0</v>
      </c>
      <c r="X194" s="26"/>
      <c r="Y194">
        <f>VLOOKUP(B194, Mort!$A$2:$D$116, 4, FALSE)/12</f>
        <v>3.1974349014999988E-5</v>
      </c>
      <c r="Z194">
        <f>VLOOKUP(D194,Lapse!$A$2:$B$101, 2, FALSE)/12</f>
        <v>2.5000000000000001E-3</v>
      </c>
      <c r="AA194" s="28">
        <f t="shared" si="53"/>
        <v>0.62544512473518254</v>
      </c>
      <c r="AB194" s="27">
        <f t="shared" si="54"/>
        <v>0</v>
      </c>
      <c r="AC194" s="27">
        <f t="shared" si="55"/>
        <v>0</v>
      </c>
    </row>
    <row r="195" spans="1:29" x14ac:dyDescent="0.2">
      <c r="A195" s="19">
        <f t="shared" si="64"/>
        <v>50556</v>
      </c>
      <c r="B195">
        <f t="shared" si="57"/>
        <v>71</v>
      </c>
      <c r="C195">
        <f t="shared" si="58"/>
        <v>2</v>
      </c>
      <c r="D195">
        <f t="shared" si="59"/>
        <v>16</v>
      </c>
      <c r="E195">
        <f t="shared" si="60"/>
        <v>11</v>
      </c>
      <c r="F195">
        <f t="shared" si="61"/>
        <v>191</v>
      </c>
      <c r="G195" s="11">
        <f>'Fund Return'!D192</f>
        <v>3.139740406016598E-2</v>
      </c>
      <c r="H195" s="12">
        <f t="shared" si="48"/>
        <v>37361.103303951233</v>
      </c>
      <c r="I195" s="12">
        <f>H194*(Input!$B$13)/12</f>
        <v>32.305575178761799</v>
      </c>
      <c r="J195" s="12">
        <f>H194*(Input!$B$14)/12</f>
        <v>28.921181588605801</v>
      </c>
      <c r="K195" s="12">
        <f>IF(AND($E195=0, H194&gt;0), Input!$B$15, 0)</f>
        <v>0</v>
      </c>
      <c r="L195" s="12">
        <f>O194*IF(AND($E195=0, H194&gt;0), Input!$B$12, 0)</f>
        <v>0</v>
      </c>
      <c r="M195" s="12">
        <f t="shared" si="62"/>
        <v>0</v>
      </c>
      <c r="N195" s="12">
        <f>IF(AND($E195=0, Q195=0, D195&lt;=5), MAX(O183*Input!$B$20), 0)</f>
        <v>0</v>
      </c>
      <c r="O195" s="12">
        <f t="shared" si="63"/>
        <v>157809.62</v>
      </c>
      <c r="P195" s="20">
        <f>IF(Q195=0, VLOOKUP(B195, LWP!$A$2:$B$77, 2, FALSE), P194)</f>
        <v>0.05</v>
      </c>
      <c r="Q195" s="13">
        <f>IF(F195&lt;Input!$B$23,0,1)</f>
        <v>1</v>
      </c>
      <c r="R195" s="12">
        <f t="shared" si="49"/>
        <v>657.54008333333331</v>
      </c>
      <c r="S195" s="12">
        <f t="shared" si="50"/>
        <v>0</v>
      </c>
      <c r="T195" s="27">
        <f>VLOOKUP(D195,'Swap-forward'!$A$2:$B$90,2,FALSE)/12</f>
        <v>3.216358797076773E-3</v>
      </c>
      <c r="U195" s="27">
        <f>EXP(-SUM(T$5:T195))</f>
        <v>0.62920743343293306</v>
      </c>
      <c r="V195" s="12">
        <f t="shared" si="51"/>
        <v>0</v>
      </c>
      <c r="W195" s="12">
        <f t="shared" si="52"/>
        <v>0</v>
      </c>
      <c r="X195" s="26"/>
      <c r="Y195">
        <f>VLOOKUP(B195, Mort!$A$2:$D$116, 4, FALSE)/12</f>
        <v>3.1974349014999988E-5</v>
      </c>
      <c r="Z195">
        <f>VLOOKUP(D195,Lapse!$A$2:$B$101, 2, FALSE)/12</f>
        <v>2.5000000000000001E-3</v>
      </c>
      <c r="AA195" s="28">
        <f t="shared" si="53"/>
        <v>0.62386156371813828</v>
      </c>
      <c r="AB195" s="27">
        <f t="shared" si="54"/>
        <v>0</v>
      </c>
      <c r="AC195" s="27">
        <f t="shared" si="55"/>
        <v>0</v>
      </c>
    </row>
    <row r="196" spans="1:29" x14ac:dyDescent="0.2">
      <c r="A196" s="19">
        <f t="shared" si="64"/>
        <v>50586</v>
      </c>
      <c r="B196">
        <f t="shared" si="57"/>
        <v>71</v>
      </c>
      <c r="C196">
        <f t="shared" si="58"/>
        <v>3</v>
      </c>
      <c r="D196">
        <f t="shared" si="59"/>
        <v>17</v>
      </c>
      <c r="E196">
        <f t="shared" si="60"/>
        <v>0</v>
      </c>
      <c r="F196">
        <f t="shared" si="61"/>
        <v>192</v>
      </c>
      <c r="G196" s="11">
        <f>'Fund Return'!D193</f>
        <v>4.8865642143950359E-2</v>
      </c>
      <c r="H196" s="12">
        <f t="shared" si="48"/>
        <v>35139.059303792892</v>
      </c>
      <c r="I196" s="12">
        <f>H195*(Input!$B$13)/12</f>
        <v>32.690965390957331</v>
      </c>
      <c r="J196" s="12">
        <f>H195*(Input!$B$14)/12</f>
        <v>29.266197588095135</v>
      </c>
      <c r="K196" s="12">
        <f>IF(AND($E196=0, H195&gt;0), Input!$B$15, 0)</f>
        <v>30</v>
      </c>
      <c r="L196" s="12">
        <f>O195*IF(AND($E196=0, H195&gt;0), Input!$B$12, 0)</f>
        <v>3298.2210579999996</v>
      </c>
      <c r="M196" s="12">
        <f t="shared" si="62"/>
        <v>0</v>
      </c>
      <c r="N196" s="12">
        <f>IF(AND($E196=0, Q196=0, D196&lt;=5), MAX(O184*Input!$B$20), 0)</f>
        <v>0</v>
      </c>
      <c r="O196" s="12">
        <f t="shared" si="63"/>
        <v>157809.62</v>
      </c>
      <c r="P196" s="20">
        <f>IF(Q196=0, VLOOKUP(B196, LWP!$A$2:$B$77, 2, FALSE), P195)</f>
        <v>0.05</v>
      </c>
      <c r="Q196" s="13">
        <f>IF(F196&lt;Input!$B$23,0,1)</f>
        <v>1</v>
      </c>
      <c r="R196" s="12">
        <f t="shared" si="49"/>
        <v>657.54008333333331</v>
      </c>
      <c r="S196" s="12">
        <f t="shared" si="50"/>
        <v>0</v>
      </c>
      <c r="T196" s="27">
        <f>VLOOKUP(D196,'Swap-forward'!$A$2:$B$90,2,FALSE)/12</f>
        <v>3.1205154836796097E-3</v>
      </c>
      <c r="U196" s="27">
        <f>EXP(-SUM(T$5:T196))</f>
        <v>0.62724704220085081</v>
      </c>
      <c r="V196" s="12">
        <f t="shared" si="51"/>
        <v>2068.7994031550606</v>
      </c>
      <c r="W196" s="12">
        <f t="shared" si="52"/>
        <v>0</v>
      </c>
      <c r="X196" s="26"/>
      <c r="Y196">
        <f>VLOOKUP(B196, Mort!$A$2:$D$116, 4, FALSE)/12</f>
        <v>3.1974349014999988E-5</v>
      </c>
      <c r="Z196">
        <f>VLOOKUP(D196,Lapse!$A$2:$B$101, 2, FALSE)/12</f>
        <v>2.5000000000000001E-3</v>
      </c>
      <c r="AA196" s="28">
        <f t="shared" si="53"/>
        <v>0.62228201211038603</v>
      </c>
      <c r="AB196" s="27">
        <f t="shared" si="54"/>
        <v>1287.3766552480968</v>
      </c>
      <c r="AC196" s="27">
        <f t="shared" si="55"/>
        <v>0</v>
      </c>
    </row>
    <row r="197" spans="1:29" x14ac:dyDescent="0.2">
      <c r="A197" s="19">
        <f t="shared" si="64"/>
        <v>50617</v>
      </c>
      <c r="B197">
        <f t="shared" si="57"/>
        <v>71</v>
      </c>
      <c r="C197">
        <f t="shared" si="58"/>
        <v>4</v>
      </c>
      <c r="D197">
        <f t="shared" si="59"/>
        <v>17</v>
      </c>
      <c r="E197">
        <f t="shared" si="60"/>
        <v>1</v>
      </c>
      <c r="F197">
        <f t="shared" si="61"/>
        <v>193</v>
      </c>
      <c r="G197" s="11">
        <f>'Fund Return'!D194</f>
        <v>-2.9344421336931929E-2</v>
      </c>
      <c r="H197" s="12">
        <f t="shared" si="48"/>
        <v>33392.111585520164</v>
      </c>
      <c r="I197" s="12">
        <f>H196*(Input!$B$13)/12</f>
        <v>30.74667689081878</v>
      </c>
      <c r="J197" s="12">
        <f>H196*(Input!$B$14)/12</f>
        <v>27.525596454637768</v>
      </c>
      <c r="K197" s="12">
        <f>IF(AND($E197=0, H196&gt;0), Input!$B$15, 0)</f>
        <v>0</v>
      </c>
      <c r="L197" s="12">
        <f>O196*IF(AND($E197=0, H196&gt;0), Input!$B$12, 0)</f>
        <v>0</v>
      </c>
      <c r="M197" s="12">
        <f t="shared" si="62"/>
        <v>0</v>
      </c>
      <c r="N197" s="12">
        <f>IF(AND($E197=0, Q197=0, D197&lt;=5), MAX(O185*Input!$B$20), 0)</f>
        <v>0</v>
      </c>
      <c r="O197" s="12">
        <f t="shared" si="63"/>
        <v>157809.62</v>
      </c>
      <c r="P197" s="20">
        <f>IF(Q197=0, VLOOKUP(B197, LWP!$A$2:$B$77, 2, FALSE), P196)</f>
        <v>0.05</v>
      </c>
      <c r="Q197" s="13">
        <f>IF(F197&lt;Input!$B$23,0,1)</f>
        <v>1</v>
      </c>
      <c r="R197" s="12">
        <f t="shared" si="49"/>
        <v>657.54008333333331</v>
      </c>
      <c r="S197" s="12">
        <f t="shared" si="50"/>
        <v>0</v>
      </c>
      <c r="T197" s="27">
        <f>VLOOKUP(D197,'Swap-forward'!$A$2:$B$90,2,FALSE)/12</f>
        <v>3.1205154836796097E-3</v>
      </c>
      <c r="U197" s="27">
        <f>EXP(-SUM(T$5:T197))</f>
        <v>0.62529275886511337</v>
      </c>
      <c r="V197" s="12">
        <f t="shared" si="51"/>
        <v>0</v>
      </c>
      <c r="W197" s="12">
        <f t="shared" si="52"/>
        <v>0</v>
      </c>
      <c r="X197" s="26"/>
      <c r="Y197">
        <f>VLOOKUP(B197, Mort!$A$2:$D$116, 4, FALSE)/12</f>
        <v>3.1974349014999988E-5</v>
      </c>
      <c r="Z197">
        <f>VLOOKUP(D197,Lapse!$A$2:$B$101, 2, FALSE)/12</f>
        <v>2.5000000000000001E-3</v>
      </c>
      <c r="AA197" s="28">
        <f t="shared" si="53"/>
        <v>0.62070645976052463</v>
      </c>
      <c r="AB197" s="27">
        <f t="shared" si="54"/>
        <v>0</v>
      </c>
      <c r="AC197" s="27">
        <f t="shared" si="55"/>
        <v>0</v>
      </c>
    </row>
    <row r="198" spans="1:29" x14ac:dyDescent="0.2">
      <c r="A198" s="19">
        <f t="shared" si="64"/>
        <v>50648</v>
      </c>
      <c r="B198">
        <f t="shared" si="57"/>
        <v>71</v>
      </c>
      <c r="C198">
        <f t="shared" si="58"/>
        <v>5</v>
      </c>
      <c r="D198">
        <f t="shared" si="59"/>
        <v>17</v>
      </c>
      <c r="E198">
        <f t="shared" si="60"/>
        <v>2</v>
      </c>
      <c r="F198">
        <f t="shared" si="61"/>
        <v>194</v>
      </c>
      <c r="G198" s="11">
        <f>'Fund Return'!D195</f>
        <v>-4.1055629949330154E-3</v>
      </c>
      <c r="H198" s="12">
        <f t="shared" ref="H198:H261" si="65">MAX(H197*(1+G198) - (I198+J198+K198+L198) -R198,0)</f>
        <v>32542.102832825985</v>
      </c>
      <c r="I198" s="12">
        <f>H197*(Input!$B$13)/12</f>
        <v>29.218097637330146</v>
      </c>
      <c r="J198" s="12">
        <f>H197*(Input!$B$14)/12</f>
        <v>26.157154075324129</v>
      </c>
      <c r="K198" s="12">
        <f>IF(AND($E198=0, H197&gt;0), Input!$B$15, 0)</f>
        <v>0</v>
      </c>
      <c r="L198" s="12">
        <f>O197*IF(AND($E198=0, H197&gt;0), Input!$B$12, 0)</f>
        <v>0</v>
      </c>
      <c r="M198" s="12">
        <f t="shared" si="62"/>
        <v>0</v>
      </c>
      <c r="N198" s="12">
        <f>IF(AND($E198=0, Q198=0, D198&lt;=5), MAX(O186*Input!$B$20), 0)</f>
        <v>0</v>
      </c>
      <c r="O198" s="12">
        <f t="shared" si="63"/>
        <v>157809.62</v>
      </c>
      <c r="P198" s="20">
        <f>IF(Q198=0, VLOOKUP(B198, LWP!$A$2:$B$77, 2, FALSE), P197)</f>
        <v>0.05</v>
      </c>
      <c r="Q198" s="13">
        <f>IF(F198&lt;Input!$B$23,0,1)</f>
        <v>1</v>
      </c>
      <c r="R198" s="12">
        <f t="shared" ref="R198:R261" si="66">Q198*O197*P198/12</f>
        <v>657.54008333333331</v>
      </c>
      <c r="S198" s="12">
        <f t="shared" ref="S198:S261" si="67">IF(H198&gt;0, 0, R198)</f>
        <v>0</v>
      </c>
      <c r="T198" s="27">
        <f>VLOOKUP(D198,'Swap-forward'!$A$2:$B$90,2,FALSE)/12</f>
        <v>3.1205154836796097E-3</v>
      </c>
      <c r="U198" s="27">
        <f>EXP(-SUM(T$5:T198))</f>
        <v>0.62334456439564301</v>
      </c>
      <c r="V198" s="12">
        <f t="shared" ref="V198:V261" si="68">U198*L198</f>
        <v>0</v>
      </c>
      <c r="W198" s="12">
        <f t="shared" ref="W198:W261" si="69">U198*S198</f>
        <v>0</v>
      </c>
      <c r="X198" s="26"/>
      <c r="Y198">
        <f>VLOOKUP(B198, Mort!$A$2:$D$116, 4, FALSE)/12</f>
        <v>3.1974349014999988E-5</v>
      </c>
      <c r="Z198">
        <f>VLOOKUP(D198,Lapse!$A$2:$B$101, 2, FALSE)/12</f>
        <v>2.5000000000000001E-3</v>
      </c>
      <c r="AA198" s="28">
        <f t="shared" ref="AA198:AA261" si="70">AA197*(1-Y198)*(1-Z198)</f>
        <v>0.61913489654285558</v>
      </c>
      <c r="AB198" s="27">
        <f t="shared" ref="AB198:AB261" si="71">V198*AA198</f>
        <v>0</v>
      </c>
      <c r="AC198" s="27">
        <f t="shared" ref="AC198:AC261" si="72">W198*AA198</f>
        <v>0</v>
      </c>
    </row>
    <row r="199" spans="1:29" x14ac:dyDescent="0.2">
      <c r="A199" s="19">
        <f t="shared" si="64"/>
        <v>50678</v>
      </c>
      <c r="B199">
        <f t="shared" si="57"/>
        <v>71</v>
      </c>
      <c r="C199">
        <f t="shared" si="58"/>
        <v>6</v>
      </c>
      <c r="D199">
        <f t="shared" si="59"/>
        <v>17</v>
      </c>
      <c r="E199">
        <f t="shared" si="60"/>
        <v>3</v>
      </c>
      <c r="F199">
        <f t="shared" si="61"/>
        <v>195</v>
      </c>
      <c r="G199" s="11">
        <f>'Fund Return'!D196</f>
        <v>5.4237360073796974E-2</v>
      </c>
      <c r="H199" s="12">
        <f t="shared" si="65"/>
        <v>33595.594844530729</v>
      </c>
      <c r="I199" s="12">
        <f>H198*(Input!$B$13)/12</f>
        <v>28.474339978722739</v>
      </c>
      <c r="J199" s="12">
        <f>H198*(Input!$B$14)/12</f>
        <v>25.491313885713691</v>
      </c>
      <c r="K199" s="12">
        <f>IF(AND($E199=0, H198&gt;0), Input!$B$15, 0)</f>
        <v>0</v>
      </c>
      <c r="L199" s="12">
        <f>O198*IF(AND($E199=0, H198&gt;0), Input!$B$12, 0)</f>
        <v>0</v>
      </c>
      <c r="M199" s="12">
        <f t="shared" si="62"/>
        <v>0</v>
      </c>
      <c r="N199" s="12">
        <f>IF(AND($E199=0, Q199=0, D199&lt;=5), MAX(O187*Input!$B$20), 0)</f>
        <v>0</v>
      </c>
      <c r="O199" s="12">
        <f t="shared" si="63"/>
        <v>157809.62</v>
      </c>
      <c r="P199" s="20">
        <f>IF(Q199=0, VLOOKUP(B199, LWP!$A$2:$B$77, 2, FALSE), P198)</f>
        <v>0.05</v>
      </c>
      <c r="Q199" s="13">
        <f>IF(F199&lt;Input!$B$23,0,1)</f>
        <v>1</v>
      </c>
      <c r="R199" s="12">
        <f t="shared" si="66"/>
        <v>657.54008333333331</v>
      </c>
      <c r="S199" s="12">
        <f t="shared" si="67"/>
        <v>0</v>
      </c>
      <c r="T199" s="27">
        <f>VLOOKUP(D199,'Swap-forward'!$A$2:$B$90,2,FALSE)/12</f>
        <v>3.1205154836796097E-3</v>
      </c>
      <c r="U199" s="27">
        <f>EXP(-SUM(T$5:T199))</f>
        <v>0.621402439821653</v>
      </c>
      <c r="V199" s="12">
        <f t="shared" si="68"/>
        <v>0</v>
      </c>
      <c r="W199" s="12">
        <f t="shared" si="69"/>
        <v>0</v>
      </c>
      <c r="X199" s="26"/>
      <c r="Y199">
        <f>VLOOKUP(B199, Mort!$A$2:$D$116, 4, FALSE)/12</f>
        <v>3.1974349014999988E-5</v>
      </c>
      <c r="Z199">
        <f>VLOOKUP(D199,Lapse!$A$2:$B$101, 2, FALSE)/12</f>
        <v>2.5000000000000001E-3</v>
      </c>
      <c r="AA199" s="28">
        <f t="shared" si="70"/>
        <v>0.61756731235731721</v>
      </c>
      <c r="AB199" s="27">
        <f t="shared" si="71"/>
        <v>0</v>
      </c>
      <c r="AC199" s="27">
        <f t="shared" si="72"/>
        <v>0</v>
      </c>
    </row>
    <row r="200" spans="1:29" x14ac:dyDescent="0.2">
      <c r="A200" s="19">
        <f t="shared" si="64"/>
        <v>50709</v>
      </c>
      <c r="B200">
        <f t="shared" si="57"/>
        <v>71</v>
      </c>
      <c r="C200">
        <f t="shared" si="58"/>
        <v>7</v>
      </c>
      <c r="D200">
        <f t="shared" si="59"/>
        <v>17</v>
      </c>
      <c r="E200">
        <f t="shared" si="60"/>
        <v>4</v>
      </c>
      <c r="F200">
        <f t="shared" si="61"/>
        <v>196</v>
      </c>
      <c r="G200" s="11">
        <f>'Fund Return'!D197</f>
        <v>-2.8250896230841573E-2</v>
      </c>
      <c r="H200" s="12">
        <f t="shared" si="65"/>
        <v>31933.236402647315</v>
      </c>
      <c r="I200" s="12">
        <f>H199*(Input!$B$13)/12</f>
        <v>29.39614548896439</v>
      </c>
      <c r="J200" s="12">
        <f>H199*(Input!$B$14)/12</f>
        <v>26.316549294882407</v>
      </c>
      <c r="K200" s="12">
        <f>IF(AND($E200=0, H199&gt;0), Input!$B$15, 0)</f>
        <v>0</v>
      </c>
      <c r="L200" s="12">
        <f>O199*IF(AND($E200=0, H199&gt;0), Input!$B$12, 0)</f>
        <v>0</v>
      </c>
      <c r="M200" s="12">
        <f t="shared" si="62"/>
        <v>0</v>
      </c>
      <c r="N200" s="12">
        <f>IF(AND($E200=0, Q200=0, D200&lt;=5), MAX(O188*Input!$B$20), 0)</f>
        <v>0</v>
      </c>
      <c r="O200" s="12">
        <f t="shared" si="63"/>
        <v>157809.62</v>
      </c>
      <c r="P200" s="20">
        <f>IF(Q200=0, VLOOKUP(B200, LWP!$A$2:$B$77, 2, FALSE), P199)</f>
        <v>0.05</v>
      </c>
      <c r="Q200" s="13">
        <f>IF(F200&lt;Input!$B$23,0,1)</f>
        <v>1</v>
      </c>
      <c r="R200" s="12">
        <f t="shared" si="66"/>
        <v>657.54008333333331</v>
      </c>
      <c r="S200" s="12">
        <f t="shared" si="67"/>
        <v>0</v>
      </c>
      <c r="T200" s="27">
        <f>VLOOKUP(D200,'Swap-forward'!$A$2:$B$90,2,FALSE)/12</f>
        <v>3.1205154836796097E-3</v>
      </c>
      <c r="U200" s="27">
        <f>EXP(-SUM(T$5:T200))</f>
        <v>0.61946636623146278</v>
      </c>
      <c r="V200" s="12">
        <f t="shared" si="68"/>
        <v>0</v>
      </c>
      <c r="W200" s="12">
        <f t="shared" si="69"/>
        <v>0</v>
      </c>
      <c r="X200" s="26"/>
      <c r="Y200">
        <f>VLOOKUP(B200, Mort!$A$2:$D$116, 4, FALSE)/12</f>
        <v>3.1974349014999988E-5</v>
      </c>
      <c r="Z200">
        <f>VLOOKUP(D200,Lapse!$A$2:$B$101, 2, FALSE)/12</f>
        <v>2.5000000000000001E-3</v>
      </c>
      <c r="AA200" s="28">
        <f t="shared" si="70"/>
        <v>0.61600369712942038</v>
      </c>
      <c r="AB200" s="27">
        <f t="shared" si="71"/>
        <v>0</v>
      </c>
      <c r="AC200" s="27">
        <f t="shared" si="72"/>
        <v>0</v>
      </c>
    </row>
    <row r="201" spans="1:29" x14ac:dyDescent="0.2">
      <c r="A201" s="19">
        <f t="shared" si="64"/>
        <v>50739</v>
      </c>
      <c r="B201">
        <f t="shared" si="57"/>
        <v>71</v>
      </c>
      <c r="C201">
        <f t="shared" si="58"/>
        <v>8</v>
      </c>
      <c r="D201">
        <f t="shared" si="59"/>
        <v>17</v>
      </c>
      <c r="E201">
        <f t="shared" si="60"/>
        <v>5</v>
      </c>
      <c r="F201">
        <f t="shared" si="61"/>
        <v>197</v>
      </c>
      <c r="G201" s="11">
        <f>'Fund Return'!D198</f>
        <v>1.1026474571605391E-2</v>
      </c>
      <c r="H201" s="12">
        <f t="shared" si="65"/>
        <v>31574.851388129111</v>
      </c>
      <c r="I201" s="12">
        <f>H200*(Input!$B$13)/12</f>
        <v>27.941581852316403</v>
      </c>
      <c r="J201" s="12">
        <f>H200*(Input!$B$14)/12</f>
        <v>25.014368515407067</v>
      </c>
      <c r="K201" s="12">
        <f>IF(AND($E201=0, H200&gt;0), Input!$B$15, 0)</f>
        <v>0</v>
      </c>
      <c r="L201" s="12">
        <f>O200*IF(AND($E201=0, H200&gt;0), Input!$B$12, 0)</f>
        <v>0</v>
      </c>
      <c r="M201" s="12">
        <f t="shared" si="62"/>
        <v>0</v>
      </c>
      <c r="N201" s="12">
        <f>IF(AND($E201=0, Q201=0, D201&lt;=5), MAX(O189*Input!$B$20), 0)</f>
        <v>0</v>
      </c>
      <c r="O201" s="12">
        <f t="shared" si="63"/>
        <v>157809.62</v>
      </c>
      <c r="P201" s="20">
        <f>IF(Q201=0, VLOOKUP(B201, LWP!$A$2:$B$77, 2, FALSE), P200)</f>
        <v>0.05</v>
      </c>
      <c r="Q201" s="13">
        <f>IF(F201&lt;Input!$B$23,0,1)</f>
        <v>1</v>
      </c>
      <c r="R201" s="12">
        <f t="shared" si="66"/>
        <v>657.54008333333331</v>
      </c>
      <c r="S201" s="12">
        <f t="shared" si="67"/>
        <v>0</v>
      </c>
      <c r="T201" s="27">
        <f>VLOOKUP(D201,'Swap-forward'!$A$2:$B$90,2,FALSE)/12</f>
        <v>3.1205154836796097E-3</v>
      </c>
      <c r="U201" s="27">
        <f>EXP(-SUM(T$5:T201))</f>
        <v>0.61753632477231424</v>
      </c>
      <c r="V201" s="12">
        <f t="shared" si="68"/>
        <v>0</v>
      </c>
      <c r="W201" s="12">
        <f t="shared" si="69"/>
        <v>0</v>
      </c>
      <c r="X201" s="26"/>
      <c r="Y201">
        <f>VLOOKUP(B201, Mort!$A$2:$D$116, 4, FALSE)/12</f>
        <v>3.1974349014999988E-5</v>
      </c>
      <c r="Z201">
        <f>VLOOKUP(D201,Lapse!$A$2:$B$101, 2, FALSE)/12</f>
        <v>2.5000000000000001E-3</v>
      </c>
      <c r="AA201" s="28">
        <f t="shared" si="70"/>
        <v>0.61444404081018333</v>
      </c>
      <c r="AB201" s="27">
        <f t="shared" si="71"/>
        <v>0</v>
      </c>
      <c r="AC201" s="27">
        <f t="shared" si="72"/>
        <v>0</v>
      </c>
    </row>
    <row r="202" spans="1:29" x14ac:dyDescent="0.2">
      <c r="A202" s="19">
        <f t="shared" si="64"/>
        <v>50770</v>
      </c>
      <c r="B202">
        <f t="shared" si="57"/>
        <v>71</v>
      </c>
      <c r="C202">
        <f t="shared" si="58"/>
        <v>9</v>
      </c>
      <c r="D202">
        <f t="shared" si="59"/>
        <v>17</v>
      </c>
      <c r="E202">
        <f t="shared" si="60"/>
        <v>6</v>
      </c>
      <c r="F202">
        <f t="shared" si="61"/>
        <v>198</v>
      </c>
      <c r="G202" s="11">
        <f>'Fund Return'!D199</f>
        <v>-7.07780793274988E-2</v>
      </c>
      <c r="H202" s="12">
        <f t="shared" si="65"/>
        <v>28630.142339940809</v>
      </c>
      <c r="I202" s="12">
        <f>H201*(Input!$B$13)/12</f>
        <v>27.627994964612977</v>
      </c>
      <c r="J202" s="12">
        <f>H201*(Input!$B$14)/12</f>
        <v>24.733633587367805</v>
      </c>
      <c r="K202" s="12">
        <f>IF(AND($E202=0, H201&gt;0), Input!$B$15, 0)</f>
        <v>0</v>
      </c>
      <c r="L202" s="12">
        <f>O201*IF(AND($E202=0, H201&gt;0), Input!$B$12, 0)</f>
        <v>0</v>
      </c>
      <c r="M202" s="12">
        <f t="shared" si="62"/>
        <v>0</v>
      </c>
      <c r="N202" s="12">
        <f>IF(AND($E202=0, Q202=0, D202&lt;=5), MAX(O190*Input!$B$20), 0)</f>
        <v>0</v>
      </c>
      <c r="O202" s="12">
        <f t="shared" si="63"/>
        <v>157809.62</v>
      </c>
      <c r="P202" s="20">
        <f>IF(Q202=0, VLOOKUP(B202, LWP!$A$2:$B$77, 2, FALSE), P201)</f>
        <v>0.05</v>
      </c>
      <c r="Q202" s="13">
        <f>IF(F202&lt;Input!$B$23,0,1)</f>
        <v>1</v>
      </c>
      <c r="R202" s="12">
        <f t="shared" si="66"/>
        <v>657.54008333333331</v>
      </c>
      <c r="S202" s="12">
        <f t="shared" si="67"/>
        <v>0</v>
      </c>
      <c r="T202" s="27">
        <f>VLOOKUP(D202,'Swap-forward'!$A$2:$B$90,2,FALSE)/12</f>
        <v>3.1205154836796097E-3</v>
      </c>
      <c r="U202" s="27">
        <f>EXP(-SUM(T$5:T202))</f>
        <v>0.6156122966501878</v>
      </c>
      <c r="V202" s="12">
        <f t="shared" si="68"/>
        <v>0</v>
      </c>
      <c r="W202" s="12">
        <f t="shared" si="69"/>
        <v>0</v>
      </c>
      <c r="X202" s="26"/>
      <c r="Y202">
        <f>VLOOKUP(B202, Mort!$A$2:$D$116, 4, FALSE)/12</f>
        <v>3.1974349014999988E-5</v>
      </c>
      <c r="Z202">
        <f>VLOOKUP(D202,Lapse!$A$2:$B$101, 2, FALSE)/12</f>
        <v>2.5000000000000001E-3</v>
      </c>
      <c r="AA202" s="28">
        <f t="shared" si="70"/>
        <v>0.61288833337606741</v>
      </c>
      <c r="AB202" s="27">
        <f t="shared" si="71"/>
        <v>0</v>
      </c>
      <c r="AC202" s="27">
        <f t="shared" si="72"/>
        <v>0</v>
      </c>
    </row>
    <row r="203" spans="1:29" x14ac:dyDescent="0.2">
      <c r="A203" s="19">
        <f t="shared" si="64"/>
        <v>50801</v>
      </c>
      <c r="B203">
        <f t="shared" si="57"/>
        <v>71</v>
      </c>
      <c r="C203">
        <f t="shared" si="58"/>
        <v>10</v>
      </c>
      <c r="D203">
        <f t="shared" si="59"/>
        <v>17</v>
      </c>
      <c r="E203">
        <f t="shared" si="60"/>
        <v>7</v>
      </c>
      <c r="F203">
        <f t="shared" si="61"/>
        <v>199</v>
      </c>
      <c r="G203" s="11">
        <f>'Fund Return'!D200</f>
        <v>5.017251649521888E-2</v>
      </c>
      <c r="H203" s="12">
        <f t="shared" si="65"/>
        <v>29361.570226038217</v>
      </c>
      <c r="I203" s="12">
        <f>H202*(Input!$B$13)/12</f>
        <v>25.051374547448209</v>
      </c>
      <c r="J203" s="12">
        <f>H202*(Input!$B$14)/12</f>
        <v>22.426944832953634</v>
      </c>
      <c r="K203" s="12">
        <f>IF(AND($E203=0, H202&gt;0), Input!$B$15, 0)</f>
        <v>0</v>
      </c>
      <c r="L203" s="12">
        <f>O202*IF(AND($E203=0, H202&gt;0), Input!$B$12, 0)</f>
        <v>0</v>
      </c>
      <c r="M203" s="12">
        <f t="shared" si="62"/>
        <v>0</v>
      </c>
      <c r="N203" s="12">
        <f>IF(AND($E203=0, Q203=0, D203&lt;=5), MAX(O191*Input!$B$20), 0)</f>
        <v>0</v>
      </c>
      <c r="O203" s="12">
        <f t="shared" si="63"/>
        <v>157809.62</v>
      </c>
      <c r="P203" s="20">
        <f>IF(Q203=0, VLOOKUP(B203, LWP!$A$2:$B$77, 2, FALSE), P202)</f>
        <v>0.05</v>
      </c>
      <c r="Q203" s="13">
        <f>IF(F203&lt;Input!$B$23,0,1)</f>
        <v>1</v>
      </c>
      <c r="R203" s="12">
        <f t="shared" si="66"/>
        <v>657.54008333333331</v>
      </c>
      <c r="S203" s="12">
        <f t="shared" si="67"/>
        <v>0</v>
      </c>
      <c r="T203" s="27">
        <f>VLOOKUP(D203,'Swap-forward'!$A$2:$B$90,2,FALSE)/12</f>
        <v>3.1205154836796097E-3</v>
      </c>
      <c r="U203" s="27">
        <f>EXP(-SUM(T$5:T203))</f>
        <v>0.61369426312961961</v>
      </c>
      <c r="V203" s="12">
        <f t="shared" si="68"/>
        <v>0</v>
      </c>
      <c r="W203" s="12">
        <f t="shared" si="69"/>
        <v>0</v>
      </c>
      <c r="X203" s="26"/>
      <c r="Y203">
        <f>VLOOKUP(B203, Mort!$A$2:$D$116, 4, FALSE)/12</f>
        <v>3.1974349014999988E-5</v>
      </c>
      <c r="Z203">
        <f>VLOOKUP(D203,Lapse!$A$2:$B$101, 2, FALSE)/12</f>
        <v>2.5000000000000001E-3</v>
      </c>
      <c r="AA203" s="28">
        <f t="shared" si="70"/>
        <v>0.61133656482891241</v>
      </c>
      <c r="AB203" s="27">
        <f t="shared" si="71"/>
        <v>0</v>
      </c>
      <c r="AC203" s="27">
        <f t="shared" si="72"/>
        <v>0</v>
      </c>
    </row>
    <row r="204" spans="1:29" x14ac:dyDescent="0.2">
      <c r="A204" s="19">
        <f t="shared" si="64"/>
        <v>50829</v>
      </c>
      <c r="B204">
        <f t="shared" si="57"/>
        <v>71</v>
      </c>
      <c r="C204">
        <f t="shared" si="58"/>
        <v>11</v>
      </c>
      <c r="D204">
        <f t="shared" si="59"/>
        <v>17</v>
      </c>
      <c r="E204">
        <f t="shared" si="60"/>
        <v>8</v>
      </c>
      <c r="F204">
        <f t="shared" si="61"/>
        <v>200</v>
      </c>
      <c r="G204" s="11">
        <f>'Fund Return'!D201</f>
        <v>-3.6179021969130684E-2</v>
      </c>
      <c r="H204" s="12">
        <f t="shared" si="65"/>
        <v>27593.065977824026</v>
      </c>
      <c r="I204" s="12">
        <f>H203*(Input!$B$13)/12</f>
        <v>25.691373947783443</v>
      </c>
      <c r="J204" s="12">
        <f>H203*(Input!$B$14)/12</f>
        <v>22.999896677063273</v>
      </c>
      <c r="K204" s="12">
        <f>IF(AND($E204=0, H203&gt;0), Input!$B$15, 0)</f>
        <v>0</v>
      </c>
      <c r="L204" s="12">
        <f>O203*IF(AND($E204=0, H203&gt;0), Input!$B$12, 0)</f>
        <v>0</v>
      </c>
      <c r="M204" s="12">
        <f t="shared" si="62"/>
        <v>0</v>
      </c>
      <c r="N204" s="12">
        <f>IF(AND($E204=0, Q204=0, D204&lt;=5), MAX(O192*Input!$B$20), 0)</f>
        <v>0</v>
      </c>
      <c r="O204" s="12">
        <f t="shared" si="63"/>
        <v>157809.62</v>
      </c>
      <c r="P204" s="20">
        <f>IF(Q204=0, VLOOKUP(B204, LWP!$A$2:$B$77, 2, FALSE), P203)</f>
        <v>0.05</v>
      </c>
      <c r="Q204" s="13">
        <f>IF(F204&lt;Input!$B$23,0,1)</f>
        <v>1</v>
      </c>
      <c r="R204" s="12">
        <f t="shared" si="66"/>
        <v>657.54008333333331</v>
      </c>
      <c r="S204" s="12">
        <f t="shared" si="67"/>
        <v>0</v>
      </c>
      <c r="T204" s="27">
        <f>VLOOKUP(D204,'Swap-forward'!$A$2:$B$90,2,FALSE)/12</f>
        <v>3.1205154836796097E-3</v>
      </c>
      <c r="U204" s="27">
        <f>EXP(-SUM(T$5:T204))</f>
        <v>0.61178220553351892</v>
      </c>
      <c r="V204" s="12">
        <f t="shared" si="68"/>
        <v>0</v>
      </c>
      <c r="W204" s="12">
        <f t="shared" si="69"/>
        <v>0</v>
      </c>
      <c r="X204" s="26"/>
      <c r="Y204">
        <f>VLOOKUP(B204, Mort!$A$2:$D$116, 4, FALSE)/12</f>
        <v>3.1974349014999988E-5</v>
      </c>
      <c r="Z204">
        <f>VLOOKUP(D204,Lapse!$A$2:$B$101, 2, FALSE)/12</f>
        <v>2.5000000000000001E-3</v>
      </c>
      <c r="AA204" s="28">
        <f t="shared" si="70"/>
        <v>0.60978872519587246</v>
      </c>
      <c r="AB204" s="27">
        <f t="shared" si="71"/>
        <v>0</v>
      </c>
      <c r="AC204" s="27">
        <f t="shared" si="72"/>
        <v>0</v>
      </c>
    </row>
    <row r="205" spans="1:29" x14ac:dyDescent="0.2">
      <c r="A205" s="19">
        <f t="shared" si="64"/>
        <v>50860</v>
      </c>
      <c r="B205">
        <f t="shared" si="57"/>
        <v>72</v>
      </c>
      <c r="C205">
        <f t="shared" si="58"/>
        <v>0</v>
      </c>
      <c r="D205">
        <f t="shared" si="59"/>
        <v>17</v>
      </c>
      <c r="E205">
        <f t="shared" si="60"/>
        <v>9</v>
      </c>
      <c r="F205">
        <f t="shared" si="61"/>
        <v>201</v>
      </c>
      <c r="G205" s="11">
        <f>'Fund Return'!D202</f>
        <v>-2.8400016957854598E-2</v>
      </c>
      <c r="H205" s="12">
        <f t="shared" si="65"/>
        <v>26106.123851721401</v>
      </c>
      <c r="I205" s="12">
        <f>H204*(Input!$B$13)/12</f>
        <v>24.143932730596024</v>
      </c>
      <c r="J205" s="12">
        <f>H204*(Input!$B$14)/12</f>
        <v>21.614568349295485</v>
      </c>
      <c r="K205" s="12">
        <f>IF(AND($E205=0, H204&gt;0), Input!$B$15, 0)</f>
        <v>0</v>
      </c>
      <c r="L205" s="12">
        <f>O204*IF(AND($E205=0, H204&gt;0), Input!$B$12, 0)</f>
        <v>0</v>
      </c>
      <c r="M205" s="12">
        <f t="shared" si="62"/>
        <v>0</v>
      </c>
      <c r="N205" s="12">
        <f>IF(AND($E205=0, Q205=0, D205&lt;=5), MAX(O193*Input!$B$20), 0)</f>
        <v>0</v>
      </c>
      <c r="O205" s="12">
        <f t="shared" si="63"/>
        <v>157809.62</v>
      </c>
      <c r="P205" s="20">
        <f>IF(Q205=0, VLOOKUP(B205, LWP!$A$2:$B$77, 2, FALSE), P204)</f>
        <v>0.05</v>
      </c>
      <c r="Q205" s="13">
        <f>IF(F205&lt;Input!$B$23,0,1)</f>
        <v>1</v>
      </c>
      <c r="R205" s="12">
        <f t="shared" si="66"/>
        <v>657.54008333333331</v>
      </c>
      <c r="S205" s="12">
        <f t="shared" si="67"/>
        <v>0</v>
      </c>
      <c r="T205" s="27">
        <f>VLOOKUP(D205,'Swap-forward'!$A$2:$B$90,2,FALSE)/12</f>
        <v>3.1205154836796097E-3</v>
      </c>
      <c r="U205" s="27">
        <f>EXP(-SUM(T$5:T205))</f>
        <v>0.6098761052429863</v>
      </c>
      <c r="V205" s="12">
        <f t="shared" si="68"/>
        <v>0</v>
      </c>
      <c r="W205" s="12">
        <f t="shared" si="69"/>
        <v>0</v>
      </c>
      <c r="X205" s="26"/>
      <c r="Y205">
        <f>VLOOKUP(B205, Mort!$A$2:$D$116, 4, FALSE)/12</f>
        <v>3.8793564559166661E-5</v>
      </c>
      <c r="Z205">
        <f>VLOOKUP(D205,Lapse!$A$2:$B$101, 2, FALSE)/12</f>
        <v>2.5000000000000001E-3</v>
      </c>
      <c r="AA205" s="28">
        <f t="shared" si="70"/>
        <v>0.60824065664430016</v>
      </c>
      <c r="AB205" s="27">
        <f t="shared" si="71"/>
        <v>0</v>
      </c>
      <c r="AC205" s="27">
        <f t="shared" si="72"/>
        <v>0</v>
      </c>
    </row>
    <row r="206" spans="1:29" x14ac:dyDescent="0.2">
      <c r="A206" s="19">
        <f t="shared" si="64"/>
        <v>50890</v>
      </c>
      <c r="B206">
        <f t="shared" si="57"/>
        <v>72</v>
      </c>
      <c r="C206">
        <f t="shared" si="58"/>
        <v>1</v>
      </c>
      <c r="D206">
        <f t="shared" si="59"/>
        <v>17</v>
      </c>
      <c r="E206">
        <f t="shared" si="60"/>
        <v>10</v>
      </c>
      <c r="F206">
        <f t="shared" si="61"/>
        <v>202</v>
      </c>
      <c r="G206" s="11">
        <f>'Fund Return'!D203</f>
        <v>-1.984322469855037E-2</v>
      </c>
      <c r="H206" s="12">
        <f t="shared" si="65"/>
        <v>24887.261431402734</v>
      </c>
      <c r="I206" s="12">
        <f>H205*(Input!$B$13)/12</f>
        <v>22.842858370256227</v>
      </c>
      <c r="J206" s="12">
        <f>H205*(Input!$B$14)/12</f>
        <v>20.449797017181766</v>
      </c>
      <c r="K206" s="12">
        <f>IF(AND($E206=0, H205&gt;0), Input!$B$15, 0)</f>
        <v>0</v>
      </c>
      <c r="L206" s="12">
        <f>O205*IF(AND($E206=0, H205&gt;0), Input!$B$12, 0)</f>
        <v>0</v>
      </c>
      <c r="M206" s="12">
        <f t="shared" si="62"/>
        <v>0</v>
      </c>
      <c r="N206" s="12">
        <f>IF(AND($E206=0, Q206=0, D206&lt;=5), MAX(O194*Input!$B$20), 0)</f>
        <v>0</v>
      </c>
      <c r="O206" s="12">
        <f t="shared" si="63"/>
        <v>157809.62</v>
      </c>
      <c r="P206" s="20">
        <f>IF(Q206=0, VLOOKUP(B206, LWP!$A$2:$B$77, 2, FALSE), P205)</f>
        <v>0.05</v>
      </c>
      <c r="Q206" s="13">
        <f>IF(F206&lt;Input!$B$23,0,1)</f>
        <v>1</v>
      </c>
      <c r="R206" s="12">
        <f t="shared" si="66"/>
        <v>657.54008333333331</v>
      </c>
      <c r="S206" s="12">
        <f t="shared" si="67"/>
        <v>0</v>
      </c>
      <c r="T206" s="27">
        <f>VLOOKUP(D206,'Swap-forward'!$A$2:$B$90,2,FALSE)/12</f>
        <v>3.1205154836796097E-3</v>
      </c>
      <c r="U206" s="27">
        <f>EXP(-SUM(T$5:T206))</f>
        <v>0.60797594369713215</v>
      </c>
      <c r="V206" s="12">
        <f t="shared" si="68"/>
        <v>0</v>
      </c>
      <c r="W206" s="12">
        <f t="shared" si="69"/>
        <v>0</v>
      </c>
      <c r="X206" s="26"/>
      <c r="Y206">
        <f>VLOOKUP(B206, Mort!$A$2:$D$116, 4, FALSE)/12</f>
        <v>3.8793564559166661E-5</v>
      </c>
      <c r="Z206">
        <f>VLOOKUP(D206,Lapse!$A$2:$B$101, 2, FALSE)/12</f>
        <v>2.5000000000000001E-3</v>
      </c>
      <c r="AA206" s="28">
        <f t="shared" si="70"/>
        <v>0.60669651816906633</v>
      </c>
      <c r="AB206" s="27">
        <f t="shared" si="71"/>
        <v>0</v>
      </c>
      <c r="AC206" s="27">
        <f t="shared" si="72"/>
        <v>0</v>
      </c>
    </row>
    <row r="207" spans="1:29" x14ac:dyDescent="0.2">
      <c r="A207" s="19">
        <f t="shared" si="64"/>
        <v>50921</v>
      </c>
      <c r="B207">
        <f t="shared" si="57"/>
        <v>72</v>
      </c>
      <c r="C207">
        <f t="shared" si="58"/>
        <v>2</v>
      </c>
      <c r="D207">
        <f t="shared" si="59"/>
        <v>17</v>
      </c>
      <c r="E207">
        <f t="shared" si="60"/>
        <v>11</v>
      </c>
      <c r="F207">
        <f t="shared" si="61"/>
        <v>203</v>
      </c>
      <c r="G207" s="11">
        <f>'Fund Return'!D204</f>
        <v>1.0693782363359492E-2</v>
      </c>
      <c r="H207" s="12">
        <f t="shared" si="65"/>
        <v>24454.588930229776</v>
      </c>
      <c r="I207" s="12">
        <f>H206*(Input!$B$13)/12</f>
        <v>21.776353752477394</v>
      </c>
      <c r="J207" s="12">
        <f>H206*(Input!$B$14)/12</f>
        <v>19.49502145459881</v>
      </c>
      <c r="K207" s="12">
        <f>IF(AND($E207=0, H206&gt;0), Input!$B$15, 0)</f>
        <v>0</v>
      </c>
      <c r="L207" s="12">
        <f>O206*IF(AND($E207=0, H206&gt;0), Input!$B$12, 0)</f>
        <v>0</v>
      </c>
      <c r="M207" s="12">
        <f t="shared" si="62"/>
        <v>0</v>
      </c>
      <c r="N207" s="12">
        <f>IF(AND($E207=0, Q207=0, D207&lt;=5), MAX(O195*Input!$B$20), 0)</f>
        <v>0</v>
      </c>
      <c r="O207" s="12">
        <f t="shared" si="63"/>
        <v>157809.62</v>
      </c>
      <c r="P207" s="20">
        <f>IF(Q207=0, VLOOKUP(B207, LWP!$A$2:$B$77, 2, FALSE), P206)</f>
        <v>0.05</v>
      </c>
      <c r="Q207" s="13">
        <f>IF(F207&lt;Input!$B$23,0,1)</f>
        <v>1</v>
      </c>
      <c r="R207" s="12">
        <f t="shared" si="66"/>
        <v>657.54008333333331</v>
      </c>
      <c r="S207" s="12">
        <f t="shared" si="67"/>
        <v>0</v>
      </c>
      <c r="T207" s="27">
        <f>VLOOKUP(D207,'Swap-forward'!$A$2:$B$90,2,FALSE)/12</f>
        <v>3.1205154836796097E-3</v>
      </c>
      <c r="U207" s="27">
        <f>EXP(-SUM(T$5:T207))</f>
        <v>0.60608170239289649</v>
      </c>
      <c r="V207" s="12">
        <f t="shared" si="68"/>
        <v>0</v>
      </c>
      <c r="W207" s="12">
        <f t="shared" si="69"/>
        <v>0</v>
      </c>
      <c r="X207" s="26"/>
      <c r="Y207">
        <f>VLOOKUP(B207, Mort!$A$2:$D$116, 4, FALSE)/12</f>
        <v>3.8793564559166661E-5</v>
      </c>
      <c r="Z207">
        <f>VLOOKUP(D207,Lapse!$A$2:$B$101, 2, FALSE)/12</f>
        <v>2.5000000000000001E-3</v>
      </c>
      <c r="AA207" s="28">
        <f t="shared" si="70"/>
        <v>0.60515629979289964</v>
      </c>
      <c r="AB207" s="27">
        <f t="shared" si="71"/>
        <v>0</v>
      </c>
      <c r="AC207" s="27">
        <f t="shared" si="72"/>
        <v>0</v>
      </c>
    </row>
    <row r="208" spans="1:29" x14ac:dyDescent="0.2">
      <c r="A208" s="19">
        <f t="shared" si="64"/>
        <v>50951</v>
      </c>
      <c r="B208">
        <f t="shared" si="57"/>
        <v>72</v>
      </c>
      <c r="C208">
        <f t="shared" si="58"/>
        <v>3</v>
      </c>
      <c r="D208">
        <f t="shared" si="59"/>
        <v>18</v>
      </c>
      <c r="E208">
        <f t="shared" si="60"/>
        <v>0</v>
      </c>
      <c r="F208">
        <f t="shared" si="61"/>
        <v>204</v>
      </c>
      <c r="G208" s="11">
        <f>'Fund Return'!D205</f>
        <v>-1.0107717593648884E-2</v>
      </c>
      <c r="H208" s="12">
        <f t="shared" si="65"/>
        <v>20181.093850144945</v>
      </c>
      <c r="I208" s="12">
        <f>H207*(Input!$B$13)/12</f>
        <v>21.397765313951055</v>
      </c>
      <c r="J208" s="12">
        <f>H207*(Input!$B$14)/12</f>
        <v>19.156094662013327</v>
      </c>
      <c r="K208" s="12">
        <f>IF(AND($E208=0, H207&gt;0), Input!$B$15, 0)</f>
        <v>30</v>
      </c>
      <c r="L208" s="12">
        <f>O207*IF(AND($E208=0, H207&gt;0), Input!$B$12, 0)</f>
        <v>3298.2210579999996</v>
      </c>
      <c r="M208" s="12">
        <f t="shared" si="62"/>
        <v>0</v>
      </c>
      <c r="N208" s="12">
        <f>IF(AND($E208=0, Q208=0, D208&lt;=5), MAX(O196*Input!$B$20), 0)</f>
        <v>0</v>
      </c>
      <c r="O208" s="12">
        <f t="shared" si="63"/>
        <v>157809.62</v>
      </c>
      <c r="P208" s="20">
        <f>IF(Q208=0, VLOOKUP(B208, LWP!$A$2:$B$77, 2, FALSE), P207)</f>
        <v>0.05</v>
      </c>
      <c r="Q208" s="13">
        <f>IF(F208&lt;Input!$B$23,0,1)</f>
        <v>1</v>
      </c>
      <c r="R208" s="12">
        <f t="shared" si="66"/>
        <v>657.54008333333331</v>
      </c>
      <c r="S208" s="12">
        <f t="shared" si="67"/>
        <v>0</v>
      </c>
      <c r="T208" s="27">
        <f>VLOOKUP(D208,'Swap-forward'!$A$2:$B$90,2,FALSE)/12</f>
        <v>3.0819214404229633E-3</v>
      </c>
      <c r="U208" s="27">
        <f>EXP(-SUM(T$5:T208))</f>
        <v>0.6042166815996296</v>
      </c>
      <c r="V208" s="12">
        <f t="shared" si="68"/>
        <v>1992.8401828467793</v>
      </c>
      <c r="W208" s="12">
        <f t="shared" si="69"/>
        <v>0</v>
      </c>
      <c r="X208" s="26"/>
      <c r="Y208">
        <f>VLOOKUP(B208, Mort!$A$2:$D$116, 4, FALSE)/12</f>
        <v>3.8793564559166661E-5</v>
      </c>
      <c r="Z208">
        <f>VLOOKUP(D208,Lapse!$A$2:$B$101, 2, FALSE)/12</f>
        <v>2.5000000000000001E-3</v>
      </c>
      <c r="AA208" s="28">
        <f t="shared" si="70"/>
        <v>0.60361999156385793</v>
      </c>
      <c r="AB208" s="27">
        <f t="shared" si="71"/>
        <v>1202.91817435809</v>
      </c>
      <c r="AC208" s="27">
        <f t="shared" si="72"/>
        <v>0</v>
      </c>
    </row>
    <row r="209" spans="1:29" x14ac:dyDescent="0.2">
      <c r="A209" s="19">
        <f t="shared" si="64"/>
        <v>50982</v>
      </c>
      <c r="B209">
        <f t="shared" si="57"/>
        <v>72</v>
      </c>
      <c r="C209">
        <f t="shared" si="58"/>
        <v>4</v>
      </c>
      <c r="D209">
        <f t="shared" si="59"/>
        <v>18</v>
      </c>
      <c r="E209">
        <f t="shared" si="60"/>
        <v>1</v>
      </c>
      <c r="F209">
        <f t="shared" si="61"/>
        <v>205</v>
      </c>
      <c r="G209" s="11">
        <f>'Fund Return'!D206</f>
        <v>-1.9210682629736964E-2</v>
      </c>
      <c r="H209" s="12">
        <f t="shared" si="65"/>
        <v>19102.394197100719</v>
      </c>
      <c r="I209" s="12">
        <f>H208*(Input!$B$13)/12</f>
        <v>17.658457118876829</v>
      </c>
      <c r="J209" s="12">
        <f>H208*(Input!$B$14)/12</f>
        <v>15.808523515946874</v>
      </c>
      <c r="K209" s="12">
        <f>IF(AND($E209=0, H208&gt;0), Input!$B$15, 0)</f>
        <v>0</v>
      </c>
      <c r="L209" s="12">
        <f>O208*IF(AND($E209=0, H208&gt;0), Input!$B$12, 0)</f>
        <v>0</v>
      </c>
      <c r="M209" s="12">
        <f t="shared" si="62"/>
        <v>0</v>
      </c>
      <c r="N209" s="12">
        <f>IF(AND($E209=0, Q209=0, D209&lt;=5), MAX(O197*Input!$B$20), 0)</f>
        <v>0</v>
      </c>
      <c r="O209" s="12">
        <f t="shared" si="63"/>
        <v>157809.62</v>
      </c>
      <c r="P209" s="20">
        <f>IF(Q209=0, VLOOKUP(B209, LWP!$A$2:$B$77, 2, FALSE), P208)</f>
        <v>0.05</v>
      </c>
      <c r="Q209" s="13">
        <f>IF(F209&lt;Input!$B$23,0,1)</f>
        <v>1</v>
      </c>
      <c r="R209" s="12">
        <f t="shared" si="66"/>
        <v>657.54008333333331</v>
      </c>
      <c r="S209" s="12">
        <f t="shared" si="67"/>
        <v>0</v>
      </c>
      <c r="T209" s="27">
        <f>VLOOKUP(D209,'Swap-forward'!$A$2:$B$90,2,FALSE)/12</f>
        <v>3.0819214404229633E-3</v>
      </c>
      <c r="U209" s="27">
        <f>EXP(-SUM(T$5:T209))</f>
        <v>0.60235739980581693</v>
      </c>
      <c r="V209" s="12">
        <f t="shared" si="68"/>
        <v>0</v>
      </c>
      <c r="W209" s="12">
        <f t="shared" si="69"/>
        <v>0</v>
      </c>
      <c r="X209" s="26"/>
      <c r="Y209">
        <f>VLOOKUP(B209, Mort!$A$2:$D$116, 4, FALSE)/12</f>
        <v>3.8793564559166661E-5</v>
      </c>
      <c r="Z209">
        <f>VLOOKUP(D209,Lapse!$A$2:$B$101, 2, FALSE)/12</f>
        <v>2.5000000000000001E-3</v>
      </c>
      <c r="AA209" s="28">
        <f t="shared" si="70"/>
        <v>0.60208758355526415</v>
      </c>
      <c r="AB209" s="27">
        <f t="shared" si="71"/>
        <v>0</v>
      </c>
      <c r="AC209" s="27">
        <f t="shared" si="72"/>
        <v>0</v>
      </c>
    </row>
    <row r="210" spans="1:29" x14ac:dyDescent="0.2">
      <c r="A210" s="19">
        <f t="shared" si="64"/>
        <v>51013</v>
      </c>
      <c r="B210">
        <f t="shared" si="57"/>
        <v>72</v>
      </c>
      <c r="C210">
        <f t="shared" si="58"/>
        <v>5</v>
      </c>
      <c r="D210">
        <f t="shared" si="59"/>
        <v>18</v>
      </c>
      <c r="E210">
        <f t="shared" si="60"/>
        <v>2</v>
      </c>
      <c r="F210">
        <f t="shared" si="61"/>
        <v>206</v>
      </c>
      <c r="G210" s="11">
        <f>'Fund Return'!D207</f>
        <v>-6.8730080594778722E-3</v>
      </c>
      <c r="H210" s="12">
        <f t="shared" si="65"/>
        <v>18281.885067451865</v>
      </c>
      <c r="I210" s="12">
        <f>H209*(Input!$B$13)/12</f>
        <v>16.714594922463132</v>
      </c>
      <c r="J210" s="12">
        <f>H209*(Input!$B$14)/12</f>
        <v>14.963542121062231</v>
      </c>
      <c r="K210" s="12">
        <f>IF(AND($E210=0, H209&gt;0), Input!$B$15, 0)</f>
        <v>0</v>
      </c>
      <c r="L210" s="12">
        <f>O209*IF(AND($E210=0, H209&gt;0), Input!$B$12, 0)</f>
        <v>0</v>
      </c>
      <c r="M210" s="12">
        <f t="shared" si="62"/>
        <v>0</v>
      </c>
      <c r="N210" s="12">
        <f>IF(AND($E210=0, Q210=0, D210&lt;=5), MAX(O198*Input!$B$20), 0)</f>
        <v>0</v>
      </c>
      <c r="O210" s="12">
        <f t="shared" si="63"/>
        <v>157809.62</v>
      </c>
      <c r="P210" s="20">
        <f>IF(Q210=0, VLOOKUP(B210, LWP!$A$2:$B$77, 2, FALSE), P209)</f>
        <v>0.05</v>
      </c>
      <c r="Q210" s="13">
        <f>IF(F210&lt;Input!$B$23,0,1)</f>
        <v>1</v>
      </c>
      <c r="R210" s="12">
        <f t="shared" si="66"/>
        <v>657.54008333333331</v>
      </c>
      <c r="S210" s="12">
        <f t="shared" si="67"/>
        <v>0</v>
      </c>
      <c r="T210" s="27">
        <f>VLOOKUP(D210,'Swap-forward'!$A$2:$B$90,2,FALSE)/12</f>
        <v>3.0819214404229633E-3</v>
      </c>
      <c r="U210" s="27">
        <f>EXP(-SUM(T$5:T210))</f>
        <v>0.6005038393515405</v>
      </c>
      <c r="V210" s="12">
        <f t="shared" si="68"/>
        <v>0</v>
      </c>
      <c r="W210" s="12">
        <f t="shared" si="69"/>
        <v>0</v>
      </c>
      <c r="X210" s="26"/>
      <c r="Y210">
        <f>VLOOKUP(B210, Mort!$A$2:$D$116, 4, FALSE)/12</f>
        <v>3.8793564559166661E-5</v>
      </c>
      <c r="Z210">
        <f>VLOOKUP(D210,Lapse!$A$2:$B$101, 2, FALSE)/12</f>
        <v>2.5000000000000001E-3</v>
      </c>
      <c r="AA210" s="28">
        <f t="shared" si="70"/>
        <v>0.60055906586564189</v>
      </c>
      <c r="AB210" s="27">
        <f t="shared" si="71"/>
        <v>0</v>
      </c>
      <c r="AC210" s="27">
        <f t="shared" si="72"/>
        <v>0</v>
      </c>
    </row>
    <row r="211" spans="1:29" x14ac:dyDescent="0.2">
      <c r="A211" s="19">
        <f t="shared" si="64"/>
        <v>51043</v>
      </c>
      <c r="B211">
        <f t="shared" si="57"/>
        <v>72</v>
      </c>
      <c r="C211">
        <f t="shared" si="58"/>
        <v>6</v>
      </c>
      <c r="D211">
        <f t="shared" si="59"/>
        <v>18</v>
      </c>
      <c r="E211">
        <f t="shared" si="60"/>
        <v>3</v>
      </c>
      <c r="F211">
        <f t="shared" si="61"/>
        <v>207</v>
      </c>
      <c r="G211" s="11">
        <f>'Fund Return'!D208</f>
        <v>-1.9951198451214378E-2</v>
      </c>
      <c r="H211" s="12">
        <f t="shared" si="65"/>
        <v>17229.282007671984</v>
      </c>
      <c r="I211" s="12">
        <f>H210*(Input!$B$13)/12</f>
        <v>15.996649434020384</v>
      </c>
      <c r="J211" s="12">
        <f>H210*(Input!$B$14)/12</f>
        <v>14.320809969503962</v>
      </c>
      <c r="K211" s="12">
        <f>IF(AND($E211=0, H210&gt;0), Input!$B$15, 0)</f>
        <v>0</v>
      </c>
      <c r="L211" s="12">
        <f>O210*IF(AND($E211=0, H210&gt;0), Input!$B$12, 0)</f>
        <v>0</v>
      </c>
      <c r="M211" s="12">
        <f t="shared" si="62"/>
        <v>0</v>
      </c>
      <c r="N211" s="12">
        <f>IF(AND($E211=0, Q211=0, D211&lt;=5), MAX(O199*Input!$B$20), 0)</f>
        <v>0</v>
      </c>
      <c r="O211" s="12">
        <f t="shared" si="63"/>
        <v>157809.62</v>
      </c>
      <c r="P211" s="20">
        <f>IF(Q211=0, VLOOKUP(B211, LWP!$A$2:$B$77, 2, FALSE), P210)</f>
        <v>0.05</v>
      </c>
      <c r="Q211" s="13">
        <f>IF(F211&lt;Input!$B$23,0,1)</f>
        <v>1</v>
      </c>
      <c r="R211" s="12">
        <f t="shared" si="66"/>
        <v>657.54008333333331</v>
      </c>
      <c r="S211" s="12">
        <f t="shared" si="67"/>
        <v>0</v>
      </c>
      <c r="T211" s="27">
        <f>VLOOKUP(D211,'Swap-forward'!$A$2:$B$90,2,FALSE)/12</f>
        <v>3.0819214404229633E-3</v>
      </c>
      <c r="U211" s="27">
        <f>EXP(-SUM(T$5:T211))</f>
        <v>0.59865598263122455</v>
      </c>
      <c r="V211" s="12">
        <f t="shared" si="68"/>
        <v>0</v>
      </c>
      <c r="W211" s="12">
        <f t="shared" si="69"/>
        <v>0</v>
      </c>
      <c r="X211" s="26"/>
      <c r="Y211">
        <f>VLOOKUP(B211, Mort!$A$2:$D$116, 4, FALSE)/12</f>
        <v>3.8793564559166661E-5</v>
      </c>
      <c r="Z211">
        <f>VLOOKUP(D211,Lapse!$A$2:$B$101, 2, FALSE)/12</f>
        <v>2.5000000000000001E-3</v>
      </c>
      <c r="AA211" s="28">
        <f t="shared" si="70"/>
        <v>0.59903442861865175</v>
      </c>
      <c r="AB211" s="27">
        <f t="shared" si="71"/>
        <v>0</v>
      </c>
      <c r="AC211" s="27">
        <f t="shared" si="72"/>
        <v>0</v>
      </c>
    </row>
    <row r="212" spans="1:29" x14ac:dyDescent="0.2">
      <c r="A212" s="19">
        <f t="shared" si="64"/>
        <v>51074</v>
      </c>
      <c r="B212">
        <f t="shared" si="57"/>
        <v>72</v>
      </c>
      <c r="C212">
        <f t="shared" si="58"/>
        <v>7</v>
      </c>
      <c r="D212">
        <f t="shared" si="59"/>
        <v>18</v>
      </c>
      <c r="E212">
        <f t="shared" si="60"/>
        <v>4</v>
      </c>
      <c r="F212">
        <f t="shared" si="61"/>
        <v>208</v>
      </c>
      <c r="G212" s="11">
        <f>'Fund Return'!D209</f>
        <v>-2.6319240820221405E-2</v>
      </c>
      <c r="H212" s="12">
        <f t="shared" si="65"/>
        <v>16089.708409356499</v>
      </c>
      <c r="I212" s="12">
        <f>H211*(Input!$B$13)/12</f>
        <v>15.075621756712986</v>
      </c>
      <c r="J212" s="12">
        <f>H211*(Input!$B$14)/12</f>
        <v>13.496270906009721</v>
      </c>
      <c r="K212" s="12">
        <f>IF(AND($E212=0, H211&gt;0), Input!$B$15, 0)</f>
        <v>0</v>
      </c>
      <c r="L212" s="12">
        <f>O211*IF(AND($E212=0, H211&gt;0), Input!$B$12, 0)</f>
        <v>0</v>
      </c>
      <c r="M212" s="12">
        <f t="shared" si="62"/>
        <v>0</v>
      </c>
      <c r="N212" s="12">
        <f>IF(AND($E212=0, Q212=0, D212&lt;=5), MAX(O200*Input!$B$20), 0)</f>
        <v>0</v>
      </c>
      <c r="O212" s="12">
        <f t="shared" si="63"/>
        <v>157809.62</v>
      </c>
      <c r="P212" s="20">
        <f>IF(Q212=0, VLOOKUP(B212, LWP!$A$2:$B$77, 2, FALSE), P211)</f>
        <v>0.05</v>
      </c>
      <c r="Q212" s="13">
        <f>IF(F212&lt;Input!$B$23,0,1)</f>
        <v>1</v>
      </c>
      <c r="R212" s="12">
        <f t="shared" si="66"/>
        <v>657.54008333333331</v>
      </c>
      <c r="S212" s="12">
        <f t="shared" si="67"/>
        <v>0</v>
      </c>
      <c r="T212" s="27">
        <f>VLOOKUP(D212,'Swap-forward'!$A$2:$B$90,2,FALSE)/12</f>
        <v>3.0819214404229633E-3</v>
      </c>
      <c r="U212" s="27">
        <f>EXP(-SUM(T$5:T212))</f>
        <v>0.59681381209346906</v>
      </c>
      <c r="V212" s="12">
        <f t="shared" si="68"/>
        <v>0</v>
      </c>
      <c r="W212" s="12">
        <f t="shared" si="69"/>
        <v>0</v>
      </c>
      <c r="X212" s="26"/>
      <c r="Y212">
        <f>VLOOKUP(B212, Mort!$A$2:$D$116, 4, FALSE)/12</f>
        <v>3.8793564559166661E-5</v>
      </c>
      <c r="Z212">
        <f>VLOOKUP(D212,Lapse!$A$2:$B$101, 2, FALSE)/12</f>
        <v>2.5000000000000001E-3</v>
      </c>
      <c r="AA212" s="28">
        <f t="shared" si="70"/>
        <v>0.59751366196302735</v>
      </c>
      <c r="AB212" s="27">
        <f t="shared" si="71"/>
        <v>0</v>
      </c>
      <c r="AC212" s="27">
        <f t="shared" si="72"/>
        <v>0</v>
      </c>
    </row>
    <row r="213" spans="1:29" x14ac:dyDescent="0.2">
      <c r="A213" s="19">
        <f t="shared" si="64"/>
        <v>51104</v>
      </c>
      <c r="B213">
        <f t="shared" si="57"/>
        <v>72</v>
      </c>
      <c r="C213">
        <f t="shared" si="58"/>
        <v>8</v>
      </c>
      <c r="D213">
        <f t="shared" si="59"/>
        <v>18</v>
      </c>
      <c r="E213">
        <f t="shared" si="60"/>
        <v>5</v>
      </c>
      <c r="F213">
        <f t="shared" si="61"/>
        <v>209</v>
      </c>
      <c r="G213" s="11">
        <f>'Fund Return'!D210</f>
        <v>-4.6766442264503785E-2</v>
      </c>
      <c r="H213" s="12">
        <f t="shared" si="65"/>
        <v>14653.027806865444</v>
      </c>
      <c r="I213" s="12">
        <f>H212*(Input!$B$13)/12</f>
        <v>14.078494858186938</v>
      </c>
      <c r="J213" s="12">
        <f>H212*(Input!$B$14)/12</f>
        <v>12.60360492066259</v>
      </c>
      <c r="K213" s="12">
        <f>IF(AND($E213=0, H212&gt;0), Input!$B$15, 0)</f>
        <v>0</v>
      </c>
      <c r="L213" s="12">
        <f>O212*IF(AND($E213=0, H212&gt;0), Input!$B$12, 0)</f>
        <v>0</v>
      </c>
      <c r="M213" s="12">
        <f t="shared" si="62"/>
        <v>0</v>
      </c>
      <c r="N213" s="12">
        <f>IF(AND($E213=0, Q213=0, D213&lt;=5), MAX(O201*Input!$B$20), 0)</f>
        <v>0</v>
      </c>
      <c r="O213" s="12">
        <f t="shared" si="63"/>
        <v>157809.62</v>
      </c>
      <c r="P213" s="20">
        <f>IF(Q213=0, VLOOKUP(B213, LWP!$A$2:$B$77, 2, FALSE), P212)</f>
        <v>0.05</v>
      </c>
      <c r="Q213" s="13">
        <f>IF(F213&lt;Input!$B$23,0,1)</f>
        <v>1</v>
      </c>
      <c r="R213" s="12">
        <f t="shared" si="66"/>
        <v>657.54008333333331</v>
      </c>
      <c r="S213" s="12">
        <f t="shared" si="67"/>
        <v>0</v>
      </c>
      <c r="T213" s="27">
        <f>VLOOKUP(D213,'Swap-forward'!$A$2:$B$90,2,FALSE)/12</f>
        <v>3.0819214404229633E-3</v>
      </c>
      <c r="U213" s="27">
        <f>EXP(-SUM(T$5:T213))</f>
        <v>0.59497731024088274</v>
      </c>
      <c r="V213" s="12">
        <f t="shared" si="68"/>
        <v>0</v>
      </c>
      <c r="W213" s="12">
        <f t="shared" si="69"/>
        <v>0</v>
      </c>
      <c r="X213" s="26"/>
      <c r="Y213">
        <f>VLOOKUP(B213, Mort!$A$2:$D$116, 4, FALSE)/12</f>
        <v>3.8793564559166661E-5</v>
      </c>
      <c r="Z213">
        <f>VLOOKUP(D213,Lapse!$A$2:$B$101, 2, FALSE)/12</f>
        <v>2.5000000000000001E-3</v>
      </c>
      <c r="AA213" s="28">
        <f t="shared" si="70"/>
        <v>0.59599675607251157</v>
      </c>
      <c r="AB213" s="27">
        <f t="shared" si="71"/>
        <v>0</v>
      </c>
      <c r="AC213" s="27">
        <f t="shared" si="72"/>
        <v>0</v>
      </c>
    </row>
    <row r="214" spans="1:29" x14ac:dyDescent="0.2">
      <c r="A214" s="19">
        <f t="shared" si="64"/>
        <v>51135</v>
      </c>
      <c r="B214">
        <f t="shared" si="57"/>
        <v>72</v>
      </c>
      <c r="C214">
        <f t="shared" si="58"/>
        <v>9</v>
      </c>
      <c r="D214">
        <f t="shared" si="59"/>
        <v>18</v>
      </c>
      <c r="E214">
        <f t="shared" si="60"/>
        <v>6</v>
      </c>
      <c r="F214">
        <f t="shared" si="61"/>
        <v>210</v>
      </c>
      <c r="G214" s="11">
        <f>'Fund Return'!D211</f>
        <v>2.3615324268890719E-2</v>
      </c>
      <c r="H214" s="12">
        <f t="shared" si="65"/>
        <v>14317.224122265927</v>
      </c>
      <c r="I214" s="12">
        <f>H213*(Input!$B$13)/12</f>
        <v>12.821399331007264</v>
      </c>
      <c r="J214" s="12">
        <f>H213*(Input!$B$14)/12</f>
        <v>11.478205115377932</v>
      </c>
      <c r="K214" s="12">
        <f>IF(AND($E214=0, H213&gt;0), Input!$B$15, 0)</f>
        <v>0</v>
      </c>
      <c r="L214" s="12">
        <f>O213*IF(AND($E214=0, H213&gt;0), Input!$B$12, 0)</f>
        <v>0</v>
      </c>
      <c r="M214" s="12">
        <f t="shared" si="62"/>
        <v>0</v>
      </c>
      <c r="N214" s="12">
        <f>IF(AND($E214=0, Q214=0, D214&lt;=5), MAX(O202*Input!$B$20), 0)</f>
        <v>0</v>
      </c>
      <c r="O214" s="12">
        <f t="shared" si="63"/>
        <v>157809.62</v>
      </c>
      <c r="P214" s="20">
        <f>IF(Q214=0, VLOOKUP(B214, LWP!$A$2:$B$77, 2, FALSE), P213)</f>
        <v>0.05</v>
      </c>
      <c r="Q214" s="13">
        <f>IF(F214&lt;Input!$B$23,0,1)</f>
        <v>1</v>
      </c>
      <c r="R214" s="12">
        <f t="shared" si="66"/>
        <v>657.54008333333331</v>
      </c>
      <c r="S214" s="12">
        <f t="shared" si="67"/>
        <v>0</v>
      </c>
      <c r="T214" s="27">
        <f>VLOOKUP(D214,'Swap-forward'!$A$2:$B$90,2,FALSE)/12</f>
        <v>3.0819214404229633E-3</v>
      </c>
      <c r="U214" s="27">
        <f>EXP(-SUM(T$5:T214))</f>
        <v>0.59314645962991686</v>
      </c>
      <c r="V214" s="12">
        <f t="shared" si="68"/>
        <v>0</v>
      </c>
      <c r="W214" s="12">
        <f t="shared" si="69"/>
        <v>0</v>
      </c>
      <c r="X214" s="26"/>
      <c r="Y214">
        <f>VLOOKUP(B214, Mort!$A$2:$D$116, 4, FALSE)/12</f>
        <v>3.8793564559166661E-5</v>
      </c>
      <c r="Z214">
        <f>VLOOKUP(D214,Lapse!$A$2:$B$101, 2, FALSE)/12</f>
        <v>2.5000000000000001E-3</v>
      </c>
      <c r="AA214" s="28">
        <f t="shared" si="70"/>
        <v>0.59448370114579319</v>
      </c>
      <c r="AB214" s="27">
        <f t="shared" si="71"/>
        <v>0</v>
      </c>
      <c r="AC214" s="27">
        <f t="shared" si="72"/>
        <v>0</v>
      </c>
    </row>
    <row r="215" spans="1:29" x14ac:dyDescent="0.2">
      <c r="A215" s="19">
        <f t="shared" si="64"/>
        <v>51166</v>
      </c>
      <c r="B215">
        <f t="shared" si="57"/>
        <v>72</v>
      </c>
      <c r="C215">
        <f t="shared" si="58"/>
        <v>10</v>
      </c>
      <c r="D215">
        <f t="shared" si="59"/>
        <v>18</v>
      </c>
      <c r="E215">
        <f t="shared" si="60"/>
        <v>7</v>
      </c>
      <c r="F215">
        <f t="shared" si="61"/>
        <v>211</v>
      </c>
      <c r="G215" s="11">
        <f>'Fund Return'!D212</f>
        <v>4.8710829894145422E-3</v>
      </c>
      <c r="H215" s="12">
        <f t="shared" si="65"/>
        <v>13705.681695807441</v>
      </c>
      <c r="I215" s="12">
        <f>H214*(Input!$B$13)/12</f>
        <v>12.527571106982686</v>
      </c>
      <c r="J215" s="12">
        <f>H214*(Input!$B$14)/12</f>
        <v>11.215158895774977</v>
      </c>
      <c r="K215" s="12">
        <f>IF(AND($E215=0, H214&gt;0), Input!$B$15, 0)</f>
        <v>0</v>
      </c>
      <c r="L215" s="12">
        <f>O214*IF(AND($E215=0, H214&gt;0), Input!$B$12, 0)</f>
        <v>0</v>
      </c>
      <c r="M215" s="12">
        <f t="shared" si="62"/>
        <v>0</v>
      </c>
      <c r="N215" s="12">
        <f>IF(AND($E215=0, Q215=0, D215&lt;=5), MAX(O203*Input!$B$20), 0)</f>
        <v>0</v>
      </c>
      <c r="O215" s="12">
        <f t="shared" si="63"/>
        <v>157809.62</v>
      </c>
      <c r="P215" s="20">
        <f>IF(Q215=0, VLOOKUP(B215, LWP!$A$2:$B$77, 2, FALSE), P214)</f>
        <v>0.05</v>
      </c>
      <c r="Q215" s="13">
        <f>IF(F215&lt;Input!$B$23,0,1)</f>
        <v>1</v>
      </c>
      <c r="R215" s="12">
        <f t="shared" si="66"/>
        <v>657.54008333333331</v>
      </c>
      <c r="S215" s="12">
        <f t="shared" si="67"/>
        <v>0</v>
      </c>
      <c r="T215" s="27">
        <f>VLOOKUP(D215,'Swap-forward'!$A$2:$B$90,2,FALSE)/12</f>
        <v>3.0819214404229633E-3</v>
      </c>
      <c r="U215" s="27">
        <f>EXP(-SUM(T$5:T215))</f>
        <v>0.59132124287069954</v>
      </c>
      <c r="V215" s="12">
        <f t="shared" si="68"/>
        <v>0</v>
      </c>
      <c r="W215" s="12">
        <f t="shared" si="69"/>
        <v>0</v>
      </c>
      <c r="X215" s="26"/>
      <c r="Y215">
        <f>VLOOKUP(B215, Mort!$A$2:$D$116, 4, FALSE)/12</f>
        <v>3.8793564559166661E-5</v>
      </c>
      <c r="Z215">
        <f>VLOOKUP(D215,Lapse!$A$2:$B$101, 2, FALSE)/12</f>
        <v>2.5000000000000001E-3</v>
      </c>
      <c r="AA215" s="28">
        <f t="shared" si="70"/>
        <v>0.59297448740644354</v>
      </c>
      <c r="AB215" s="27">
        <f t="shared" si="71"/>
        <v>0</v>
      </c>
      <c r="AC215" s="27">
        <f t="shared" si="72"/>
        <v>0</v>
      </c>
    </row>
    <row r="216" spans="1:29" x14ac:dyDescent="0.2">
      <c r="A216" s="19">
        <f t="shared" si="64"/>
        <v>51195</v>
      </c>
      <c r="B216">
        <f t="shared" ref="B216:B279" si="73">B215+(C215=11)</f>
        <v>72</v>
      </c>
      <c r="C216">
        <f t="shared" ref="C216:C279" si="74">MOD(C215+1,12)</f>
        <v>11</v>
      </c>
      <c r="D216">
        <f t="shared" ref="D216:D279" si="75">D215+(E215=11)</f>
        <v>18</v>
      </c>
      <c r="E216">
        <f t="shared" ref="E216:E279" si="76">MOD(E215+1,12)</f>
        <v>8</v>
      </c>
      <c r="F216">
        <f t="shared" ref="F216:F279" si="77">F215+1</f>
        <v>212</v>
      </c>
      <c r="G216" s="11">
        <f>'Fund Return'!D213</f>
        <v>1.3773291923939274E-2</v>
      </c>
      <c r="H216" s="12">
        <f t="shared" si="65"/>
        <v>13214.185378674842</v>
      </c>
      <c r="I216" s="12">
        <f>H215*(Input!$B$13)/12</f>
        <v>11.992471483831514</v>
      </c>
      <c r="J216" s="12">
        <f>H215*(Input!$B$14)/12</f>
        <v>10.736117328382496</v>
      </c>
      <c r="K216" s="12">
        <f>IF(AND($E216=0, H215&gt;0), Input!$B$15, 0)</f>
        <v>0</v>
      </c>
      <c r="L216" s="12">
        <f>O215*IF(AND($E216=0, H215&gt;0), Input!$B$12, 0)</f>
        <v>0</v>
      </c>
      <c r="M216" s="12">
        <f t="shared" ref="M216:M279" si="78">IF(AND($E216=0, Q216=0), MAX(H216,O215) - O215, 0)</f>
        <v>0</v>
      </c>
      <c r="N216" s="12">
        <f>IF(AND($E216=0, Q216=0, D216&lt;=5), MAX(O204*Input!$B$20), 0)</f>
        <v>0</v>
      </c>
      <c r="O216" s="12">
        <f t="shared" ref="O216:O279" si="79">O215+MAX(M216,N216)</f>
        <v>157809.62</v>
      </c>
      <c r="P216" s="20">
        <f>IF(Q216=0, VLOOKUP(B216, LWP!$A$2:$B$77, 2, FALSE), P215)</f>
        <v>0.05</v>
      </c>
      <c r="Q216" s="13">
        <f>IF(F216&lt;Input!$B$23,0,1)</f>
        <v>1</v>
      </c>
      <c r="R216" s="12">
        <f t="shared" si="66"/>
        <v>657.54008333333331</v>
      </c>
      <c r="S216" s="12">
        <f t="shared" si="67"/>
        <v>0</v>
      </c>
      <c r="T216" s="27">
        <f>VLOOKUP(D216,'Swap-forward'!$A$2:$B$90,2,FALSE)/12</f>
        <v>3.0819214404229633E-3</v>
      </c>
      <c r="U216" s="27">
        <f>EXP(-SUM(T$5:T216))</f>
        <v>0.58950164262687077</v>
      </c>
      <c r="V216" s="12">
        <f t="shared" si="68"/>
        <v>0</v>
      </c>
      <c r="W216" s="12">
        <f t="shared" si="69"/>
        <v>0</v>
      </c>
      <c r="X216" s="26"/>
      <c r="Y216">
        <f>VLOOKUP(B216, Mort!$A$2:$D$116, 4, FALSE)/12</f>
        <v>3.8793564559166661E-5</v>
      </c>
      <c r="Z216">
        <f>VLOOKUP(D216,Lapse!$A$2:$B$101, 2, FALSE)/12</f>
        <v>2.5000000000000001E-3</v>
      </c>
      <c r="AA216" s="28">
        <f t="shared" si="70"/>
        <v>0.59146910510285344</v>
      </c>
      <c r="AB216" s="27">
        <f t="shared" si="71"/>
        <v>0</v>
      </c>
      <c r="AC216" s="27">
        <f t="shared" si="72"/>
        <v>0</v>
      </c>
    </row>
    <row r="217" spans="1:29" x14ac:dyDescent="0.2">
      <c r="A217" s="19">
        <f t="shared" si="64"/>
        <v>51226</v>
      </c>
      <c r="B217">
        <f t="shared" si="73"/>
        <v>73</v>
      </c>
      <c r="C217">
        <f t="shared" si="74"/>
        <v>0</v>
      </c>
      <c r="D217">
        <f t="shared" si="75"/>
        <v>18</v>
      </c>
      <c r="E217">
        <f t="shared" si="76"/>
        <v>9</v>
      </c>
      <c r="F217">
        <f t="shared" si="77"/>
        <v>213</v>
      </c>
      <c r="G217" s="11">
        <f>'Fund Return'!D214</f>
        <v>-7.5883498706664828E-3</v>
      </c>
      <c r="H217" s="12">
        <f t="shared" si="65"/>
        <v>12434.457909345976</v>
      </c>
      <c r="I217" s="12">
        <f>H216*(Input!$B$13)/12</f>
        <v>11.562412206340488</v>
      </c>
      <c r="J217" s="12">
        <f>H216*(Input!$B$14)/12</f>
        <v>10.351111879961961</v>
      </c>
      <c r="K217" s="12">
        <f>IF(AND($E217=0, H216&gt;0), Input!$B$15, 0)</f>
        <v>0</v>
      </c>
      <c r="L217" s="12">
        <f>O216*IF(AND($E217=0, H216&gt;0), Input!$B$12, 0)</f>
        <v>0</v>
      </c>
      <c r="M217" s="12">
        <f t="shared" si="78"/>
        <v>0</v>
      </c>
      <c r="N217" s="12">
        <f>IF(AND($E217=0, Q217=0, D217&lt;=5), MAX(O205*Input!$B$20), 0)</f>
        <v>0</v>
      </c>
      <c r="O217" s="12">
        <f t="shared" si="79"/>
        <v>157809.62</v>
      </c>
      <c r="P217" s="20">
        <f>IF(Q217=0, VLOOKUP(B217, LWP!$A$2:$B$77, 2, FALSE), P216)</f>
        <v>0.05</v>
      </c>
      <c r="Q217" s="13">
        <f>IF(F217&lt;Input!$B$23,0,1)</f>
        <v>1</v>
      </c>
      <c r="R217" s="12">
        <f t="shared" si="66"/>
        <v>657.54008333333331</v>
      </c>
      <c r="S217" s="12">
        <f t="shared" si="67"/>
        <v>0</v>
      </c>
      <c r="T217" s="27">
        <f>VLOOKUP(D217,'Swap-forward'!$A$2:$B$90,2,FALSE)/12</f>
        <v>3.0819214404229633E-3</v>
      </c>
      <c r="U217" s="27">
        <f>EXP(-SUM(T$5:T217))</f>
        <v>0.58768764161541731</v>
      </c>
      <c r="V217" s="12">
        <f t="shared" si="68"/>
        <v>0</v>
      </c>
      <c r="W217" s="12">
        <f t="shared" si="69"/>
        <v>0</v>
      </c>
      <c r="X217" s="26"/>
      <c r="Y217">
        <f>VLOOKUP(B217, Mort!$A$2:$D$116, 4, FALSE)/12</f>
        <v>4.7489491046666652E-5</v>
      </c>
      <c r="Z217">
        <f>VLOOKUP(D217,Lapse!$A$2:$B$101, 2, FALSE)/12</f>
        <v>2.5000000000000001E-3</v>
      </c>
      <c r="AA217" s="28">
        <f t="shared" si="70"/>
        <v>0.58996241399474214</v>
      </c>
      <c r="AB217" s="27">
        <f t="shared" si="71"/>
        <v>0</v>
      </c>
      <c r="AC217" s="27">
        <f t="shared" si="72"/>
        <v>0</v>
      </c>
    </row>
    <row r="218" spans="1:29" x14ac:dyDescent="0.2">
      <c r="A218" s="19">
        <f t="shared" si="64"/>
        <v>51256</v>
      </c>
      <c r="B218">
        <f t="shared" si="73"/>
        <v>73</v>
      </c>
      <c r="C218">
        <f t="shared" si="74"/>
        <v>1</v>
      </c>
      <c r="D218">
        <f t="shared" si="75"/>
        <v>18</v>
      </c>
      <c r="E218">
        <f t="shared" si="76"/>
        <v>10</v>
      </c>
      <c r="F218">
        <f t="shared" si="77"/>
        <v>214</v>
      </c>
      <c r="G218" s="11">
        <f>'Fund Return'!D215</f>
        <v>-3.1864249684930871E-4</v>
      </c>
      <c r="H218" s="12">
        <f t="shared" si="65"/>
        <v>11752.335203264443</v>
      </c>
      <c r="I218" s="12">
        <f>H217*(Input!$B$13)/12</f>
        <v>10.880150670677729</v>
      </c>
      <c r="J218" s="12">
        <f>H217*(Input!$B$14)/12</f>
        <v>9.7403253623210144</v>
      </c>
      <c r="K218" s="12">
        <f>IF(AND($E218=0, H217&gt;0), Input!$B$15, 0)</f>
        <v>0</v>
      </c>
      <c r="L218" s="12">
        <f>O217*IF(AND($E218=0, H217&gt;0), Input!$B$12, 0)</f>
        <v>0</v>
      </c>
      <c r="M218" s="12">
        <f t="shared" si="78"/>
        <v>0</v>
      </c>
      <c r="N218" s="12">
        <f>IF(AND($E218=0, Q218=0, D218&lt;=5), MAX(O206*Input!$B$20), 0)</f>
        <v>0</v>
      </c>
      <c r="O218" s="12">
        <f t="shared" si="79"/>
        <v>157809.62</v>
      </c>
      <c r="P218" s="20">
        <f>IF(Q218=0, VLOOKUP(B218, LWP!$A$2:$B$77, 2, FALSE), P217)</f>
        <v>0.05</v>
      </c>
      <c r="Q218" s="13">
        <f>IF(F218&lt;Input!$B$23,0,1)</f>
        <v>1</v>
      </c>
      <c r="R218" s="12">
        <f t="shared" si="66"/>
        <v>657.54008333333331</v>
      </c>
      <c r="S218" s="12">
        <f t="shared" si="67"/>
        <v>0</v>
      </c>
      <c r="T218" s="27">
        <f>VLOOKUP(D218,'Swap-forward'!$A$2:$B$90,2,FALSE)/12</f>
        <v>3.0819214404229633E-3</v>
      </c>
      <c r="U218" s="27">
        <f>EXP(-SUM(T$5:T218))</f>
        <v>0.58587922260650915</v>
      </c>
      <c r="V218" s="12">
        <f t="shared" si="68"/>
        <v>0</v>
      </c>
      <c r="W218" s="12">
        <f t="shared" si="69"/>
        <v>0</v>
      </c>
      <c r="X218" s="26"/>
      <c r="Y218">
        <f>VLOOKUP(B218, Mort!$A$2:$D$116, 4, FALSE)/12</f>
        <v>4.7489491046666652E-5</v>
      </c>
      <c r="Z218">
        <f>VLOOKUP(D218,Lapse!$A$2:$B$101, 2, FALSE)/12</f>
        <v>2.5000000000000001E-3</v>
      </c>
      <c r="AA218" s="28">
        <f t="shared" si="70"/>
        <v>0.58845956098751495</v>
      </c>
      <c r="AB218" s="27">
        <f t="shared" si="71"/>
        <v>0</v>
      </c>
      <c r="AC218" s="27">
        <f t="shared" si="72"/>
        <v>0</v>
      </c>
    </row>
    <row r="219" spans="1:29" x14ac:dyDescent="0.2">
      <c r="A219" s="19">
        <f t="shared" si="64"/>
        <v>51287</v>
      </c>
      <c r="B219">
        <f t="shared" si="73"/>
        <v>73</v>
      </c>
      <c r="C219">
        <f t="shared" si="74"/>
        <v>2</v>
      </c>
      <c r="D219">
        <f t="shared" si="75"/>
        <v>18</v>
      </c>
      <c r="E219">
        <f t="shared" si="76"/>
        <v>11</v>
      </c>
      <c r="F219">
        <f t="shared" si="77"/>
        <v>215</v>
      </c>
      <c r="G219" s="11">
        <f>'Fund Return'!D216</f>
        <v>1.3563822585573478E-2</v>
      </c>
      <c r="H219" s="12">
        <f t="shared" si="65"/>
        <v>11234.712420382297</v>
      </c>
      <c r="I219" s="12">
        <f>H218*(Input!$B$13)/12</f>
        <v>10.283293302856388</v>
      </c>
      <c r="J219" s="12">
        <f>H218*(Input!$B$14)/12</f>
        <v>9.2059959092238142</v>
      </c>
      <c r="K219" s="12">
        <f>IF(AND($E219=0, H218&gt;0), Input!$B$15, 0)</f>
        <v>0</v>
      </c>
      <c r="L219" s="12">
        <f>O218*IF(AND($E219=0, H218&gt;0), Input!$B$12, 0)</f>
        <v>0</v>
      </c>
      <c r="M219" s="12">
        <f t="shared" si="78"/>
        <v>0</v>
      </c>
      <c r="N219" s="12">
        <f>IF(AND($E219=0, Q219=0, D219&lt;=5), MAX(O207*Input!$B$20), 0)</f>
        <v>0</v>
      </c>
      <c r="O219" s="12">
        <f t="shared" si="79"/>
        <v>157809.62</v>
      </c>
      <c r="P219" s="20">
        <f>IF(Q219=0, VLOOKUP(B219, LWP!$A$2:$B$77, 2, FALSE), P218)</f>
        <v>0.05</v>
      </c>
      <c r="Q219" s="13">
        <f>IF(F219&lt;Input!$B$23,0,1)</f>
        <v>1</v>
      </c>
      <c r="R219" s="12">
        <f t="shared" si="66"/>
        <v>657.54008333333331</v>
      </c>
      <c r="S219" s="12">
        <f t="shared" si="67"/>
        <v>0</v>
      </c>
      <c r="T219" s="27">
        <f>VLOOKUP(D219,'Swap-forward'!$A$2:$B$90,2,FALSE)/12</f>
        <v>3.0819214404229633E-3</v>
      </c>
      <c r="U219" s="27">
        <f>EXP(-SUM(T$5:T219))</f>
        <v>0.58407636842333521</v>
      </c>
      <c r="V219" s="12">
        <f t="shared" si="68"/>
        <v>0</v>
      </c>
      <c r="W219" s="12">
        <f t="shared" si="69"/>
        <v>0</v>
      </c>
      <c r="X219" s="26"/>
      <c r="Y219">
        <f>VLOOKUP(B219, Mort!$A$2:$D$116, 4, FALSE)/12</f>
        <v>4.7489491046666652E-5</v>
      </c>
      <c r="Z219">
        <f>VLOOKUP(D219,Lapse!$A$2:$B$101, 2, FALSE)/12</f>
        <v>2.5000000000000001E-3</v>
      </c>
      <c r="AA219" s="28">
        <f t="shared" si="70"/>
        <v>0.58696053630410605</v>
      </c>
      <c r="AB219" s="27">
        <f t="shared" si="71"/>
        <v>0</v>
      </c>
      <c r="AC219" s="27">
        <f t="shared" si="72"/>
        <v>0</v>
      </c>
    </row>
    <row r="220" spans="1:29" x14ac:dyDescent="0.2">
      <c r="A220" s="19">
        <f t="shared" si="64"/>
        <v>51317</v>
      </c>
      <c r="B220">
        <f t="shared" si="73"/>
        <v>73</v>
      </c>
      <c r="C220">
        <f t="shared" si="74"/>
        <v>3</v>
      </c>
      <c r="D220">
        <f t="shared" si="75"/>
        <v>19</v>
      </c>
      <c r="E220">
        <f t="shared" si="76"/>
        <v>0</v>
      </c>
      <c r="F220">
        <f t="shared" si="77"/>
        <v>216</v>
      </c>
      <c r="G220" s="11">
        <f>'Fund Return'!D217</f>
        <v>-1.3192139071933843E-2</v>
      </c>
      <c r="H220" s="12">
        <f t="shared" si="65"/>
        <v>7082.1104922689638</v>
      </c>
      <c r="I220" s="12">
        <f>H219*(Input!$B$13)/12</f>
        <v>9.8303733678345093</v>
      </c>
      <c r="J220" s="12">
        <f>H219*(Input!$B$14)/12</f>
        <v>8.8005247292994664</v>
      </c>
      <c r="K220" s="12">
        <f>IF(AND($E220=0, H219&gt;0), Input!$B$15, 0)</f>
        <v>30</v>
      </c>
      <c r="L220" s="12">
        <f>O219*IF(AND($E220=0, H219&gt;0), Input!$B$12, 0)</f>
        <v>3298.2210579999996</v>
      </c>
      <c r="M220" s="12">
        <f t="shared" si="78"/>
        <v>0</v>
      </c>
      <c r="N220" s="12">
        <f>IF(AND($E220=0, Q220=0, D220&lt;=5), MAX(O208*Input!$B$20), 0)</f>
        <v>0</v>
      </c>
      <c r="O220" s="12">
        <f t="shared" si="79"/>
        <v>157809.62</v>
      </c>
      <c r="P220" s="20">
        <f>IF(Q220=0, VLOOKUP(B220, LWP!$A$2:$B$77, 2, FALSE), P219)</f>
        <v>0.05</v>
      </c>
      <c r="Q220" s="13">
        <f>IF(F220&lt;Input!$B$23,0,1)</f>
        <v>1</v>
      </c>
      <c r="R220" s="12">
        <f t="shared" si="66"/>
        <v>657.54008333333331</v>
      </c>
      <c r="S220" s="12">
        <f t="shared" si="67"/>
        <v>0</v>
      </c>
      <c r="T220" s="27">
        <f>VLOOKUP(D220,'Swap-forward'!$A$2:$B$90,2,FALSE)/12</f>
        <v>3.0175156157151253E-3</v>
      </c>
      <c r="U220" s="27">
        <f>EXP(-SUM(T$5:T220))</f>
        <v>0.58231656531284004</v>
      </c>
      <c r="V220" s="12">
        <f t="shared" si="68"/>
        <v>1920.6087581370411</v>
      </c>
      <c r="W220" s="12">
        <f t="shared" si="69"/>
        <v>0</v>
      </c>
      <c r="X220" s="26"/>
      <c r="Y220">
        <f>VLOOKUP(B220, Mort!$A$2:$D$116, 4, FALSE)/12</f>
        <v>4.7489491046666652E-5</v>
      </c>
      <c r="Z220">
        <f>VLOOKUP(D220,Lapse!$A$2:$B$101, 2, FALSE)/12</f>
        <v>2.5000000000000001E-3</v>
      </c>
      <c r="AA220" s="28">
        <f t="shared" si="70"/>
        <v>0.58546533019235503</v>
      </c>
      <c r="AB220" s="27">
        <f t="shared" si="71"/>
        <v>1124.4498407530318</v>
      </c>
      <c r="AC220" s="27">
        <f t="shared" si="72"/>
        <v>0</v>
      </c>
    </row>
    <row r="221" spans="1:29" x14ac:dyDescent="0.2">
      <c r="A221" s="19">
        <f t="shared" si="64"/>
        <v>51348</v>
      </c>
      <c r="B221">
        <f t="shared" si="73"/>
        <v>73</v>
      </c>
      <c r="C221">
        <f t="shared" si="74"/>
        <v>4</v>
      </c>
      <c r="D221">
        <f t="shared" si="75"/>
        <v>19</v>
      </c>
      <c r="E221">
        <f t="shared" si="76"/>
        <v>1</v>
      </c>
      <c r="F221">
        <f t="shared" si="77"/>
        <v>217</v>
      </c>
      <c r="G221" s="11">
        <f>'Fund Return'!D218</f>
        <v>3.6973408218401813E-3</v>
      </c>
      <c r="H221" s="12">
        <f t="shared" si="65"/>
        <v>6439.0108852637995</v>
      </c>
      <c r="I221" s="12">
        <f>H220*(Input!$B$13)/12</f>
        <v>6.1968466807353435</v>
      </c>
      <c r="J221" s="12">
        <f>H220*(Input!$B$14)/12</f>
        <v>5.5476532189440215</v>
      </c>
      <c r="K221" s="12">
        <f>IF(AND($E221=0, H220&gt;0), Input!$B$15, 0)</f>
        <v>0</v>
      </c>
      <c r="L221" s="12">
        <f>O220*IF(AND($E221=0, H220&gt;0), Input!$B$12, 0)</f>
        <v>0</v>
      </c>
      <c r="M221" s="12">
        <f t="shared" si="78"/>
        <v>0</v>
      </c>
      <c r="N221" s="12">
        <f>IF(AND($E221=0, Q221=0, D221&lt;=5), MAX(O209*Input!$B$20), 0)</f>
        <v>0</v>
      </c>
      <c r="O221" s="12">
        <f t="shared" si="79"/>
        <v>157809.62</v>
      </c>
      <c r="P221" s="20">
        <f>IF(Q221=0, VLOOKUP(B221, LWP!$A$2:$B$77, 2, FALSE), P220)</f>
        <v>0.05</v>
      </c>
      <c r="Q221" s="13">
        <f>IF(F221&lt;Input!$B$23,0,1)</f>
        <v>1</v>
      </c>
      <c r="R221" s="12">
        <f t="shared" si="66"/>
        <v>657.54008333333331</v>
      </c>
      <c r="S221" s="12">
        <f t="shared" si="67"/>
        <v>0</v>
      </c>
      <c r="T221" s="27">
        <f>VLOOKUP(D221,'Swap-forward'!$A$2:$B$90,2,FALSE)/12</f>
        <v>3.0175156157151253E-3</v>
      </c>
      <c r="U221" s="27">
        <f>EXP(-SUM(T$5:T221))</f>
        <v>0.58056206443190772</v>
      </c>
      <c r="V221" s="12">
        <f t="shared" si="68"/>
        <v>0</v>
      </c>
      <c r="W221" s="12">
        <f t="shared" si="69"/>
        <v>0</v>
      </c>
      <c r="X221" s="26"/>
      <c r="Y221">
        <f>VLOOKUP(B221, Mort!$A$2:$D$116, 4, FALSE)/12</f>
        <v>4.7489491046666652E-5</v>
      </c>
      <c r="Z221">
        <f>VLOOKUP(D221,Lapse!$A$2:$B$101, 2, FALSE)/12</f>
        <v>2.5000000000000001E-3</v>
      </c>
      <c r="AA221" s="28">
        <f t="shared" si="70"/>
        <v>0.58397393292494426</v>
      </c>
      <c r="AB221" s="27">
        <f t="shared" si="71"/>
        <v>0</v>
      </c>
      <c r="AC221" s="27">
        <f t="shared" si="72"/>
        <v>0</v>
      </c>
    </row>
    <row r="222" spans="1:29" x14ac:dyDescent="0.2">
      <c r="A222" s="19">
        <f t="shared" si="64"/>
        <v>51379</v>
      </c>
      <c r="B222">
        <f t="shared" si="73"/>
        <v>73</v>
      </c>
      <c r="C222">
        <f t="shared" si="74"/>
        <v>5</v>
      </c>
      <c r="D222">
        <f t="shared" si="75"/>
        <v>19</v>
      </c>
      <c r="E222">
        <f t="shared" si="76"/>
        <v>2</v>
      </c>
      <c r="F222">
        <f t="shared" si="77"/>
        <v>218</v>
      </c>
      <c r="G222" s="11">
        <f>'Fund Return'!D219</f>
        <v>1.8984381841974315E-2</v>
      </c>
      <c r="H222" s="12">
        <f t="shared" si="65"/>
        <v>5893.0334168762138</v>
      </c>
      <c r="I222" s="12">
        <f>H221*(Input!$B$13)/12</f>
        <v>5.6341345246058241</v>
      </c>
      <c r="J222" s="12">
        <f>H221*(Input!$B$14)/12</f>
        <v>5.0438918601233098</v>
      </c>
      <c r="K222" s="12">
        <f>IF(AND($E222=0, H221&gt;0), Input!$B$15, 0)</f>
        <v>0</v>
      </c>
      <c r="L222" s="12">
        <f>O221*IF(AND($E222=0, H221&gt;0), Input!$B$12, 0)</f>
        <v>0</v>
      </c>
      <c r="M222" s="12">
        <f t="shared" si="78"/>
        <v>0</v>
      </c>
      <c r="N222" s="12">
        <f>IF(AND($E222=0, Q222=0, D222&lt;=5), MAX(O210*Input!$B$20), 0)</f>
        <v>0</v>
      </c>
      <c r="O222" s="12">
        <f t="shared" si="79"/>
        <v>157809.62</v>
      </c>
      <c r="P222" s="20">
        <f>IF(Q222=0, VLOOKUP(B222, LWP!$A$2:$B$77, 2, FALSE), P221)</f>
        <v>0.05</v>
      </c>
      <c r="Q222" s="13">
        <f>IF(F222&lt;Input!$B$23,0,1)</f>
        <v>1</v>
      </c>
      <c r="R222" s="12">
        <f t="shared" si="66"/>
        <v>657.54008333333331</v>
      </c>
      <c r="S222" s="12">
        <f t="shared" si="67"/>
        <v>0</v>
      </c>
      <c r="T222" s="27">
        <f>VLOOKUP(D222,'Swap-forward'!$A$2:$B$90,2,FALSE)/12</f>
        <v>3.0175156157151253E-3</v>
      </c>
      <c r="U222" s="27">
        <f>EXP(-SUM(T$5:T222))</f>
        <v>0.57881284980509329</v>
      </c>
      <c r="V222" s="12">
        <f t="shared" si="68"/>
        <v>0</v>
      </c>
      <c r="W222" s="12">
        <f t="shared" si="69"/>
        <v>0</v>
      </c>
      <c r="X222" s="26"/>
      <c r="Y222">
        <f>VLOOKUP(B222, Mort!$A$2:$D$116, 4, FALSE)/12</f>
        <v>4.7489491046666652E-5</v>
      </c>
      <c r="Z222">
        <f>VLOOKUP(D222,Lapse!$A$2:$B$101, 2, FALSE)/12</f>
        <v>2.5000000000000001E-3</v>
      </c>
      <c r="AA222" s="28">
        <f t="shared" si="70"/>
        <v>0.58248633479933498</v>
      </c>
      <c r="AB222" s="27">
        <f t="shared" si="71"/>
        <v>0</v>
      </c>
      <c r="AC222" s="27">
        <f t="shared" si="72"/>
        <v>0</v>
      </c>
    </row>
    <row r="223" spans="1:29" x14ac:dyDescent="0.2">
      <c r="A223" s="19">
        <f t="shared" si="64"/>
        <v>51409</v>
      </c>
      <c r="B223">
        <f t="shared" si="73"/>
        <v>73</v>
      </c>
      <c r="C223">
        <f t="shared" si="74"/>
        <v>6</v>
      </c>
      <c r="D223">
        <f t="shared" si="75"/>
        <v>19</v>
      </c>
      <c r="E223">
        <f t="shared" si="76"/>
        <v>3</v>
      </c>
      <c r="F223">
        <f t="shared" si="77"/>
        <v>219</v>
      </c>
      <c r="G223" s="11">
        <f>'Fund Return'!D220</f>
        <v>-1.8797110030172821E-2</v>
      </c>
      <c r="H223" s="12">
        <f t="shared" si="65"/>
        <v>5114.9487222447196</v>
      </c>
      <c r="I223" s="12">
        <f>H222*(Input!$B$13)/12</f>
        <v>5.1564042397666876</v>
      </c>
      <c r="J223" s="12">
        <f>H222*(Input!$B$14)/12</f>
        <v>4.6162095098863674</v>
      </c>
      <c r="K223" s="12">
        <f>IF(AND($E223=0, H222&gt;0), Input!$B$15, 0)</f>
        <v>0</v>
      </c>
      <c r="L223" s="12">
        <f>O222*IF(AND($E223=0, H222&gt;0), Input!$B$12, 0)</f>
        <v>0</v>
      </c>
      <c r="M223" s="12">
        <f t="shared" si="78"/>
        <v>0</v>
      </c>
      <c r="N223" s="12">
        <f>IF(AND($E223=0, Q223=0, D223&lt;=5), MAX(O211*Input!$B$20), 0)</f>
        <v>0</v>
      </c>
      <c r="O223" s="12">
        <f t="shared" si="79"/>
        <v>157809.62</v>
      </c>
      <c r="P223" s="20">
        <f>IF(Q223=0, VLOOKUP(B223, LWP!$A$2:$B$77, 2, FALSE), P222)</f>
        <v>0.05</v>
      </c>
      <c r="Q223" s="13">
        <f>IF(F223&lt;Input!$B$23,0,1)</f>
        <v>1</v>
      </c>
      <c r="R223" s="12">
        <f t="shared" si="66"/>
        <v>657.54008333333331</v>
      </c>
      <c r="S223" s="12">
        <f t="shared" si="67"/>
        <v>0</v>
      </c>
      <c r="T223" s="27">
        <f>VLOOKUP(D223,'Swap-forward'!$A$2:$B$90,2,FALSE)/12</f>
        <v>3.0175156157151253E-3</v>
      </c>
      <c r="U223" s="27">
        <f>EXP(-SUM(T$5:T223))</f>
        <v>0.57706890550508461</v>
      </c>
      <c r="V223" s="12">
        <f t="shared" si="68"/>
        <v>0</v>
      </c>
      <c r="W223" s="12">
        <f t="shared" si="69"/>
        <v>0</v>
      </c>
      <c r="X223" s="26"/>
      <c r="Y223">
        <f>VLOOKUP(B223, Mort!$A$2:$D$116, 4, FALSE)/12</f>
        <v>4.7489491046666652E-5</v>
      </c>
      <c r="Z223">
        <f>VLOOKUP(D223,Lapse!$A$2:$B$101, 2, FALSE)/12</f>
        <v>2.5000000000000001E-3</v>
      </c>
      <c r="AA223" s="28">
        <f t="shared" si="70"/>
        <v>0.58100252613770431</v>
      </c>
      <c r="AB223" s="27">
        <f t="shared" si="71"/>
        <v>0</v>
      </c>
      <c r="AC223" s="27">
        <f t="shared" si="72"/>
        <v>0</v>
      </c>
    </row>
    <row r="224" spans="1:29" x14ac:dyDescent="0.2">
      <c r="A224" s="19">
        <f t="shared" si="64"/>
        <v>51440</v>
      </c>
      <c r="B224">
        <f t="shared" si="73"/>
        <v>73</v>
      </c>
      <c r="C224">
        <f t="shared" si="74"/>
        <v>7</v>
      </c>
      <c r="D224">
        <f t="shared" si="75"/>
        <v>19</v>
      </c>
      <c r="E224">
        <f t="shared" si="76"/>
        <v>4</v>
      </c>
      <c r="F224">
        <f t="shared" si="77"/>
        <v>220</v>
      </c>
      <c r="G224" s="11">
        <f>'Fund Return'!D221</f>
        <v>2.8926845711208706E-2</v>
      </c>
      <c r="H224" s="12">
        <f t="shared" si="65"/>
        <v>4596.8856814561132</v>
      </c>
      <c r="I224" s="12">
        <f>H223*(Input!$B$13)/12</f>
        <v>4.4755801319641302</v>
      </c>
      <c r="J224" s="12">
        <f>H223*(Input!$B$14)/12</f>
        <v>4.0067098324250301</v>
      </c>
      <c r="K224" s="12">
        <f>IF(AND($E224=0, H223&gt;0), Input!$B$15, 0)</f>
        <v>0</v>
      </c>
      <c r="L224" s="12">
        <f>O223*IF(AND($E224=0, H223&gt;0), Input!$B$12, 0)</f>
        <v>0</v>
      </c>
      <c r="M224" s="12">
        <f t="shared" si="78"/>
        <v>0</v>
      </c>
      <c r="N224" s="12">
        <f>IF(AND($E224=0, Q224=0, D224&lt;=5), MAX(O212*Input!$B$20), 0)</f>
        <v>0</v>
      </c>
      <c r="O224" s="12">
        <f t="shared" si="79"/>
        <v>157809.62</v>
      </c>
      <c r="P224" s="20">
        <f>IF(Q224=0, VLOOKUP(B224, LWP!$A$2:$B$77, 2, FALSE), P223)</f>
        <v>0.05</v>
      </c>
      <c r="Q224" s="13">
        <f>IF(F224&lt;Input!$B$23,0,1)</f>
        <v>1</v>
      </c>
      <c r="R224" s="12">
        <f t="shared" si="66"/>
        <v>657.54008333333331</v>
      </c>
      <c r="S224" s="12">
        <f t="shared" si="67"/>
        <v>0</v>
      </c>
      <c r="T224" s="27">
        <f>VLOOKUP(D224,'Swap-forward'!$A$2:$B$90,2,FALSE)/12</f>
        <v>3.0175156157151253E-3</v>
      </c>
      <c r="U224" s="27">
        <f>EXP(-SUM(T$5:T224))</f>
        <v>0.5753302156525586</v>
      </c>
      <c r="V224" s="12">
        <f t="shared" si="68"/>
        <v>0</v>
      </c>
      <c r="W224" s="12">
        <f t="shared" si="69"/>
        <v>0</v>
      </c>
      <c r="X224" s="26"/>
      <c r="Y224">
        <f>VLOOKUP(B224, Mort!$A$2:$D$116, 4, FALSE)/12</f>
        <v>4.7489491046666652E-5</v>
      </c>
      <c r="Z224">
        <f>VLOOKUP(D224,Lapse!$A$2:$B$101, 2, FALSE)/12</f>
        <v>2.5000000000000001E-3</v>
      </c>
      <c r="AA224" s="28">
        <f t="shared" si="70"/>
        <v>0.57952249728688265</v>
      </c>
      <c r="AB224" s="27">
        <f t="shared" si="71"/>
        <v>0</v>
      </c>
      <c r="AC224" s="27">
        <f t="shared" si="72"/>
        <v>0</v>
      </c>
    </row>
    <row r="225" spans="1:29" x14ac:dyDescent="0.2">
      <c r="A225" s="19">
        <f t="shared" si="64"/>
        <v>51470</v>
      </c>
      <c r="B225">
        <f t="shared" si="73"/>
        <v>73</v>
      </c>
      <c r="C225">
        <f t="shared" si="74"/>
        <v>8</v>
      </c>
      <c r="D225">
        <f t="shared" si="75"/>
        <v>19</v>
      </c>
      <c r="E225">
        <f t="shared" si="76"/>
        <v>5</v>
      </c>
      <c r="F225">
        <f t="shared" si="77"/>
        <v>221</v>
      </c>
      <c r="G225" s="11">
        <f>'Fund Return'!D222</f>
        <v>1.9976920055169999E-2</v>
      </c>
      <c r="H225" s="12">
        <f t="shared" si="65"/>
        <v>4023.5540471289032</v>
      </c>
      <c r="I225" s="12">
        <f>H224*(Input!$B$13)/12</f>
        <v>4.0222749712740997</v>
      </c>
      <c r="J225" s="12">
        <f>H224*(Input!$B$14)/12</f>
        <v>3.6008937838072885</v>
      </c>
      <c r="K225" s="12">
        <f>IF(AND($E225=0, H224&gt;0), Input!$B$15, 0)</f>
        <v>0</v>
      </c>
      <c r="L225" s="12">
        <f>O224*IF(AND($E225=0, H224&gt;0), Input!$B$12, 0)</f>
        <v>0</v>
      </c>
      <c r="M225" s="12">
        <f t="shared" si="78"/>
        <v>0</v>
      </c>
      <c r="N225" s="12">
        <f>IF(AND($E225=0, Q225=0, D225&lt;=5), MAX(O213*Input!$B$20), 0)</f>
        <v>0</v>
      </c>
      <c r="O225" s="12">
        <f t="shared" si="79"/>
        <v>157809.62</v>
      </c>
      <c r="P225" s="20">
        <f>IF(Q225=0, VLOOKUP(B225, LWP!$A$2:$B$77, 2, FALSE), P224)</f>
        <v>0.05</v>
      </c>
      <c r="Q225" s="13">
        <f>IF(F225&lt;Input!$B$23,0,1)</f>
        <v>1</v>
      </c>
      <c r="R225" s="12">
        <f t="shared" si="66"/>
        <v>657.54008333333331</v>
      </c>
      <c r="S225" s="12">
        <f t="shared" si="67"/>
        <v>0</v>
      </c>
      <c r="T225" s="27">
        <f>VLOOKUP(D225,'Swap-forward'!$A$2:$B$90,2,FALSE)/12</f>
        <v>3.0175156157151253E-3</v>
      </c>
      <c r="U225" s="27">
        <f>EXP(-SUM(T$5:T225))</f>
        <v>0.57359676441603558</v>
      </c>
      <c r="V225" s="12">
        <f t="shared" si="68"/>
        <v>0</v>
      </c>
      <c r="W225" s="12">
        <f t="shared" si="69"/>
        <v>0</v>
      </c>
      <c r="X225" s="26"/>
      <c r="Y225">
        <f>VLOOKUP(B225, Mort!$A$2:$D$116, 4, FALSE)/12</f>
        <v>4.7489491046666652E-5</v>
      </c>
      <c r="Z225">
        <f>VLOOKUP(D225,Lapse!$A$2:$B$101, 2, FALSE)/12</f>
        <v>2.5000000000000001E-3</v>
      </c>
      <c r="AA225" s="28">
        <f t="shared" si="70"/>
        <v>0.5780462386182903</v>
      </c>
      <c r="AB225" s="27">
        <f t="shared" si="71"/>
        <v>0</v>
      </c>
      <c r="AC225" s="27">
        <f t="shared" si="72"/>
        <v>0</v>
      </c>
    </row>
    <row r="226" spans="1:29" x14ac:dyDescent="0.2">
      <c r="A226" s="19">
        <f t="shared" si="64"/>
        <v>51501</v>
      </c>
      <c r="B226">
        <f t="shared" si="73"/>
        <v>73</v>
      </c>
      <c r="C226">
        <f t="shared" si="74"/>
        <v>9</v>
      </c>
      <c r="D226">
        <f t="shared" si="75"/>
        <v>19</v>
      </c>
      <c r="E226">
        <f t="shared" si="76"/>
        <v>6</v>
      </c>
      <c r="F226">
        <f t="shared" si="77"/>
        <v>222</v>
      </c>
      <c r="G226" s="11">
        <f>'Fund Return'!D223</f>
        <v>-6.9480217616230799E-2</v>
      </c>
      <c r="H226" s="12">
        <f t="shared" si="65"/>
        <v>3079.7841592155655</v>
      </c>
      <c r="I226" s="12">
        <f>H225*(Input!$B$13)/12</f>
        <v>3.5206097912377903</v>
      </c>
      <c r="J226" s="12">
        <f>H225*(Input!$B$14)/12</f>
        <v>3.1517840035843077</v>
      </c>
      <c r="K226" s="12">
        <f>IF(AND($E226=0, H225&gt;0), Input!$B$15, 0)</f>
        <v>0</v>
      </c>
      <c r="L226" s="12">
        <f>O225*IF(AND($E226=0, H225&gt;0), Input!$B$12, 0)</f>
        <v>0</v>
      </c>
      <c r="M226" s="12">
        <f t="shared" si="78"/>
        <v>0</v>
      </c>
      <c r="N226" s="12">
        <f>IF(AND($E226=0, Q226=0, D226&lt;=5), MAX(O214*Input!$B$20), 0)</f>
        <v>0</v>
      </c>
      <c r="O226" s="12">
        <f t="shared" si="79"/>
        <v>157809.62</v>
      </c>
      <c r="P226" s="20">
        <f>IF(Q226=0, VLOOKUP(B226, LWP!$A$2:$B$77, 2, FALSE), P225)</f>
        <v>0.05</v>
      </c>
      <c r="Q226" s="13">
        <f>IF(F226&lt;Input!$B$23,0,1)</f>
        <v>1</v>
      </c>
      <c r="R226" s="12">
        <f t="shared" si="66"/>
        <v>657.54008333333331</v>
      </c>
      <c r="S226" s="12">
        <f t="shared" si="67"/>
        <v>0</v>
      </c>
      <c r="T226" s="27">
        <f>VLOOKUP(D226,'Swap-forward'!$A$2:$B$90,2,FALSE)/12</f>
        <v>3.0175156157151253E-3</v>
      </c>
      <c r="U226" s="27">
        <f>EXP(-SUM(T$5:T226))</f>
        <v>0.57186853601173604</v>
      </c>
      <c r="V226" s="12">
        <f t="shared" si="68"/>
        <v>0</v>
      </c>
      <c r="W226" s="12">
        <f t="shared" si="69"/>
        <v>0</v>
      </c>
      <c r="X226" s="26"/>
      <c r="Y226">
        <f>VLOOKUP(B226, Mort!$A$2:$D$116, 4, FALSE)/12</f>
        <v>4.7489491046666652E-5</v>
      </c>
      <c r="Z226">
        <f>VLOOKUP(D226,Lapse!$A$2:$B$101, 2, FALSE)/12</f>
        <v>2.5000000000000001E-3</v>
      </c>
      <c r="AA226" s="28">
        <f t="shared" si="70"/>
        <v>0.57657374052787536</v>
      </c>
      <c r="AB226" s="27">
        <f t="shared" si="71"/>
        <v>0</v>
      </c>
      <c r="AC226" s="27">
        <f t="shared" si="72"/>
        <v>0</v>
      </c>
    </row>
    <row r="227" spans="1:29" x14ac:dyDescent="0.2">
      <c r="A227" s="19">
        <f t="shared" si="64"/>
        <v>51532</v>
      </c>
      <c r="B227">
        <f t="shared" si="73"/>
        <v>73</v>
      </c>
      <c r="C227">
        <f t="shared" si="74"/>
        <v>10</v>
      </c>
      <c r="D227">
        <f t="shared" si="75"/>
        <v>19</v>
      </c>
      <c r="E227">
        <f t="shared" si="76"/>
        <v>7</v>
      </c>
      <c r="F227">
        <f t="shared" si="77"/>
        <v>223</v>
      </c>
      <c r="G227" s="11">
        <f>'Fund Return'!D224</f>
        <v>-5.0537091997161318E-2</v>
      </c>
      <c r="H227" s="12">
        <f t="shared" si="65"/>
        <v>2261.4934317658563</v>
      </c>
      <c r="I227" s="12">
        <f>H226*(Input!$B$13)/12</f>
        <v>2.6948111393136198</v>
      </c>
      <c r="J227" s="12">
        <f>H226*(Input!$B$14)/12</f>
        <v>2.4124975913855264</v>
      </c>
      <c r="K227" s="12">
        <f>IF(AND($E227=0, H226&gt;0), Input!$B$15, 0)</f>
        <v>0</v>
      </c>
      <c r="L227" s="12">
        <f>O226*IF(AND($E227=0, H226&gt;0), Input!$B$12, 0)</f>
        <v>0</v>
      </c>
      <c r="M227" s="12">
        <f t="shared" si="78"/>
        <v>0</v>
      </c>
      <c r="N227" s="12">
        <f>IF(AND($E227=0, Q227=0, D227&lt;=5), MAX(O215*Input!$B$20), 0)</f>
        <v>0</v>
      </c>
      <c r="O227" s="12">
        <f t="shared" si="79"/>
        <v>157809.62</v>
      </c>
      <c r="P227" s="20">
        <f>IF(Q227=0, VLOOKUP(B227, LWP!$A$2:$B$77, 2, FALSE), P226)</f>
        <v>0.05</v>
      </c>
      <c r="Q227" s="13">
        <f>IF(F227&lt;Input!$B$23,0,1)</f>
        <v>1</v>
      </c>
      <c r="R227" s="12">
        <f t="shared" si="66"/>
        <v>657.54008333333331</v>
      </c>
      <c r="S227" s="12">
        <f t="shared" si="67"/>
        <v>0</v>
      </c>
      <c r="T227" s="27">
        <f>VLOOKUP(D227,'Swap-forward'!$A$2:$B$90,2,FALSE)/12</f>
        <v>3.0175156157151253E-3</v>
      </c>
      <c r="U227" s="27">
        <f>EXP(-SUM(T$5:T227))</f>
        <v>0.57014551470343622</v>
      </c>
      <c r="V227" s="12">
        <f t="shared" si="68"/>
        <v>0</v>
      </c>
      <c r="W227" s="12">
        <f t="shared" si="69"/>
        <v>0</v>
      </c>
      <c r="X227" s="26"/>
      <c r="Y227">
        <f>VLOOKUP(B227, Mort!$A$2:$D$116, 4, FALSE)/12</f>
        <v>4.7489491046666652E-5</v>
      </c>
      <c r="Z227">
        <f>VLOOKUP(D227,Lapse!$A$2:$B$101, 2, FALSE)/12</f>
        <v>2.5000000000000001E-3</v>
      </c>
      <c r="AA227" s="28">
        <f t="shared" si="70"/>
        <v>0.57510499343605082</v>
      </c>
      <c r="AB227" s="27">
        <f t="shared" si="71"/>
        <v>0</v>
      </c>
      <c r="AC227" s="27">
        <f t="shared" si="72"/>
        <v>0</v>
      </c>
    </row>
    <row r="228" spans="1:29" x14ac:dyDescent="0.2">
      <c r="A228" s="19">
        <f t="shared" si="64"/>
        <v>51560</v>
      </c>
      <c r="B228">
        <f t="shared" si="73"/>
        <v>73</v>
      </c>
      <c r="C228">
        <f t="shared" si="74"/>
        <v>11</v>
      </c>
      <c r="D228">
        <f t="shared" si="75"/>
        <v>19</v>
      </c>
      <c r="E228">
        <f t="shared" si="76"/>
        <v>8</v>
      </c>
      <c r="F228">
        <f t="shared" si="77"/>
        <v>224</v>
      </c>
      <c r="G228" s="11">
        <f>'Fund Return'!D225</f>
        <v>8.2156255669158813E-3</v>
      </c>
      <c r="H228" s="12">
        <f t="shared" si="65"/>
        <v>1618.7826217489392</v>
      </c>
      <c r="I228" s="12">
        <f>H227*(Input!$B$13)/12</f>
        <v>1.9788067527951243</v>
      </c>
      <c r="J228" s="12">
        <f>H227*(Input!$B$14)/12</f>
        <v>1.7715031882165875</v>
      </c>
      <c r="K228" s="12">
        <f>IF(AND($E228=0, H227&gt;0), Input!$B$15, 0)</f>
        <v>0</v>
      </c>
      <c r="L228" s="12">
        <f>O227*IF(AND($E228=0, H227&gt;0), Input!$B$12, 0)</f>
        <v>0</v>
      </c>
      <c r="M228" s="12">
        <f t="shared" si="78"/>
        <v>0</v>
      </c>
      <c r="N228" s="12">
        <f>IF(AND($E228=0, Q228=0, D228&lt;=5), MAX(O216*Input!$B$20), 0)</f>
        <v>0</v>
      </c>
      <c r="O228" s="12">
        <f t="shared" si="79"/>
        <v>157809.62</v>
      </c>
      <c r="P228" s="20">
        <f>IF(Q228=0, VLOOKUP(B228, LWP!$A$2:$B$77, 2, FALSE), P227)</f>
        <v>0.05</v>
      </c>
      <c r="Q228" s="13">
        <f>IF(F228&lt;Input!$B$23,0,1)</f>
        <v>1</v>
      </c>
      <c r="R228" s="12">
        <f t="shared" si="66"/>
        <v>657.54008333333331</v>
      </c>
      <c r="S228" s="12">
        <f t="shared" si="67"/>
        <v>0</v>
      </c>
      <c r="T228" s="27">
        <f>VLOOKUP(D228,'Swap-forward'!$A$2:$B$90,2,FALSE)/12</f>
        <v>3.0175156157151253E-3</v>
      </c>
      <c r="U228" s="27">
        <f>EXP(-SUM(T$5:T228))</f>
        <v>0.56842768480232508</v>
      </c>
      <c r="V228" s="12">
        <f t="shared" si="68"/>
        <v>0</v>
      </c>
      <c r="W228" s="12">
        <f t="shared" si="69"/>
        <v>0</v>
      </c>
      <c r="X228" s="26"/>
      <c r="Y228">
        <f>VLOOKUP(B228, Mort!$A$2:$D$116, 4, FALSE)/12</f>
        <v>4.7489491046666652E-5</v>
      </c>
      <c r="Z228">
        <f>VLOOKUP(D228,Lapse!$A$2:$B$101, 2, FALSE)/12</f>
        <v>2.5000000000000001E-3</v>
      </c>
      <c r="AA228" s="28">
        <f t="shared" si="70"/>
        <v>0.57363998778763259</v>
      </c>
      <c r="AB228" s="27">
        <f t="shared" si="71"/>
        <v>0</v>
      </c>
      <c r="AC228" s="27">
        <f t="shared" si="72"/>
        <v>0</v>
      </c>
    </row>
    <row r="229" spans="1:29" x14ac:dyDescent="0.2">
      <c r="A229" s="19">
        <f t="shared" ref="A229:A292" si="80">EOMONTH(A228,1)</f>
        <v>51591</v>
      </c>
      <c r="B229">
        <f t="shared" si="73"/>
        <v>74</v>
      </c>
      <c r="C229">
        <f t="shared" si="74"/>
        <v>0</v>
      </c>
      <c r="D229">
        <f t="shared" si="75"/>
        <v>19</v>
      </c>
      <c r="E229">
        <f t="shared" si="76"/>
        <v>9</v>
      </c>
      <c r="F229">
        <f t="shared" si="77"/>
        <v>225</v>
      </c>
      <c r="G229" s="11">
        <f>'Fund Return'!D226</f>
        <v>-3.3437716851929367E-2</v>
      </c>
      <c r="H229" s="12">
        <f t="shared" si="65"/>
        <v>904.42966228367413</v>
      </c>
      <c r="I229" s="12">
        <f>H228*(Input!$B$13)/12</f>
        <v>1.4164347940303219</v>
      </c>
      <c r="J229" s="12">
        <f>H228*(Input!$B$14)/12</f>
        <v>1.2680463870366692</v>
      </c>
      <c r="K229" s="12">
        <f>IF(AND($E229=0, H228&gt;0), Input!$B$15, 0)</f>
        <v>0</v>
      </c>
      <c r="L229" s="12">
        <f>O228*IF(AND($E229=0, H228&gt;0), Input!$B$12, 0)</f>
        <v>0</v>
      </c>
      <c r="M229" s="12">
        <f t="shared" si="78"/>
        <v>0</v>
      </c>
      <c r="N229" s="12">
        <f>IF(AND($E229=0, Q229=0, D229&lt;=5), MAX(O217*Input!$B$20), 0)</f>
        <v>0</v>
      </c>
      <c r="O229" s="12">
        <f t="shared" si="79"/>
        <v>157809.62</v>
      </c>
      <c r="P229" s="20">
        <f>IF(Q229=0, VLOOKUP(B229, LWP!$A$2:$B$77, 2, FALSE), P228)</f>
        <v>0.05</v>
      </c>
      <c r="Q229" s="13">
        <f>IF(F229&lt;Input!$B$23,0,1)</f>
        <v>1</v>
      </c>
      <c r="R229" s="12">
        <f t="shared" si="66"/>
        <v>657.54008333333331</v>
      </c>
      <c r="S229" s="12">
        <f t="shared" si="67"/>
        <v>0</v>
      </c>
      <c r="T229" s="27">
        <f>VLOOKUP(D229,'Swap-forward'!$A$2:$B$90,2,FALSE)/12</f>
        <v>3.0175156157151253E-3</v>
      </c>
      <c r="U229" s="27">
        <f>EXP(-SUM(T$5:T229))</f>
        <v>0.56671503066686157</v>
      </c>
      <c r="V229" s="12">
        <f t="shared" si="68"/>
        <v>0</v>
      </c>
      <c r="W229" s="12">
        <f t="shared" si="69"/>
        <v>0</v>
      </c>
      <c r="X229" s="26"/>
      <c r="Y229">
        <f>VLOOKUP(B229, Mort!$A$2:$D$116, 4, FALSE)/12</f>
        <v>5.8542387849166659E-5</v>
      </c>
      <c r="Z229">
        <f>VLOOKUP(D229,Lapse!$A$2:$B$101, 2, FALSE)/12</f>
        <v>2.5000000000000001E-3</v>
      </c>
      <c r="AA229" s="28">
        <f t="shared" si="70"/>
        <v>0.57217238951914928</v>
      </c>
      <c r="AB229" s="27">
        <f t="shared" si="71"/>
        <v>0</v>
      </c>
      <c r="AC229" s="27">
        <f t="shared" si="72"/>
        <v>0</v>
      </c>
    </row>
    <row r="230" spans="1:29" x14ac:dyDescent="0.2">
      <c r="A230" s="19">
        <f t="shared" si="80"/>
        <v>51621</v>
      </c>
      <c r="B230">
        <f t="shared" si="73"/>
        <v>74</v>
      </c>
      <c r="C230">
        <f t="shared" si="74"/>
        <v>1</v>
      </c>
      <c r="D230">
        <f t="shared" si="75"/>
        <v>19</v>
      </c>
      <c r="E230">
        <f t="shared" si="76"/>
        <v>10</v>
      </c>
      <c r="F230">
        <f t="shared" si="77"/>
        <v>226</v>
      </c>
      <c r="G230" s="11">
        <f>'Fund Return'!D227</f>
        <v>-3.8670180146568603E-2</v>
      </c>
      <c r="H230" s="12">
        <f t="shared" si="65"/>
        <v>210.41527512331038</v>
      </c>
      <c r="I230" s="12">
        <f>H229*(Input!$B$13)/12</f>
        <v>0.79137595449821496</v>
      </c>
      <c r="J230" s="12">
        <f>H229*(Input!$B$14)/12</f>
        <v>0.7084699021222115</v>
      </c>
      <c r="K230" s="12">
        <f>IF(AND($E230=0, H229&gt;0), Input!$B$15, 0)</f>
        <v>0</v>
      </c>
      <c r="L230" s="12">
        <f>O229*IF(AND($E230=0, H229&gt;0), Input!$B$12, 0)</f>
        <v>0</v>
      </c>
      <c r="M230" s="12">
        <f t="shared" si="78"/>
        <v>0</v>
      </c>
      <c r="N230" s="12">
        <f>IF(AND($E230=0, Q230=0, D230&lt;=5), MAX(O218*Input!$B$20), 0)</f>
        <v>0</v>
      </c>
      <c r="O230" s="12">
        <f t="shared" si="79"/>
        <v>157809.62</v>
      </c>
      <c r="P230" s="20">
        <f>IF(Q230=0, VLOOKUP(B230, LWP!$A$2:$B$77, 2, FALSE), P229)</f>
        <v>0.05</v>
      </c>
      <c r="Q230" s="13">
        <f>IF(F230&lt;Input!$B$23,0,1)</f>
        <v>1</v>
      </c>
      <c r="R230" s="12">
        <f t="shared" si="66"/>
        <v>657.54008333333331</v>
      </c>
      <c r="S230" s="12">
        <f t="shared" si="67"/>
        <v>0</v>
      </c>
      <c r="T230" s="27">
        <f>VLOOKUP(D230,'Swap-forward'!$A$2:$B$90,2,FALSE)/12</f>
        <v>3.0175156157151253E-3</v>
      </c>
      <c r="U230" s="27">
        <f>EXP(-SUM(T$5:T230))</f>
        <v>0.56500753670263204</v>
      </c>
      <c r="V230" s="12">
        <f t="shared" si="68"/>
        <v>0</v>
      </c>
      <c r="W230" s="12">
        <f t="shared" si="69"/>
        <v>0</v>
      </c>
      <c r="X230" s="26"/>
      <c r="Y230">
        <f>VLOOKUP(B230, Mort!$A$2:$D$116, 4, FALSE)/12</f>
        <v>5.8542387849166659E-5</v>
      </c>
      <c r="Z230">
        <f>VLOOKUP(D230,Lapse!$A$2:$B$101, 2, FALSE)/12</f>
        <v>2.5000000000000001E-3</v>
      </c>
      <c r="AA230" s="28">
        <f t="shared" si="70"/>
        <v>0.57070854594825249</v>
      </c>
      <c r="AB230" s="27">
        <f t="shared" si="71"/>
        <v>0</v>
      </c>
      <c r="AC230" s="27">
        <f t="shared" si="72"/>
        <v>0</v>
      </c>
    </row>
    <row r="231" spans="1:29" x14ac:dyDescent="0.2">
      <c r="A231" s="19">
        <f t="shared" si="80"/>
        <v>51652</v>
      </c>
      <c r="B231">
        <f t="shared" si="73"/>
        <v>74</v>
      </c>
      <c r="C231">
        <f t="shared" si="74"/>
        <v>2</v>
      </c>
      <c r="D231">
        <f t="shared" si="75"/>
        <v>19</v>
      </c>
      <c r="E231">
        <f t="shared" si="76"/>
        <v>11</v>
      </c>
      <c r="F231">
        <f t="shared" si="77"/>
        <v>227</v>
      </c>
      <c r="G231" s="11">
        <f>'Fund Return'!D228</f>
        <v>4.0298216287369903E-2</v>
      </c>
      <c r="H231" s="12">
        <f t="shared" si="65"/>
        <v>0</v>
      </c>
      <c r="I231" s="12">
        <f>H230*(Input!$B$13)/12</f>
        <v>0.18411336573289661</v>
      </c>
      <c r="J231" s="12">
        <f>H230*(Input!$B$14)/12</f>
        <v>0.16482529884659314</v>
      </c>
      <c r="K231" s="12">
        <f>IF(AND($E231=0, H230&gt;0), Input!$B$15, 0)</f>
        <v>0</v>
      </c>
      <c r="L231" s="12">
        <f>O230*IF(AND($E231=0, H230&gt;0), Input!$B$12, 0)</f>
        <v>0</v>
      </c>
      <c r="M231" s="12">
        <f t="shared" si="78"/>
        <v>0</v>
      </c>
      <c r="N231" s="12">
        <f>IF(AND($E231=0, Q231=0, D231&lt;=5), MAX(O219*Input!$B$20), 0)</f>
        <v>0</v>
      </c>
      <c r="O231" s="12">
        <f t="shared" si="79"/>
        <v>157809.62</v>
      </c>
      <c r="P231" s="20">
        <f>IF(Q231=0, VLOOKUP(B231, LWP!$A$2:$B$77, 2, FALSE), P230)</f>
        <v>0.05</v>
      </c>
      <c r="Q231" s="13">
        <f>IF(F231&lt;Input!$B$23,0,1)</f>
        <v>1</v>
      </c>
      <c r="R231" s="12">
        <f t="shared" si="66"/>
        <v>657.54008333333331</v>
      </c>
      <c r="S231" s="12">
        <f t="shared" si="67"/>
        <v>657.54008333333331</v>
      </c>
      <c r="T231" s="27">
        <f>VLOOKUP(D231,'Swap-forward'!$A$2:$B$90,2,FALSE)/12</f>
        <v>3.0175156157151253E-3</v>
      </c>
      <c r="U231" s="27">
        <f>EXP(-SUM(T$5:T231))</f>
        <v>0.56330518736220836</v>
      </c>
      <c r="V231" s="12">
        <f t="shared" si="68"/>
        <v>0</v>
      </c>
      <c r="W231" s="12">
        <f t="shared" si="69"/>
        <v>370.39573984024543</v>
      </c>
      <c r="X231" s="26"/>
      <c r="Y231">
        <f>VLOOKUP(B231, Mort!$A$2:$D$116, 4, FALSE)/12</f>
        <v>5.8542387849166659E-5</v>
      </c>
      <c r="Z231">
        <f>VLOOKUP(D231,Lapse!$A$2:$B$101, 2, FALSE)/12</f>
        <v>2.5000000000000001E-3</v>
      </c>
      <c r="AA231" s="28">
        <f t="shared" si="70"/>
        <v>0.56924844746893877</v>
      </c>
      <c r="AB231" s="27">
        <f t="shared" si="71"/>
        <v>0</v>
      </c>
      <c r="AC231" s="27">
        <f t="shared" si="72"/>
        <v>210.84719985316866</v>
      </c>
    </row>
    <row r="232" spans="1:29" x14ac:dyDescent="0.2">
      <c r="A232" s="19">
        <f t="shared" si="80"/>
        <v>51682</v>
      </c>
      <c r="B232">
        <f t="shared" si="73"/>
        <v>74</v>
      </c>
      <c r="C232">
        <f t="shared" si="74"/>
        <v>3</v>
      </c>
      <c r="D232">
        <f t="shared" si="75"/>
        <v>20</v>
      </c>
      <c r="E232">
        <f t="shared" si="76"/>
        <v>0</v>
      </c>
      <c r="F232">
        <f t="shared" si="77"/>
        <v>228</v>
      </c>
      <c r="G232" s="11">
        <f>'Fund Return'!D229</f>
        <v>-7.9118998168166463E-2</v>
      </c>
      <c r="H232" s="12">
        <f t="shared" si="65"/>
        <v>0</v>
      </c>
      <c r="I232" s="12">
        <f>H231*(Input!$B$13)/12</f>
        <v>0</v>
      </c>
      <c r="J232" s="12">
        <f>H231*(Input!$B$14)/12</f>
        <v>0</v>
      </c>
      <c r="K232" s="12">
        <f>IF(AND($E232=0, H231&gt;0), Input!$B$15, 0)</f>
        <v>0</v>
      </c>
      <c r="L232" s="12">
        <f>O231*IF(AND($E232=0, H231&gt;0), Input!$B$12, 0)</f>
        <v>0</v>
      </c>
      <c r="M232" s="12">
        <f t="shared" si="78"/>
        <v>0</v>
      </c>
      <c r="N232" s="12">
        <f>IF(AND($E232=0, Q232=0, D232&lt;=5), MAX(O220*Input!$B$20), 0)</f>
        <v>0</v>
      </c>
      <c r="O232" s="12">
        <f t="shared" si="79"/>
        <v>157809.62</v>
      </c>
      <c r="P232" s="20">
        <f>IF(Q232=0, VLOOKUP(B232, LWP!$A$2:$B$77, 2, FALSE), P231)</f>
        <v>0.05</v>
      </c>
      <c r="Q232" s="13">
        <f>IF(F232&lt;Input!$B$23,0,1)</f>
        <v>1</v>
      </c>
      <c r="R232" s="12">
        <f t="shared" si="66"/>
        <v>657.54008333333331</v>
      </c>
      <c r="S232" s="12">
        <f t="shared" si="67"/>
        <v>657.54008333333331</v>
      </c>
      <c r="T232" s="27">
        <f>VLOOKUP(D232,'Swap-forward'!$A$2:$B$90,2,FALSE)/12</f>
        <v>2.8790930086199651E-3</v>
      </c>
      <c r="U232" s="27">
        <f>EXP(-SUM(T$5:T232))</f>
        <v>0.56168571176466608</v>
      </c>
      <c r="V232" s="12">
        <f t="shared" si="68"/>
        <v>0</v>
      </c>
      <c r="W232" s="12">
        <f t="shared" si="69"/>
        <v>369.3308697208812</v>
      </c>
      <c r="X232" s="26"/>
      <c r="Y232">
        <f>VLOOKUP(B232, Mort!$A$2:$D$116, 4, FALSE)/12</f>
        <v>5.8542387849166659E-5</v>
      </c>
      <c r="Z232">
        <f>VLOOKUP(D232,Lapse!$A$2:$B$101, 2, FALSE)/12</f>
        <v>2.5000000000000001E-3</v>
      </c>
      <c r="AA232" s="28">
        <f t="shared" si="70"/>
        <v>0.56779208449978069</v>
      </c>
      <c r="AB232" s="27">
        <f t="shared" si="71"/>
        <v>0</v>
      </c>
      <c r="AC232" s="27">
        <f t="shared" si="72"/>
        <v>209.70314438893607</v>
      </c>
    </row>
    <row r="233" spans="1:29" x14ac:dyDescent="0.2">
      <c r="A233" s="19">
        <f t="shared" si="80"/>
        <v>51713</v>
      </c>
      <c r="B233">
        <f t="shared" si="73"/>
        <v>74</v>
      </c>
      <c r="C233">
        <f t="shared" si="74"/>
        <v>4</v>
      </c>
      <c r="D233">
        <f t="shared" si="75"/>
        <v>20</v>
      </c>
      <c r="E233">
        <f t="shared" si="76"/>
        <v>1</v>
      </c>
      <c r="F233">
        <f t="shared" si="77"/>
        <v>229</v>
      </c>
      <c r="G233" s="11">
        <f>'Fund Return'!D230</f>
        <v>2.9332325027312936E-2</v>
      </c>
      <c r="H233" s="12">
        <f t="shared" si="65"/>
        <v>0</v>
      </c>
      <c r="I233" s="12">
        <f>H232*(Input!$B$13)/12</f>
        <v>0</v>
      </c>
      <c r="J233" s="12">
        <f>H232*(Input!$B$14)/12</f>
        <v>0</v>
      </c>
      <c r="K233" s="12">
        <f>IF(AND($E233=0, H232&gt;0), Input!$B$15, 0)</f>
        <v>0</v>
      </c>
      <c r="L233" s="12">
        <f>O232*IF(AND($E233=0, H232&gt;0), Input!$B$12, 0)</f>
        <v>0</v>
      </c>
      <c r="M233" s="12">
        <f t="shared" si="78"/>
        <v>0</v>
      </c>
      <c r="N233" s="12">
        <f>IF(AND($E233=0, Q233=0, D233&lt;=5), MAX(O221*Input!$B$20), 0)</f>
        <v>0</v>
      </c>
      <c r="O233" s="12">
        <f t="shared" si="79"/>
        <v>157809.62</v>
      </c>
      <c r="P233" s="20">
        <f>IF(Q233=0, VLOOKUP(B233, LWP!$A$2:$B$77, 2, FALSE), P232)</f>
        <v>0.05</v>
      </c>
      <c r="Q233" s="13">
        <f>IF(F233&lt;Input!$B$23,0,1)</f>
        <v>1</v>
      </c>
      <c r="R233" s="12">
        <f t="shared" si="66"/>
        <v>657.54008333333331</v>
      </c>
      <c r="S233" s="12">
        <f t="shared" si="67"/>
        <v>657.54008333333331</v>
      </c>
      <c r="T233" s="27">
        <f>VLOOKUP(D233,'Swap-forward'!$A$2:$B$90,2,FALSE)/12</f>
        <v>2.8790930086199651E-3</v>
      </c>
      <c r="U233" s="27">
        <f>EXP(-SUM(T$5:T233))</f>
        <v>0.56007089208237171</v>
      </c>
      <c r="V233" s="12">
        <f t="shared" si="68"/>
        <v>0</v>
      </c>
      <c r="W233" s="12">
        <f t="shared" si="69"/>
        <v>368.26906105241704</v>
      </c>
      <c r="X233" s="26"/>
      <c r="Y233">
        <f>VLOOKUP(B233, Mort!$A$2:$D$116, 4, FALSE)/12</f>
        <v>5.8542387849166659E-5</v>
      </c>
      <c r="Z233">
        <f>VLOOKUP(D233,Lapse!$A$2:$B$101, 2, FALSE)/12</f>
        <v>2.5000000000000001E-3</v>
      </c>
      <c r="AA233" s="28">
        <f t="shared" si="70"/>
        <v>0.56633944748386389</v>
      </c>
      <c r="AB233" s="27">
        <f t="shared" si="71"/>
        <v>0</v>
      </c>
      <c r="AC233" s="27">
        <f t="shared" si="72"/>
        <v>208.56529656182721</v>
      </c>
    </row>
    <row r="234" spans="1:29" x14ac:dyDescent="0.2">
      <c r="A234" s="19">
        <f t="shared" si="80"/>
        <v>51744</v>
      </c>
      <c r="B234">
        <f t="shared" si="73"/>
        <v>74</v>
      </c>
      <c r="C234">
        <f t="shared" si="74"/>
        <v>5</v>
      </c>
      <c r="D234">
        <f t="shared" si="75"/>
        <v>20</v>
      </c>
      <c r="E234">
        <f t="shared" si="76"/>
        <v>2</v>
      </c>
      <c r="F234">
        <f t="shared" si="77"/>
        <v>230</v>
      </c>
      <c r="G234" s="11">
        <f>'Fund Return'!D231</f>
        <v>-3.8893381420433956E-2</v>
      </c>
      <c r="H234" s="12">
        <f t="shared" si="65"/>
        <v>0</v>
      </c>
      <c r="I234" s="12">
        <f>H233*(Input!$B$13)/12</f>
        <v>0</v>
      </c>
      <c r="J234" s="12">
        <f>H233*(Input!$B$14)/12</f>
        <v>0</v>
      </c>
      <c r="K234" s="12">
        <f>IF(AND($E234=0, H233&gt;0), Input!$B$15, 0)</f>
        <v>0</v>
      </c>
      <c r="L234" s="12">
        <f>O233*IF(AND($E234=0, H233&gt;0), Input!$B$12, 0)</f>
        <v>0</v>
      </c>
      <c r="M234" s="12">
        <f t="shared" si="78"/>
        <v>0</v>
      </c>
      <c r="N234" s="12">
        <f>IF(AND($E234=0, Q234=0, D234&lt;=5), MAX(O222*Input!$B$20), 0)</f>
        <v>0</v>
      </c>
      <c r="O234" s="12">
        <f t="shared" si="79"/>
        <v>157809.62</v>
      </c>
      <c r="P234" s="20">
        <f>IF(Q234=0, VLOOKUP(B234, LWP!$A$2:$B$77, 2, FALSE), P233)</f>
        <v>0.05</v>
      </c>
      <c r="Q234" s="13">
        <f>IF(F234&lt;Input!$B$23,0,1)</f>
        <v>1</v>
      </c>
      <c r="R234" s="12">
        <f t="shared" si="66"/>
        <v>657.54008333333331</v>
      </c>
      <c r="S234" s="12">
        <f t="shared" si="67"/>
        <v>657.54008333333331</v>
      </c>
      <c r="T234" s="27">
        <f>VLOOKUP(D234,'Swap-forward'!$A$2:$B$90,2,FALSE)/12</f>
        <v>2.8790930086199651E-3</v>
      </c>
      <c r="U234" s="27">
        <f>EXP(-SUM(T$5:T234))</f>
        <v>0.55846071492979055</v>
      </c>
      <c r="V234" s="12">
        <f t="shared" si="68"/>
        <v>0</v>
      </c>
      <c r="W234" s="12">
        <f t="shared" si="69"/>
        <v>367.21030503332736</v>
      </c>
      <c r="X234" s="26"/>
      <c r="Y234">
        <f>VLOOKUP(B234, Mort!$A$2:$D$116, 4, FALSE)/12</f>
        <v>5.8542387849166659E-5</v>
      </c>
      <c r="Z234">
        <f>VLOOKUP(D234,Lapse!$A$2:$B$101, 2, FALSE)/12</f>
        <v>2.5000000000000001E-3</v>
      </c>
      <c r="AA234" s="28">
        <f t="shared" si="70"/>
        <v>0.56489052688872432</v>
      </c>
      <c r="AB234" s="27">
        <f t="shared" si="71"/>
        <v>0</v>
      </c>
      <c r="AC234" s="27">
        <f t="shared" si="72"/>
        <v>207.43362268924548</v>
      </c>
    </row>
    <row r="235" spans="1:29" x14ac:dyDescent="0.2">
      <c r="A235" s="19">
        <f t="shared" si="80"/>
        <v>51774</v>
      </c>
      <c r="B235">
        <f t="shared" si="73"/>
        <v>74</v>
      </c>
      <c r="C235">
        <f t="shared" si="74"/>
        <v>6</v>
      </c>
      <c r="D235">
        <f t="shared" si="75"/>
        <v>20</v>
      </c>
      <c r="E235">
        <f t="shared" si="76"/>
        <v>3</v>
      </c>
      <c r="F235">
        <f t="shared" si="77"/>
        <v>231</v>
      </c>
      <c r="G235" s="11">
        <f>'Fund Return'!D232</f>
        <v>5.5411541038895736E-2</v>
      </c>
      <c r="H235" s="12">
        <f t="shared" si="65"/>
        <v>0</v>
      </c>
      <c r="I235" s="12">
        <f>H234*(Input!$B$13)/12</f>
        <v>0</v>
      </c>
      <c r="J235" s="12">
        <f>H234*(Input!$B$14)/12</f>
        <v>0</v>
      </c>
      <c r="K235" s="12">
        <f>IF(AND($E235=0, H234&gt;0), Input!$B$15, 0)</f>
        <v>0</v>
      </c>
      <c r="L235" s="12">
        <f>O234*IF(AND($E235=0, H234&gt;0), Input!$B$12, 0)</f>
        <v>0</v>
      </c>
      <c r="M235" s="12">
        <f t="shared" si="78"/>
        <v>0</v>
      </c>
      <c r="N235" s="12">
        <f>IF(AND($E235=0, Q235=0, D235&lt;=5), MAX(O223*Input!$B$20), 0)</f>
        <v>0</v>
      </c>
      <c r="O235" s="12">
        <f t="shared" si="79"/>
        <v>157809.62</v>
      </c>
      <c r="P235" s="20">
        <f>IF(Q235=0, VLOOKUP(B235, LWP!$A$2:$B$77, 2, FALSE), P234)</f>
        <v>0.05</v>
      </c>
      <c r="Q235" s="13">
        <f>IF(F235&lt;Input!$B$23,0,1)</f>
        <v>1</v>
      </c>
      <c r="R235" s="12">
        <f t="shared" si="66"/>
        <v>657.54008333333331</v>
      </c>
      <c r="S235" s="12">
        <f t="shared" si="67"/>
        <v>657.54008333333331</v>
      </c>
      <c r="T235" s="27">
        <f>VLOOKUP(D235,'Swap-forward'!$A$2:$B$90,2,FALSE)/12</f>
        <v>2.8790930086199651E-3</v>
      </c>
      <c r="U235" s="27">
        <f>EXP(-SUM(T$5:T235))</f>
        <v>0.55685516695987058</v>
      </c>
      <c r="V235" s="12">
        <f t="shared" si="68"/>
        <v>0</v>
      </c>
      <c r="W235" s="12">
        <f t="shared" si="69"/>
        <v>366.15459288739055</v>
      </c>
      <c r="X235" s="26"/>
      <c r="Y235">
        <f>VLOOKUP(B235, Mort!$A$2:$D$116, 4, FALSE)/12</f>
        <v>5.8542387849166659E-5</v>
      </c>
      <c r="Z235">
        <f>VLOOKUP(D235,Lapse!$A$2:$B$101, 2, FALSE)/12</f>
        <v>2.5000000000000001E-3</v>
      </c>
      <c r="AA235" s="28">
        <f t="shared" si="70"/>
        <v>0.56344531320628588</v>
      </c>
      <c r="AB235" s="27">
        <f t="shared" si="71"/>
        <v>0</v>
      </c>
      <c r="AC235" s="27">
        <f t="shared" si="72"/>
        <v>206.30808927135587</v>
      </c>
    </row>
    <row r="236" spans="1:29" x14ac:dyDescent="0.2">
      <c r="A236" s="19">
        <f t="shared" si="80"/>
        <v>51805</v>
      </c>
      <c r="B236">
        <f t="shared" si="73"/>
        <v>74</v>
      </c>
      <c r="C236">
        <f t="shared" si="74"/>
        <v>7</v>
      </c>
      <c r="D236">
        <f t="shared" si="75"/>
        <v>20</v>
      </c>
      <c r="E236">
        <f t="shared" si="76"/>
        <v>4</v>
      </c>
      <c r="F236">
        <f t="shared" si="77"/>
        <v>232</v>
      </c>
      <c r="G236" s="11">
        <f>'Fund Return'!D233</f>
        <v>-3.5945549887215905E-2</v>
      </c>
      <c r="H236" s="12">
        <f t="shared" si="65"/>
        <v>0</v>
      </c>
      <c r="I236" s="12">
        <f>H235*(Input!$B$13)/12</f>
        <v>0</v>
      </c>
      <c r="J236" s="12">
        <f>H235*(Input!$B$14)/12</f>
        <v>0</v>
      </c>
      <c r="K236" s="12">
        <f>IF(AND($E236=0, H235&gt;0), Input!$B$15, 0)</f>
        <v>0</v>
      </c>
      <c r="L236" s="12">
        <f>O235*IF(AND($E236=0, H235&gt;0), Input!$B$12, 0)</f>
        <v>0</v>
      </c>
      <c r="M236" s="12">
        <f t="shared" si="78"/>
        <v>0</v>
      </c>
      <c r="N236" s="12">
        <f>IF(AND($E236=0, Q236=0, D236&lt;=5), MAX(O224*Input!$B$20), 0)</f>
        <v>0</v>
      </c>
      <c r="O236" s="12">
        <f t="shared" si="79"/>
        <v>157809.62</v>
      </c>
      <c r="P236" s="20">
        <f>IF(Q236=0, VLOOKUP(B236, LWP!$A$2:$B$77, 2, FALSE), P235)</f>
        <v>0.05</v>
      </c>
      <c r="Q236" s="13">
        <f>IF(F236&lt;Input!$B$23,0,1)</f>
        <v>1</v>
      </c>
      <c r="R236" s="12">
        <f t="shared" si="66"/>
        <v>657.54008333333331</v>
      </c>
      <c r="S236" s="12">
        <f t="shared" si="67"/>
        <v>657.54008333333331</v>
      </c>
      <c r="T236" s="27">
        <f>VLOOKUP(D236,'Swap-forward'!$A$2:$B$90,2,FALSE)/12</f>
        <v>2.8790930086199651E-3</v>
      </c>
      <c r="U236" s="27">
        <f>EXP(-SUM(T$5:T236))</f>
        <v>0.55525423486393211</v>
      </c>
      <c r="V236" s="12">
        <f t="shared" si="68"/>
        <v>0</v>
      </c>
      <c r="W236" s="12">
        <f t="shared" si="69"/>
        <v>365.10191586361617</v>
      </c>
      <c r="X236" s="26"/>
      <c r="Y236">
        <f>VLOOKUP(B236, Mort!$A$2:$D$116, 4, FALSE)/12</f>
        <v>5.8542387849166659E-5</v>
      </c>
      <c r="Z236">
        <f>VLOOKUP(D236,Lapse!$A$2:$B$101, 2, FALSE)/12</f>
        <v>2.5000000000000001E-3</v>
      </c>
      <c r="AA236" s="28">
        <f t="shared" si="70"/>
        <v>0.5620037969527979</v>
      </c>
      <c r="AB236" s="27">
        <f t="shared" si="71"/>
        <v>0</v>
      </c>
      <c r="AC236" s="27">
        <f t="shared" si="72"/>
        <v>205.18866299009323</v>
      </c>
    </row>
    <row r="237" spans="1:29" x14ac:dyDescent="0.2">
      <c r="A237" s="19">
        <f t="shared" si="80"/>
        <v>51835</v>
      </c>
      <c r="B237">
        <f t="shared" si="73"/>
        <v>74</v>
      </c>
      <c r="C237">
        <f t="shared" si="74"/>
        <v>8</v>
      </c>
      <c r="D237">
        <f t="shared" si="75"/>
        <v>20</v>
      </c>
      <c r="E237">
        <f t="shared" si="76"/>
        <v>5</v>
      </c>
      <c r="F237">
        <f t="shared" si="77"/>
        <v>233</v>
      </c>
      <c r="G237" s="11">
        <f>'Fund Return'!D234</f>
        <v>1.7613725780578755E-2</v>
      </c>
      <c r="H237" s="12">
        <f t="shared" si="65"/>
        <v>0</v>
      </c>
      <c r="I237" s="12">
        <f>H236*(Input!$B$13)/12</f>
        <v>0</v>
      </c>
      <c r="J237" s="12">
        <f>H236*(Input!$B$14)/12</f>
        <v>0</v>
      </c>
      <c r="K237" s="12">
        <f>IF(AND($E237=0, H236&gt;0), Input!$B$15, 0)</f>
        <v>0</v>
      </c>
      <c r="L237" s="12">
        <f>O236*IF(AND($E237=0, H236&gt;0), Input!$B$12, 0)</f>
        <v>0</v>
      </c>
      <c r="M237" s="12">
        <f t="shared" si="78"/>
        <v>0</v>
      </c>
      <c r="N237" s="12">
        <f>IF(AND($E237=0, Q237=0, D237&lt;=5), MAX(O225*Input!$B$20), 0)</f>
        <v>0</v>
      </c>
      <c r="O237" s="12">
        <f t="shared" si="79"/>
        <v>157809.62</v>
      </c>
      <c r="P237" s="20">
        <f>IF(Q237=0, VLOOKUP(B237, LWP!$A$2:$B$77, 2, FALSE), P236)</f>
        <v>0.05</v>
      </c>
      <c r="Q237" s="13">
        <f>IF(F237&lt;Input!$B$23,0,1)</f>
        <v>1</v>
      </c>
      <c r="R237" s="12">
        <f t="shared" si="66"/>
        <v>657.54008333333331</v>
      </c>
      <c r="S237" s="12">
        <f t="shared" si="67"/>
        <v>657.54008333333331</v>
      </c>
      <c r="T237" s="27">
        <f>VLOOKUP(D237,'Swap-forward'!$A$2:$B$90,2,FALSE)/12</f>
        <v>2.8790930086199651E-3</v>
      </c>
      <c r="U237" s="27">
        <f>EXP(-SUM(T$5:T237))</f>
        <v>0.55365790537155712</v>
      </c>
      <c r="V237" s="12">
        <f t="shared" si="68"/>
        <v>0</v>
      </c>
      <c r="W237" s="12">
        <f t="shared" si="69"/>
        <v>364.05226523617245</v>
      </c>
      <c r="X237" s="26"/>
      <c r="Y237">
        <f>VLOOKUP(B237, Mort!$A$2:$D$116, 4, FALSE)/12</f>
        <v>5.8542387849166659E-5</v>
      </c>
      <c r="Z237">
        <f>VLOOKUP(D237,Lapse!$A$2:$B$101, 2, FALSE)/12</f>
        <v>2.5000000000000001E-3</v>
      </c>
      <c r="AA237" s="28">
        <f t="shared" si="70"/>
        <v>0.56056596866877262</v>
      </c>
      <c r="AB237" s="27">
        <f t="shared" si="71"/>
        <v>0</v>
      </c>
      <c r="AC237" s="27">
        <f t="shared" si="72"/>
        <v>204.07531070817595</v>
      </c>
    </row>
    <row r="238" spans="1:29" x14ac:dyDescent="0.2">
      <c r="A238" s="19">
        <f t="shared" si="80"/>
        <v>51866</v>
      </c>
      <c r="B238">
        <f t="shared" si="73"/>
        <v>74</v>
      </c>
      <c r="C238">
        <f t="shared" si="74"/>
        <v>9</v>
      </c>
      <c r="D238">
        <f t="shared" si="75"/>
        <v>20</v>
      </c>
      <c r="E238">
        <f t="shared" si="76"/>
        <v>6</v>
      </c>
      <c r="F238">
        <f t="shared" si="77"/>
        <v>234</v>
      </c>
      <c r="G238" s="11">
        <f>'Fund Return'!D235</f>
        <v>4.5685505804897296E-2</v>
      </c>
      <c r="H238" s="12">
        <f t="shared" si="65"/>
        <v>0</v>
      </c>
      <c r="I238" s="12">
        <f>H237*(Input!$B$13)/12</f>
        <v>0</v>
      </c>
      <c r="J238" s="12">
        <f>H237*(Input!$B$14)/12</f>
        <v>0</v>
      </c>
      <c r="K238" s="12">
        <f>IF(AND($E238=0, H237&gt;0), Input!$B$15, 0)</f>
        <v>0</v>
      </c>
      <c r="L238" s="12">
        <f>O237*IF(AND($E238=0, H237&gt;0), Input!$B$12, 0)</f>
        <v>0</v>
      </c>
      <c r="M238" s="12">
        <f t="shared" si="78"/>
        <v>0</v>
      </c>
      <c r="N238" s="12">
        <f>IF(AND($E238=0, Q238=0, D238&lt;=5), MAX(O226*Input!$B$20), 0)</f>
        <v>0</v>
      </c>
      <c r="O238" s="12">
        <f t="shared" si="79"/>
        <v>157809.62</v>
      </c>
      <c r="P238" s="20">
        <f>IF(Q238=0, VLOOKUP(B238, LWP!$A$2:$B$77, 2, FALSE), P237)</f>
        <v>0.05</v>
      </c>
      <c r="Q238" s="13">
        <f>IF(F238&lt;Input!$B$23,0,1)</f>
        <v>1</v>
      </c>
      <c r="R238" s="12">
        <f t="shared" si="66"/>
        <v>657.54008333333331</v>
      </c>
      <c r="S238" s="12">
        <f t="shared" si="67"/>
        <v>657.54008333333331</v>
      </c>
      <c r="T238" s="27">
        <f>VLOOKUP(D238,'Swap-forward'!$A$2:$B$90,2,FALSE)/12</f>
        <v>2.8790930086199651E-3</v>
      </c>
      <c r="U238" s="27">
        <f>EXP(-SUM(T$5:T238))</f>
        <v>0.55206616525047947</v>
      </c>
      <c r="V238" s="12">
        <f t="shared" si="68"/>
        <v>0</v>
      </c>
      <c r="W238" s="12">
        <f t="shared" si="69"/>
        <v>363.00563230431402</v>
      </c>
      <c r="X238" s="26"/>
      <c r="Y238">
        <f>VLOOKUP(B238, Mort!$A$2:$D$116, 4, FALSE)/12</f>
        <v>5.8542387849166659E-5</v>
      </c>
      <c r="Z238">
        <f>VLOOKUP(D238,Lapse!$A$2:$B$101, 2, FALSE)/12</f>
        <v>2.5000000000000001E-3</v>
      </c>
      <c r="AA238" s="28">
        <f t="shared" si="70"/>
        <v>0.55913181891892372</v>
      </c>
      <c r="AB238" s="27">
        <f t="shared" si="71"/>
        <v>0</v>
      </c>
      <c r="AC238" s="27">
        <f t="shared" si="72"/>
        <v>202.9679994681251</v>
      </c>
    </row>
    <row r="239" spans="1:29" x14ac:dyDescent="0.2">
      <c r="A239" s="19">
        <f t="shared" si="80"/>
        <v>51897</v>
      </c>
      <c r="B239">
        <f t="shared" si="73"/>
        <v>74</v>
      </c>
      <c r="C239">
        <f t="shared" si="74"/>
        <v>10</v>
      </c>
      <c r="D239">
        <f t="shared" si="75"/>
        <v>20</v>
      </c>
      <c r="E239">
        <f t="shared" si="76"/>
        <v>7</v>
      </c>
      <c r="F239">
        <f t="shared" si="77"/>
        <v>235</v>
      </c>
      <c r="G239" s="11">
        <f>'Fund Return'!D236</f>
        <v>3.3816664140472352E-2</v>
      </c>
      <c r="H239" s="12">
        <f t="shared" si="65"/>
        <v>0</v>
      </c>
      <c r="I239" s="12">
        <f>H238*(Input!$B$13)/12</f>
        <v>0</v>
      </c>
      <c r="J239" s="12">
        <f>H238*(Input!$B$14)/12</f>
        <v>0</v>
      </c>
      <c r="K239" s="12">
        <f>IF(AND($E239=0, H238&gt;0), Input!$B$15, 0)</f>
        <v>0</v>
      </c>
      <c r="L239" s="12">
        <f>O238*IF(AND($E239=0, H238&gt;0), Input!$B$12, 0)</f>
        <v>0</v>
      </c>
      <c r="M239" s="12">
        <f t="shared" si="78"/>
        <v>0</v>
      </c>
      <c r="N239" s="12">
        <f>IF(AND($E239=0, Q239=0, D239&lt;=5), MAX(O227*Input!$B$20), 0)</f>
        <v>0</v>
      </c>
      <c r="O239" s="12">
        <f t="shared" si="79"/>
        <v>157809.62</v>
      </c>
      <c r="P239" s="20">
        <f>IF(Q239=0, VLOOKUP(B239, LWP!$A$2:$B$77, 2, FALSE), P238)</f>
        <v>0.05</v>
      </c>
      <c r="Q239" s="13">
        <f>IF(F239&lt;Input!$B$23,0,1)</f>
        <v>1</v>
      </c>
      <c r="R239" s="12">
        <f t="shared" si="66"/>
        <v>657.54008333333331</v>
      </c>
      <c r="S239" s="12">
        <f t="shared" si="67"/>
        <v>657.54008333333331</v>
      </c>
      <c r="T239" s="27">
        <f>VLOOKUP(D239,'Swap-forward'!$A$2:$B$90,2,FALSE)/12</f>
        <v>2.8790930086199651E-3</v>
      </c>
      <c r="U239" s="27">
        <f>EXP(-SUM(T$5:T239))</f>
        <v>0.55047900130647531</v>
      </c>
      <c r="V239" s="12">
        <f t="shared" si="68"/>
        <v>0</v>
      </c>
      <c r="W239" s="12">
        <f t="shared" si="69"/>
        <v>361.96200839230988</v>
      </c>
      <c r="X239" s="26"/>
      <c r="Y239">
        <f>VLOOKUP(B239, Mort!$A$2:$D$116, 4, FALSE)/12</f>
        <v>5.8542387849166659E-5</v>
      </c>
      <c r="Z239">
        <f>VLOOKUP(D239,Lapse!$A$2:$B$101, 2, FALSE)/12</f>
        <v>2.5000000000000001E-3</v>
      </c>
      <c r="AA239" s="28">
        <f t="shared" si="70"/>
        <v>0.557701338292104</v>
      </c>
      <c r="AB239" s="27">
        <f t="shared" si="71"/>
        <v>0</v>
      </c>
      <c r="AC239" s="27">
        <f t="shared" si="72"/>
        <v>201.86669649128899</v>
      </c>
    </row>
    <row r="240" spans="1:29" x14ac:dyDescent="0.2">
      <c r="A240" s="19">
        <f t="shared" si="80"/>
        <v>51925</v>
      </c>
      <c r="B240">
        <f t="shared" si="73"/>
        <v>74</v>
      </c>
      <c r="C240">
        <f t="shared" si="74"/>
        <v>11</v>
      </c>
      <c r="D240">
        <f t="shared" si="75"/>
        <v>20</v>
      </c>
      <c r="E240">
        <f t="shared" si="76"/>
        <v>8</v>
      </c>
      <c r="F240">
        <f t="shared" si="77"/>
        <v>236</v>
      </c>
      <c r="G240" s="11">
        <f>'Fund Return'!D237</f>
        <v>3.4476825531500915E-2</v>
      </c>
      <c r="H240" s="12">
        <f t="shared" si="65"/>
        <v>0</v>
      </c>
      <c r="I240" s="12">
        <f>H239*(Input!$B$13)/12</f>
        <v>0</v>
      </c>
      <c r="J240" s="12">
        <f>H239*(Input!$B$14)/12</f>
        <v>0</v>
      </c>
      <c r="K240" s="12">
        <f>IF(AND($E240=0, H239&gt;0), Input!$B$15, 0)</f>
        <v>0</v>
      </c>
      <c r="L240" s="12">
        <f>O239*IF(AND($E240=0, H239&gt;0), Input!$B$12, 0)</f>
        <v>0</v>
      </c>
      <c r="M240" s="12">
        <f t="shared" si="78"/>
        <v>0</v>
      </c>
      <c r="N240" s="12">
        <f>IF(AND($E240=0, Q240=0, D240&lt;=5), MAX(O228*Input!$B$20), 0)</f>
        <v>0</v>
      </c>
      <c r="O240" s="12">
        <f t="shared" si="79"/>
        <v>157809.62</v>
      </c>
      <c r="P240" s="20">
        <f>IF(Q240=0, VLOOKUP(B240, LWP!$A$2:$B$77, 2, FALSE), P239)</f>
        <v>0.05</v>
      </c>
      <c r="Q240" s="13">
        <f>IF(F240&lt;Input!$B$23,0,1)</f>
        <v>1</v>
      </c>
      <c r="R240" s="12">
        <f t="shared" si="66"/>
        <v>657.54008333333331</v>
      </c>
      <c r="S240" s="12">
        <f t="shared" si="67"/>
        <v>657.54008333333331</v>
      </c>
      <c r="T240" s="27">
        <f>VLOOKUP(D240,'Swap-forward'!$A$2:$B$90,2,FALSE)/12</f>
        <v>2.8790930086199651E-3</v>
      </c>
      <c r="U240" s="27">
        <f>EXP(-SUM(T$5:T240))</f>
        <v>0.54889640038325316</v>
      </c>
      <c r="V240" s="12">
        <f t="shared" si="68"/>
        <v>0</v>
      </c>
      <c r="W240" s="12">
        <f t="shared" si="69"/>
        <v>360.92138484937095</v>
      </c>
      <c r="X240" s="26"/>
      <c r="Y240">
        <f>VLOOKUP(B240, Mort!$A$2:$D$116, 4, FALSE)/12</f>
        <v>5.8542387849166659E-5</v>
      </c>
      <c r="Z240">
        <f>VLOOKUP(D240,Lapse!$A$2:$B$101, 2, FALSE)/12</f>
        <v>2.5000000000000001E-3</v>
      </c>
      <c r="AA240" s="28">
        <f t="shared" si="70"/>
        <v>0.55627451740124356</v>
      </c>
      <c r="AB240" s="27">
        <f t="shared" si="71"/>
        <v>0</v>
      </c>
      <c r="AC240" s="27">
        <f t="shared" si="72"/>
        <v>200.77136917687233</v>
      </c>
    </row>
    <row r="241" spans="1:29" x14ac:dyDescent="0.2">
      <c r="A241" s="19">
        <f t="shared" si="80"/>
        <v>51956</v>
      </c>
      <c r="B241">
        <f t="shared" si="73"/>
        <v>75</v>
      </c>
      <c r="C241">
        <f t="shared" si="74"/>
        <v>0</v>
      </c>
      <c r="D241">
        <f t="shared" si="75"/>
        <v>20</v>
      </c>
      <c r="E241">
        <f t="shared" si="76"/>
        <v>9</v>
      </c>
      <c r="F241">
        <f t="shared" si="77"/>
        <v>237</v>
      </c>
      <c r="G241" s="11">
        <f>'Fund Return'!D238</f>
        <v>-3.090737050372417E-2</v>
      </c>
      <c r="H241" s="12">
        <f t="shared" si="65"/>
        <v>0</v>
      </c>
      <c r="I241" s="12">
        <f>H240*(Input!$B$13)/12</f>
        <v>0</v>
      </c>
      <c r="J241" s="12">
        <f>H240*(Input!$B$14)/12</f>
        <v>0</v>
      </c>
      <c r="K241" s="12">
        <f>IF(AND($E241=0, H240&gt;0), Input!$B$15, 0)</f>
        <v>0</v>
      </c>
      <c r="L241" s="12">
        <f>O240*IF(AND($E241=0, H240&gt;0), Input!$B$12, 0)</f>
        <v>0</v>
      </c>
      <c r="M241" s="12">
        <f t="shared" si="78"/>
        <v>0</v>
      </c>
      <c r="N241" s="12">
        <f>IF(AND($E241=0, Q241=0, D241&lt;=5), MAX(O229*Input!$B$20), 0)</f>
        <v>0</v>
      </c>
      <c r="O241" s="12">
        <f t="shared" si="79"/>
        <v>157809.62</v>
      </c>
      <c r="P241" s="20">
        <f>IF(Q241=0, VLOOKUP(B241, LWP!$A$2:$B$77, 2, FALSE), P240)</f>
        <v>0.05</v>
      </c>
      <c r="Q241" s="13">
        <f>IF(F241&lt;Input!$B$23,0,1)</f>
        <v>1</v>
      </c>
      <c r="R241" s="12">
        <f t="shared" si="66"/>
        <v>657.54008333333331</v>
      </c>
      <c r="S241" s="12">
        <f t="shared" si="67"/>
        <v>657.54008333333331</v>
      </c>
      <c r="T241" s="27">
        <f>VLOOKUP(D241,'Swap-forward'!$A$2:$B$90,2,FALSE)/12</f>
        <v>2.8790930086199651E-3</v>
      </c>
      <c r="U241" s="27">
        <f>EXP(-SUM(T$5:T241))</f>
        <v>0.54731834936234558</v>
      </c>
      <c r="V241" s="12">
        <f t="shared" si="68"/>
        <v>0</v>
      </c>
      <c r="W241" s="12">
        <f t="shared" si="69"/>
        <v>359.88375304957913</v>
      </c>
      <c r="X241" s="26"/>
      <c r="Y241">
        <f>VLOOKUP(B241, Mort!$A$2:$D$116, 4, FALSE)/12</f>
        <v>7.2557157843333337E-5</v>
      </c>
      <c r="Z241">
        <f>VLOOKUP(D241,Lapse!$A$2:$B$101, 2, FALSE)/12</f>
        <v>2.5000000000000001E-3</v>
      </c>
      <c r="AA241" s="28">
        <f t="shared" si="70"/>
        <v>0.55484357031402209</v>
      </c>
      <c r="AB241" s="27">
        <f t="shared" si="71"/>
        <v>0</v>
      </c>
      <c r="AC241" s="27">
        <f t="shared" si="72"/>
        <v>199.67918644003831</v>
      </c>
    </row>
    <row r="242" spans="1:29" x14ac:dyDescent="0.2">
      <c r="A242" s="19">
        <f t="shared" si="80"/>
        <v>51986</v>
      </c>
      <c r="B242">
        <f t="shared" si="73"/>
        <v>75</v>
      </c>
      <c r="C242">
        <f t="shared" si="74"/>
        <v>1</v>
      </c>
      <c r="D242">
        <f t="shared" si="75"/>
        <v>20</v>
      </c>
      <c r="E242">
        <f t="shared" si="76"/>
        <v>10</v>
      </c>
      <c r="F242">
        <f t="shared" si="77"/>
        <v>238</v>
      </c>
      <c r="G242" s="11">
        <f>'Fund Return'!D239</f>
        <v>-8.7744410108689577E-3</v>
      </c>
      <c r="H242" s="12">
        <f t="shared" si="65"/>
        <v>0</v>
      </c>
      <c r="I242" s="12">
        <f>H241*(Input!$B$13)/12</f>
        <v>0</v>
      </c>
      <c r="J242" s="12">
        <f>H241*(Input!$B$14)/12</f>
        <v>0</v>
      </c>
      <c r="K242" s="12">
        <f>IF(AND($E242=0, H241&gt;0), Input!$B$15, 0)</f>
        <v>0</v>
      </c>
      <c r="L242" s="12">
        <f>O241*IF(AND($E242=0, H241&gt;0), Input!$B$12, 0)</f>
        <v>0</v>
      </c>
      <c r="M242" s="12">
        <f t="shared" si="78"/>
        <v>0</v>
      </c>
      <c r="N242" s="12">
        <f>IF(AND($E242=0, Q242=0, D242&lt;=5), MAX(O230*Input!$B$20), 0)</f>
        <v>0</v>
      </c>
      <c r="O242" s="12">
        <f t="shared" si="79"/>
        <v>157809.62</v>
      </c>
      <c r="P242" s="20">
        <f>IF(Q242=0, VLOOKUP(B242, LWP!$A$2:$B$77, 2, FALSE), P241)</f>
        <v>0.05</v>
      </c>
      <c r="Q242" s="13">
        <f>IF(F242&lt;Input!$B$23,0,1)</f>
        <v>1</v>
      </c>
      <c r="R242" s="12">
        <f t="shared" si="66"/>
        <v>657.54008333333331</v>
      </c>
      <c r="S242" s="12">
        <f t="shared" si="67"/>
        <v>657.54008333333331</v>
      </c>
      <c r="T242" s="27">
        <f>VLOOKUP(D242,'Swap-forward'!$A$2:$B$90,2,FALSE)/12</f>
        <v>2.8790930086199651E-3</v>
      </c>
      <c r="U242" s="27">
        <f>EXP(-SUM(T$5:T242))</f>
        <v>0.5457448351630001</v>
      </c>
      <c r="V242" s="12">
        <f t="shared" si="68"/>
        <v>0</v>
      </c>
      <c r="W242" s="12">
        <f t="shared" si="69"/>
        <v>358.84910439181533</v>
      </c>
      <c r="X242" s="26"/>
      <c r="Y242">
        <f>VLOOKUP(B242, Mort!$A$2:$D$116, 4, FALSE)/12</f>
        <v>7.2557157843333337E-5</v>
      </c>
      <c r="Z242">
        <f>VLOOKUP(D242,Lapse!$A$2:$B$101, 2, FALSE)/12</f>
        <v>2.5000000000000001E-3</v>
      </c>
      <c r="AA242" s="28">
        <f t="shared" si="70"/>
        <v>0.55341630416040877</v>
      </c>
      <c r="AB242" s="27">
        <f t="shared" si="71"/>
        <v>0</v>
      </c>
      <c r="AC242" s="27">
        <f t="shared" si="72"/>
        <v>198.59294510379115</v>
      </c>
    </row>
    <row r="243" spans="1:29" x14ac:dyDescent="0.2">
      <c r="A243" s="19">
        <f t="shared" si="80"/>
        <v>52017</v>
      </c>
      <c r="B243">
        <f t="shared" si="73"/>
        <v>75</v>
      </c>
      <c r="C243">
        <f t="shared" si="74"/>
        <v>2</v>
      </c>
      <c r="D243">
        <f t="shared" si="75"/>
        <v>20</v>
      </c>
      <c r="E243">
        <f t="shared" si="76"/>
        <v>11</v>
      </c>
      <c r="F243">
        <f t="shared" si="77"/>
        <v>239</v>
      </c>
      <c r="G243" s="11">
        <f>'Fund Return'!D240</f>
        <v>-1.0740277653131673E-2</v>
      </c>
      <c r="H243" s="12">
        <f t="shared" si="65"/>
        <v>0</v>
      </c>
      <c r="I243" s="12">
        <f>H242*(Input!$B$13)/12</f>
        <v>0</v>
      </c>
      <c r="J243" s="12">
        <f>H242*(Input!$B$14)/12</f>
        <v>0</v>
      </c>
      <c r="K243" s="12">
        <f>IF(AND($E243=0, H242&gt;0), Input!$B$15, 0)</f>
        <v>0</v>
      </c>
      <c r="L243" s="12">
        <f>O242*IF(AND($E243=0, H242&gt;0), Input!$B$12, 0)</f>
        <v>0</v>
      </c>
      <c r="M243" s="12">
        <f t="shared" si="78"/>
        <v>0</v>
      </c>
      <c r="N243" s="12">
        <f>IF(AND($E243=0, Q243=0, D243&lt;=5), MAX(O231*Input!$B$20), 0)</f>
        <v>0</v>
      </c>
      <c r="O243" s="12">
        <f t="shared" si="79"/>
        <v>157809.62</v>
      </c>
      <c r="P243" s="20">
        <f>IF(Q243=0, VLOOKUP(B243, LWP!$A$2:$B$77, 2, FALSE), P242)</f>
        <v>0.05</v>
      </c>
      <c r="Q243" s="13">
        <f>IF(F243&lt;Input!$B$23,0,1)</f>
        <v>1</v>
      </c>
      <c r="R243" s="12">
        <f t="shared" si="66"/>
        <v>657.54008333333331</v>
      </c>
      <c r="S243" s="12">
        <f t="shared" si="67"/>
        <v>657.54008333333331</v>
      </c>
      <c r="T243" s="27">
        <f>VLOOKUP(D243,'Swap-forward'!$A$2:$B$90,2,FALSE)/12</f>
        <v>2.8790930086199651E-3</v>
      </c>
      <c r="U243" s="27">
        <f>EXP(-SUM(T$5:T243))</f>
        <v>0.5441758447420707</v>
      </c>
      <c r="V243" s="12">
        <f t="shared" si="68"/>
        <v>0</v>
      </c>
      <c r="W243" s="12">
        <f t="shared" si="69"/>
        <v>357.81743029968823</v>
      </c>
      <c r="X243" s="26"/>
      <c r="Y243">
        <f>VLOOKUP(B243, Mort!$A$2:$D$116, 4, FALSE)/12</f>
        <v>7.2557157843333337E-5</v>
      </c>
      <c r="Z243">
        <f>VLOOKUP(D243,Lapse!$A$2:$B$101, 2, FALSE)/12</f>
        <v>2.5000000000000001E-3</v>
      </c>
      <c r="AA243" s="28">
        <f t="shared" si="70"/>
        <v>0.55199270947165902</v>
      </c>
      <c r="AB243" s="27">
        <f t="shared" si="71"/>
        <v>0</v>
      </c>
      <c r="AC243" s="27">
        <f t="shared" si="72"/>
        <v>197.5126128473114</v>
      </c>
    </row>
    <row r="244" spans="1:29" x14ac:dyDescent="0.2">
      <c r="A244" s="19">
        <f t="shared" si="80"/>
        <v>52047</v>
      </c>
      <c r="B244">
        <f t="shared" si="73"/>
        <v>75</v>
      </c>
      <c r="C244">
        <f t="shared" si="74"/>
        <v>3</v>
      </c>
      <c r="D244">
        <f t="shared" si="75"/>
        <v>21</v>
      </c>
      <c r="E244">
        <f t="shared" si="76"/>
        <v>0</v>
      </c>
      <c r="F244">
        <f t="shared" si="77"/>
        <v>240</v>
      </c>
      <c r="G244" s="11">
        <f>'Fund Return'!D241</f>
        <v>-5.4221962910162971E-2</v>
      </c>
      <c r="H244" s="12">
        <f t="shared" si="65"/>
        <v>0</v>
      </c>
      <c r="I244" s="12">
        <f>H243*(Input!$B$13)/12</f>
        <v>0</v>
      </c>
      <c r="J244" s="12">
        <f>H243*(Input!$B$14)/12</f>
        <v>0</v>
      </c>
      <c r="K244" s="12">
        <f>IF(AND($E244=0, H243&gt;0), Input!$B$15, 0)</f>
        <v>0</v>
      </c>
      <c r="L244" s="12">
        <f>O243*IF(AND($E244=0, H243&gt;0), Input!$B$12, 0)</f>
        <v>0</v>
      </c>
      <c r="M244" s="12">
        <f t="shared" si="78"/>
        <v>0</v>
      </c>
      <c r="N244" s="12">
        <f>IF(AND($E244=0, Q244=0, D244&lt;=5), MAX(O232*Input!$B$20), 0)</f>
        <v>0</v>
      </c>
      <c r="O244" s="12">
        <f t="shared" si="79"/>
        <v>157809.62</v>
      </c>
      <c r="P244" s="20">
        <f>IF(Q244=0, VLOOKUP(B244, LWP!$A$2:$B$77, 2, FALSE), P243)</f>
        <v>0.05</v>
      </c>
      <c r="Q244" s="13">
        <f>IF(F244&lt;Input!$B$23,0,1)</f>
        <v>1</v>
      </c>
      <c r="R244" s="12">
        <f t="shared" si="66"/>
        <v>657.54008333333331</v>
      </c>
      <c r="S244" s="12">
        <f t="shared" si="67"/>
        <v>657.54008333333331</v>
      </c>
      <c r="T244" s="27">
        <f>VLOOKUP(D244,'Swap-forward'!$A$2:$B$90,2,FALSE)/12</f>
        <v>2.7774413468497718E-3</v>
      </c>
      <c r="U244" s="27">
        <f>EXP(-SUM(T$5:T244))</f>
        <v>0.54266652524437986</v>
      </c>
      <c r="V244" s="12">
        <f t="shared" si="68"/>
        <v>0</v>
      </c>
      <c r="W244" s="12">
        <f t="shared" si="69"/>
        <v>356.82499223139996</v>
      </c>
      <c r="X244" s="26"/>
      <c r="Y244">
        <f>VLOOKUP(B244, Mort!$A$2:$D$116, 4, FALSE)/12</f>
        <v>7.2557157843333337E-5</v>
      </c>
      <c r="Z244">
        <f>VLOOKUP(D244,Lapse!$A$2:$B$101, 2, FALSE)/12</f>
        <v>2.5000000000000001E-3</v>
      </c>
      <c r="AA244" s="28">
        <f t="shared" si="70"/>
        <v>0.55057277680338568</v>
      </c>
      <c r="AB244" s="27">
        <f t="shared" si="71"/>
        <v>0</v>
      </c>
      <c r="AC244" s="27">
        <f t="shared" si="72"/>
        <v>196.45812680568841</v>
      </c>
    </row>
    <row r="245" spans="1:29" x14ac:dyDescent="0.2">
      <c r="A245" s="19">
        <f t="shared" si="80"/>
        <v>52078</v>
      </c>
      <c r="B245">
        <f t="shared" si="73"/>
        <v>75</v>
      </c>
      <c r="C245">
        <f t="shared" si="74"/>
        <v>4</v>
      </c>
      <c r="D245">
        <f t="shared" si="75"/>
        <v>21</v>
      </c>
      <c r="E245">
        <f t="shared" si="76"/>
        <v>1</v>
      </c>
      <c r="F245">
        <f t="shared" si="77"/>
        <v>241</v>
      </c>
      <c r="G245" s="11">
        <f>'Fund Return'!D242</f>
        <v>-1.8500822148930503E-2</v>
      </c>
      <c r="H245" s="12">
        <f t="shared" si="65"/>
        <v>0</v>
      </c>
      <c r="I245" s="12">
        <f>H244*(Input!$B$13)/12</f>
        <v>0</v>
      </c>
      <c r="J245" s="12">
        <f>H244*(Input!$B$14)/12</f>
        <v>0</v>
      </c>
      <c r="K245" s="12">
        <f>IF(AND($E245=0, H244&gt;0), Input!$B$15, 0)</f>
        <v>0</v>
      </c>
      <c r="L245" s="12">
        <f>O244*IF(AND($E245=0, H244&gt;0), Input!$B$12, 0)</f>
        <v>0</v>
      </c>
      <c r="M245" s="12">
        <f t="shared" si="78"/>
        <v>0</v>
      </c>
      <c r="N245" s="12">
        <f>IF(AND($E245=0, Q245=0, D245&lt;=5), MAX(O233*Input!$B$20), 0)</f>
        <v>0</v>
      </c>
      <c r="O245" s="12">
        <f t="shared" si="79"/>
        <v>157809.62</v>
      </c>
      <c r="P245" s="20">
        <f>IF(Q245=0, VLOOKUP(B245, LWP!$A$2:$B$77, 2, FALSE), P244)</f>
        <v>0.05</v>
      </c>
      <c r="Q245" s="13">
        <f>IF(F245&lt;Input!$B$23,0,1)</f>
        <v>1</v>
      </c>
      <c r="R245" s="12">
        <f t="shared" si="66"/>
        <v>657.54008333333331</v>
      </c>
      <c r="S245" s="12">
        <f t="shared" si="67"/>
        <v>657.54008333333331</v>
      </c>
      <c r="T245" s="27">
        <f>VLOOKUP(D245,'Swap-forward'!$A$2:$B$90,2,FALSE)/12</f>
        <v>2.7774413468497718E-3</v>
      </c>
      <c r="U245" s="27">
        <f>EXP(-SUM(T$5:T245))</f>
        <v>0.54116139197687196</v>
      </c>
      <c r="V245" s="12">
        <f t="shared" si="68"/>
        <v>0</v>
      </c>
      <c r="W245" s="12">
        <f t="shared" si="69"/>
        <v>355.83530677725503</v>
      </c>
      <c r="X245" s="26"/>
      <c r="Y245">
        <f>VLOOKUP(B245, Mort!$A$2:$D$116, 4, FALSE)/12</f>
        <v>7.2557157843333337E-5</v>
      </c>
      <c r="Z245">
        <f>VLOOKUP(D245,Lapse!$A$2:$B$101, 2, FALSE)/12</f>
        <v>2.5000000000000001E-3</v>
      </c>
      <c r="AA245" s="28">
        <f t="shared" si="70"/>
        <v>0.54915649673549616</v>
      </c>
      <c r="AB245" s="27">
        <f t="shared" si="71"/>
        <v>0</v>
      </c>
      <c r="AC245" s="27">
        <f t="shared" si="72"/>
        <v>195.40927048459793</v>
      </c>
    </row>
    <row r="246" spans="1:29" x14ac:dyDescent="0.2">
      <c r="A246" s="19">
        <f t="shared" si="80"/>
        <v>52109</v>
      </c>
      <c r="B246">
        <f t="shared" si="73"/>
        <v>75</v>
      </c>
      <c r="C246">
        <f t="shared" si="74"/>
        <v>5</v>
      </c>
      <c r="D246">
        <f t="shared" si="75"/>
        <v>21</v>
      </c>
      <c r="E246">
        <f t="shared" si="76"/>
        <v>2</v>
      </c>
      <c r="F246">
        <f t="shared" si="77"/>
        <v>242</v>
      </c>
      <c r="G246" s="11">
        <f>'Fund Return'!D243</f>
        <v>-5.7719538545395691E-3</v>
      </c>
      <c r="H246" s="12">
        <f t="shared" si="65"/>
        <v>0</v>
      </c>
      <c r="I246" s="12">
        <f>H245*(Input!$B$13)/12</f>
        <v>0</v>
      </c>
      <c r="J246" s="12">
        <f>H245*(Input!$B$14)/12</f>
        <v>0</v>
      </c>
      <c r="K246" s="12">
        <f>IF(AND($E246=0, H245&gt;0), Input!$B$15, 0)</f>
        <v>0</v>
      </c>
      <c r="L246" s="12">
        <f>O245*IF(AND($E246=0, H245&gt;0), Input!$B$12, 0)</f>
        <v>0</v>
      </c>
      <c r="M246" s="12">
        <f t="shared" si="78"/>
        <v>0</v>
      </c>
      <c r="N246" s="12">
        <f>IF(AND($E246=0, Q246=0, D246&lt;=5), MAX(O234*Input!$B$20), 0)</f>
        <v>0</v>
      </c>
      <c r="O246" s="12">
        <f t="shared" si="79"/>
        <v>157809.62</v>
      </c>
      <c r="P246" s="20">
        <f>IF(Q246=0, VLOOKUP(B246, LWP!$A$2:$B$77, 2, FALSE), P245)</f>
        <v>0.05</v>
      </c>
      <c r="Q246" s="13">
        <f>IF(F246&lt;Input!$B$23,0,1)</f>
        <v>1</v>
      </c>
      <c r="R246" s="12">
        <f t="shared" si="66"/>
        <v>657.54008333333331</v>
      </c>
      <c r="S246" s="12">
        <f t="shared" si="67"/>
        <v>657.54008333333331</v>
      </c>
      <c r="T246" s="27">
        <f>VLOOKUP(D246,'Swap-forward'!$A$2:$B$90,2,FALSE)/12</f>
        <v>2.7774413468497718E-3</v>
      </c>
      <c r="U246" s="27">
        <f>EXP(-SUM(T$5:T246))</f>
        <v>0.53966043332867009</v>
      </c>
      <c r="V246" s="12">
        <f t="shared" si="68"/>
        <v>0</v>
      </c>
      <c r="W246" s="12">
        <f t="shared" si="69"/>
        <v>354.84836630263652</v>
      </c>
      <c r="X246" s="26"/>
      <c r="Y246">
        <f>VLOOKUP(B246, Mort!$A$2:$D$116, 4, FALSE)/12</f>
        <v>7.2557157843333337E-5</v>
      </c>
      <c r="Z246">
        <f>VLOOKUP(D246,Lapse!$A$2:$B$101, 2, FALSE)/12</f>
        <v>2.5000000000000001E-3</v>
      </c>
      <c r="AA246" s="28">
        <f t="shared" si="70"/>
        <v>0.5477438598721297</v>
      </c>
      <c r="AB246" s="27">
        <f t="shared" si="71"/>
        <v>0</v>
      </c>
      <c r="AC246" s="27">
        <f t="shared" si="72"/>
        <v>194.36601382792549</v>
      </c>
    </row>
    <row r="247" spans="1:29" x14ac:dyDescent="0.2">
      <c r="A247" s="19">
        <f t="shared" si="80"/>
        <v>52139</v>
      </c>
      <c r="B247">
        <f t="shared" si="73"/>
        <v>75</v>
      </c>
      <c r="C247">
        <f t="shared" si="74"/>
        <v>6</v>
      </c>
      <c r="D247">
        <f t="shared" si="75"/>
        <v>21</v>
      </c>
      <c r="E247">
        <f t="shared" si="76"/>
        <v>3</v>
      </c>
      <c r="F247">
        <f t="shared" si="77"/>
        <v>243</v>
      </c>
      <c r="G247" s="11">
        <f>'Fund Return'!D244</f>
        <v>1.2010237258910126E-2</v>
      </c>
      <c r="H247" s="12">
        <f t="shared" si="65"/>
        <v>0</v>
      </c>
      <c r="I247" s="12">
        <f>H246*(Input!$B$13)/12</f>
        <v>0</v>
      </c>
      <c r="J247" s="12">
        <f>H246*(Input!$B$14)/12</f>
        <v>0</v>
      </c>
      <c r="K247" s="12">
        <f>IF(AND($E247=0, H246&gt;0), Input!$B$15, 0)</f>
        <v>0</v>
      </c>
      <c r="L247" s="12">
        <f>O246*IF(AND($E247=0, H246&gt;0), Input!$B$12, 0)</f>
        <v>0</v>
      </c>
      <c r="M247" s="12">
        <f t="shared" si="78"/>
        <v>0</v>
      </c>
      <c r="N247" s="12">
        <f>IF(AND($E247=0, Q247=0, D247&lt;=5), MAX(O235*Input!$B$20), 0)</f>
        <v>0</v>
      </c>
      <c r="O247" s="12">
        <f t="shared" si="79"/>
        <v>157809.62</v>
      </c>
      <c r="P247" s="20">
        <f>IF(Q247=0, VLOOKUP(B247, LWP!$A$2:$B$77, 2, FALSE), P246)</f>
        <v>0.05</v>
      </c>
      <c r="Q247" s="13">
        <f>IF(F247&lt;Input!$B$23,0,1)</f>
        <v>1</v>
      </c>
      <c r="R247" s="12">
        <f t="shared" si="66"/>
        <v>657.54008333333331</v>
      </c>
      <c r="S247" s="12">
        <f t="shared" si="67"/>
        <v>657.54008333333331</v>
      </c>
      <c r="T247" s="27">
        <f>VLOOKUP(D247,'Swap-forward'!$A$2:$B$90,2,FALSE)/12</f>
        <v>2.7774413468497718E-3</v>
      </c>
      <c r="U247" s="27">
        <f>EXP(-SUM(T$5:T247))</f>
        <v>0.53816363772110076</v>
      </c>
      <c r="V247" s="12">
        <f t="shared" si="68"/>
        <v>0</v>
      </c>
      <c r="W247" s="12">
        <f t="shared" si="69"/>
        <v>353.86416319410239</v>
      </c>
      <c r="X247" s="26"/>
      <c r="Y247">
        <f>VLOOKUP(B247, Mort!$A$2:$D$116, 4, FALSE)/12</f>
        <v>7.2557157843333337E-5</v>
      </c>
      <c r="Z247">
        <f>VLOOKUP(D247,Lapse!$A$2:$B$101, 2, FALSE)/12</f>
        <v>2.5000000000000001E-3</v>
      </c>
      <c r="AA247" s="28">
        <f t="shared" si="70"/>
        <v>0.54633485684159522</v>
      </c>
      <c r="AB247" s="27">
        <f t="shared" si="71"/>
        <v>0</v>
      </c>
      <c r="AC247" s="27">
        <f t="shared" si="72"/>
        <v>193.32832694002082</v>
      </c>
    </row>
    <row r="248" spans="1:29" x14ac:dyDescent="0.2">
      <c r="A248" s="19">
        <f t="shared" si="80"/>
        <v>52170</v>
      </c>
      <c r="B248">
        <f t="shared" si="73"/>
        <v>75</v>
      </c>
      <c r="C248">
        <f t="shared" si="74"/>
        <v>7</v>
      </c>
      <c r="D248">
        <f t="shared" si="75"/>
        <v>21</v>
      </c>
      <c r="E248">
        <f t="shared" si="76"/>
        <v>4</v>
      </c>
      <c r="F248">
        <f t="shared" si="77"/>
        <v>244</v>
      </c>
      <c r="G248" s="11">
        <f>'Fund Return'!D245</f>
        <v>6.5990432037317456E-3</v>
      </c>
      <c r="H248" s="12">
        <f t="shared" si="65"/>
        <v>0</v>
      </c>
      <c r="I248" s="12">
        <f>H247*(Input!$B$13)/12</f>
        <v>0</v>
      </c>
      <c r="J248" s="12">
        <f>H247*(Input!$B$14)/12</f>
        <v>0</v>
      </c>
      <c r="K248" s="12">
        <f>IF(AND($E248=0, H247&gt;0), Input!$B$15, 0)</f>
        <v>0</v>
      </c>
      <c r="L248" s="12">
        <f>O247*IF(AND($E248=0, H247&gt;0), Input!$B$12, 0)</f>
        <v>0</v>
      </c>
      <c r="M248" s="12">
        <f t="shared" si="78"/>
        <v>0</v>
      </c>
      <c r="N248" s="12">
        <f>IF(AND($E248=0, Q248=0, D248&lt;=5), MAX(O236*Input!$B$20), 0)</f>
        <v>0</v>
      </c>
      <c r="O248" s="12">
        <f t="shared" si="79"/>
        <v>157809.62</v>
      </c>
      <c r="P248" s="20">
        <f>IF(Q248=0, VLOOKUP(B248, LWP!$A$2:$B$77, 2, FALSE), P247)</f>
        <v>0.05</v>
      </c>
      <c r="Q248" s="13">
        <f>IF(F248&lt;Input!$B$23,0,1)</f>
        <v>1</v>
      </c>
      <c r="R248" s="12">
        <f t="shared" si="66"/>
        <v>657.54008333333331</v>
      </c>
      <c r="S248" s="12">
        <f t="shared" si="67"/>
        <v>657.54008333333331</v>
      </c>
      <c r="T248" s="27">
        <f>VLOOKUP(D248,'Swap-forward'!$A$2:$B$90,2,FALSE)/12</f>
        <v>2.7774413468497718E-3</v>
      </c>
      <c r="U248" s="27">
        <f>EXP(-SUM(T$5:T248))</f>
        <v>0.53667099360760528</v>
      </c>
      <c r="V248" s="12">
        <f t="shared" si="68"/>
        <v>0</v>
      </c>
      <c r="W248" s="12">
        <f t="shared" si="69"/>
        <v>352.88268985932757</v>
      </c>
      <c r="X248" s="26"/>
      <c r="Y248">
        <f>VLOOKUP(B248, Mort!$A$2:$D$116, 4, FALSE)/12</f>
        <v>7.2557157843333337E-5</v>
      </c>
      <c r="Z248">
        <f>VLOOKUP(D248,Lapse!$A$2:$B$101, 2, FALSE)/12</f>
        <v>2.5000000000000001E-3</v>
      </c>
      <c r="AA248" s="28">
        <f t="shared" si="70"/>
        <v>0.54492947829630922</v>
      </c>
      <c r="AB248" s="27">
        <f t="shared" si="71"/>
        <v>0</v>
      </c>
      <c r="AC248" s="27">
        <f t="shared" si="72"/>
        <v>192.29618008484167</v>
      </c>
    </row>
    <row r="249" spans="1:29" x14ac:dyDescent="0.2">
      <c r="A249" s="19">
        <f t="shared" si="80"/>
        <v>52200</v>
      </c>
      <c r="B249">
        <f t="shared" si="73"/>
        <v>75</v>
      </c>
      <c r="C249">
        <f t="shared" si="74"/>
        <v>8</v>
      </c>
      <c r="D249">
        <f t="shared" si="75"/>
        <v>21</v>
      </c>
      <c r="E249">
        <f t="shared" si="76"/>
        <v>5</v>
      </c>
      <c r="F249">
        <f t="shared" si="77"/>
        <v>245</v>
      </c>
      <c r="G249" s="11">
        <f>'Fund Return'!D246</f>
        <v>1.4761326874504627E-2</v>
      </c>
      <c r="H249" s="12">
        <f t="shared" si="65"/>
        <v>0</v>
      </c>
      <c r="I249" s="12">
        <f>H248*(Input!$B$13)/12</f>
        <v>0</v>
      </c>
      <c r="J249" s="12">
        <f>H248*(Input!$B$14)/12</f>
        <v>0</v>
      </c>
      <c r="K249" s="12">
        <f>IF(AND($E249=0, H248&gt;0), Input!$B$15, 0)</f>
        <v>0</v>
      </c>
      <c r="L249" s="12">
        <f>O248*IF(AND($E249=0, H248&gt;0), Input!$B$12, 0)</f>
        <v>0</v>
      </c>
      <c r="M249" s="12">
        <f t="shared" si="78"/>
        <v>0</v>
      </c>
      <c r="N249" s="12">
        <f>IF(AND($E249=0, Q249=0, D249&lt;=5), MAX(O237*Input!$B$20), 0)</f>
        <v>0</v>
      </c>
      <c r="O249" s="12">
        <f t="shared" si="79"/>
        <v>157809.62</v>
      </c>
      <c r="P249" s="20">
        <f>IF(Q249=0, VLOOKUP(B249, LWP!$A$2:$B$77, 2, FALSE), P248)</f>
        <v>0.05</v>
      </c>
      <c r="Q249" s="13">
        <f>IF(F249&lt;Input!$B$23,0,1)</f>
        <v>1</v>
      </c>
      <c r="R249" s="12">
        <f t="shared" si="66"/>
        <v>657.54008333333331</v>
      </c>
      <c r="S249" s="12">
        <f t="shared" si="67"/>
        <v>657.54008333333331</v>
      </c>
      <c r="T249" s="27">
        <f>VLOOKUP(D249,'Swap-forward'!$A$2:$B$90,2,FALSE)/12</f>
        <v>2.7774413468497718E-3</v>
      </c>
      <c r="U249" s="27">
        <f>EXP(-SUM(T$5:T249))</f>
        <v>0.53518248947365021</v>
      </c>
      <c r="V249" s="12">
        <f t="shared" si="68"/>
        <v>0</v>
      </c>
      <c r="W249" s="12">
        <f t="shared" si="69"/>
        <v>351.90393872704476</v>
      </c>
      <c r="X249" s="26"/>
      <c r="Y249">
        <f>VLOOKUP(B249, Mort!$A$2:$D$116, 4, FALSE)/12</f>
        <v>7.2557157843333337E-5</v>
      </c>
      <c r="Z249">
        <f>VLOOKUP(D249,Lapse!$A$2:$B$101, 2, FALSE)/12</f>
        <v>2.5000000000000001E-3</v>
      </c>
      <c r="AA249" s="28">
        <f t="shared" si="70"/>
        <v>0.54352771491273366</v>
      </c>
      <c r="AB249" s="27">
        <f t="shared" si="71"/>
        <v>0</v>
      </c>
      <c r="AC249" s="27">
        <f t="shared" si="72"/>
        <v>191.26954368510127</v>
      </c>
    </row>
    <row r="250" spans="1:29" x14ac:dyDescent="0.2">
      <c r="A250" s="19">
        <f t="shared" si="80"/>
        <v>52231</v>
      </c>
      <c r="B250">
        <f t="shared" si="73"/>
        <v>75</v>
      </c>
      <c r="C250">
        <f t="shared" si="74"/>
        <v>9</v>
      </c>
      <c r="D250">
        <f t="shared" si="75"/>
        <v>21</v>
      </c>
      <c r="E250">
        <f t="shared" si="76"/>
        <v>6</v>
      </c>
      <c r="F250">
        <f t="shared" si="77"/>
        <v>246</v>
      </c>
      <c r="G250" s="11">
        <f>'Fund Return'!D247</f>
        <v>-4.1544292985670236E-2</v>
      </c>
      <c r="H250" s="12">
        <f t="shared" si="65"/>
        <v>0</v>
      </c>
      <c r="I250" s="12">
        <f>H249*(Input!$B$13)/12</f>
        <v>0</v>
      </c>
      <c r="J250" s="12">
        <f>H249*(Input!$B$14)/12</f>
        <v>0</v>
      </c>
      <c r="K250" s="12">
        <f>IF(AND($E250=0, H249&gt;0), Input!$B$15, 0)</f>
        <v>0</v>
      </c>
      <c r="L250" s="12">
        <f>O249*IF(AND($E250=0, H249&gt;0), Input!$B$12, 0)</f>
        <v>0</v>
      </c>
      <c r="M250" s="12">
        <f t="shared" si="78"/>
        <v>0</v>
      </c>
      <c r="N250" s="12">
        <f>IF(AND($E250=0, Q250=0, D250&lt;=5), MAX(O238*Input!$B$20), 0)</f>
        <v>0</v>
      </c>
      <c r="O250" s="12">
        <f t="shared" si="79"/>
        <v>157809.62</v>
      </c>
      <c r="P250" s="20">
        <f>IF(Q250=0, VLOOKUP(B250, LWP!$A$2:$B$77, 2, FALSE), P249)</f>
        <v>0.05</v>
      </c>
      <c r="Q250" s="13">
        <f>IF(F250&lt;Input!$B$23,0,1)</f>
        <v>1</v>
      </c>
      <c r="R250" s="12">
        <f t="shared" si="66"/>
        <v>657.54008333333331</v>
      </c>
      <c r="S250" s="12">
        <f t="shared" si="67"/>
        <v>657.54008333333331</v>
      </c>
      <c r="T250" s="27">
        <f>VLOOKUP(D250,'Swap-forward'!$A$2:$B$90,2,FALSE)/12</f>
        <v>2.7774413468497718E-3</v>
      </c>
      <c r="U250" s="27">
        <f>EXP(-SUM(T$5:T250))</f>
        <v>0.53369811383663868</v>
      </c>
      <c r="V250" s="12">
        <f t="shared" si="68"/>
        <v>0</v>
      </c>
      <c r="W250" s="12">
        <f t="shared" si="69"/>
        <v>350.92790224698621</v>
      </c>
      <c r="X250" s="26"/>
      <c r="Y250">
        <f>VLOOKUP(B250, Mort!$A$2:$D$116, 4, FALSE)/12</f>
        <v>7.2557157843333337E-5</v>
      </c>
      <c r="Z250">
        <f>VLOOKUP(D250,Lapse!$A$2:$B$101, 2, FALSE)/12</f>
        <v>2.5000000000000001E-3</v>
      </c>
      <c r="AA250" s="28">
        <f t="shared" si="70"/>
        <v>0.54212955739131419</v>
      </c>
      <c r="AB250" s="27">
        <f t="shared" si="71"/>
        <v>0</v>
      </c>
      <c r="AC250" s="27">
        <f t="shared" si="72"/>
        <v>190.248388321421</v>
      </c>
    </row>
    <row r="251" spans="1:29" x14ac:dyDescent="0.2">
      <c r="A251" s="19">
        <f t="shared" si="80"/>
        <v>52262</v>
      </c>
      <c r="B251">
        <f t="shared" si="73"/>
        <v>75</v>
      </c>
      <c r="C251">
        <f t="shared" si="74"/>
        <v>10</v>
      </c>
      <c r="D251">
        <f t="shared" si="75"/>
        <v>21</v>
      </c>
      <c r="E251">
        <f t="shared" si="76"/>
        <v>7</v>
      </c>
      <c r="F251">
        <f t="shared" si="77"/>
        <v>247</v>
      </c>
      <c r="G251" s="11">
        <f>'Fund Return'!D248</f>
        <v>-3.5618761148135457E-3</v>
      </c>
      <c r="H251" s="12">
        <f t="shared" si="65"/>
        <v>0</v>
      </c>
      <c r="I251" s="12">
        <f>H250*(Input!$B$13)/12</f>
        <v>0</v>
      </c>
      <c r="J251" s="12">
        <f>H250*(Input!$B$14)/12</f>
        <v>0</v>
      </c>
      <c r="K251" s="12">
        <f>IF(AND($E251=0, H250&gt;0), Input!$B$15, 0)</f>
        <v>0</v>
      </c>
      <c r="L251" s="12">
        <f>O250*IF(AND($E251=0, H250&gt;0), Input!$B$12, 0)</f>
        <v>0</v>
      </c>
      <c r="M251" s="12">
        <f t="shared" si="78"/>
        <v>0</v>
      </c>
      <c r="N251" s="12">
        <f>IF(AND($E251=0, Q251=0, D251&lt;=5), MAX(O239*Input!$B$20), 0)</f>
        <v>0</v>
      </c>
      <c r="O251" s="12">
        <f t="shared" si="79"/>
        <v>157809.62</v>
      </c>
      <c r="P251" s="20">
        <f>IF(Q251=0, VLOOKUP(B251, LWP!$A$2:$B$77, 2, FALSE), P250)</f>
        <v>0.05</v>
      </c>
      <c r="Q251" s="13">
        <f>IF(F251&lt;Input!$B$23,0,1)</f>
        <v>1</v>
      </c>
      <c r="R251" s="12">
        <f t="shared" si="66"/>
        <v>657.54008333333331</v>
      </c>
      <c r="S251" s="12">
        <f t="shared" si="67"/>
        <v>657.54008333333331</v>
      </c>
      <c r="T251" s="27">
        <f>VLOOKUP(D251,'Swap-forward'!$A$2:$B$90,2,FALSE)/12</f>
        <v>2.7774413468497718E-3</v>
      </c>
      <c r="U251" s="27">
        <f>EXP(-SUM(T$5:T251))</f>
        <v>0.53221785524582188</v>
      </c>
      <c r="V251" s="12">
        <f t="shared" si="68"/>
        <v>0</v>
      </c>
      <c r="W251" s="12">
        <f t="shared" si="69"/>
        <v>349.95457288982567</v>
      </c>
      <c r="X251" s="26"/>
      <c r="Y251">
        <f>VLOOKUP(B251, Mort!$A$2:$D$116, 4, FALSE)/12</f>
        <v>7.2557157843333337E-5</v>
      </c>
      <c r="Z251">
        <f>VLOOKUP(D251,Lapse!$A$2:$B$101, 2, FALSE)/12</f>
        <v>2.5000000000000001E-3</v>
      </c>
      <c r="AA251" s="28">
        <f t="shared" si="70"/>
        <v>0.54073499645641843</v>
      </c>
      <c r="AB251" s="27">
        <f t="shared" si="71"/>
        <v>0</v>
      </c>
      <c r="AC251" s="27">
        <f t="shared" si="72"/>
        <v>189.2326847314873</v>
      </c>
    </row>
    <row r="252" spans="1:29" x14ac:dyDescent="0.2">
      <c r="A252" s="19">
        <f t="shared" si="80"/>
        <v>52290</v>
      </c>
      <c r="B252">
        <f t="shared" si="73"/>
        <v>75</v>
      </c>
      <c r="C252">
        <f t="shared" si="74"/>
        <v>11</v>
      </c>
      <c r="D252">
        <f t="shared" si="75"/>
        <v>21</v>
      </c>
      <c r="E252">
        <f t="shared" si="76"/>
        <v>8</v>
      </c>
      <c r="F252">
        <f t="shared" si="77"/>
        <v>248</v>
      </c>
      <c r="G252" s="11">
        <f>'Fund Return'!D249</f>
        <v>1.1563858167937167E-2</v>
      </c>
      <c r="H252" s="12">
        <f t="shared" si="65"/>
        <v>0</v>
      </c>
      <c r="I252" s="12">
        <f>H251*(Input!$B$13)/12</f>
        <v>0</v>
      </c>
      <c r="J252" s="12">
        <f>H251*(Input!$B$14)/12</f>
        <v>0</v>
      </c>
      <c r="K252" s="12">
        <f>IF(AND($E252=0, H251&gt;0), Input!$B$15, 0)</f>
        <v>0</v>
      </c>
      <c r="L252" s="12">
        <f>O251*IF(AND($E252=0, H251&gt;0), Input!$B$12, 0)</f>
        <v>0</v>
      </c>
      <c r="M252" s="12">
        <f t="shared" si="78"/>
        <v>0</v>
      </c>
      <c r="N252" s="12">
        <f>IF(AND($E252=0, Q252=0, D252&lt;=5), MAX(O240*Input!$B$20), 0)</f>
        <v>0</v>
      </c>
      <c r="O252" s="12">
        <f t="shared" si="79"/>
        <v>157809.62</v>
      </c>
      <c r="P252" s="20">
        <f>IF(Q252=0, VLOOKUP(B252, LWP!$A$2:$B$77, 2, FALSE), P251)</f>
        <v>0.05</v>
      </c>
      <c r="Q252" s="13">
        <f>IF(F252&lt;Input!$B$23,0,1)</f>
        <v>1</v>
      </c>
      <c r="R252" s="12">
        <f t="shared" si="66"/>
        <v>657.54008333333331</v>
      </c>
      <c r="S252" s="12">
        <f t="shared" si="67"/>
        <v>657.54008333333331</v>
      </c>
      <c r="T252" s="27">
        <f>VLOOKUP(D252,'Swap-forward'!$A$2:$B$90,2,FALSE)/12</f>
        <v>2.7774413468497718E-3</v>
      </c>
      <c r="U252" s="27">
        <f>EXP(-SUM(T$5:T252))</f>
        <v>0.53074170228221051</v>
      </c>
      <c r="V252" s="12">
        <f t="shared" si="68"/>
        <v>0</v>
      </c>
      <c r="W252" s="12">
        <f t="shared" si="69"/>
        <v>348.98394314711987</v>
      </c>
      <c r="X252" s="26"/>
      <c r="Y252">
        <f>VLOOKUP(B252, Mort!$A$2:$D$116, 4, FALSE)/12</f>
        <v>7.2557157843333337E-5</v>
      </c>
      <c r="Z252">
        <f>VLOOKUP(D252,Lapse!$A$2:$B$101, 2, FALSE)/12</f>
        <v>2.5000000000000001E-3</v>
      </c>
      <c r="AA252" s="28">
        <f t="shared" si="70"/>
        <v>0.53934402285627425</v>
      </c>
      <c r="AB252" s="27">
        <f t="shared" si="71"/>
        <v>0</v>
      </c>
      <c r="AC252" s="27">
        <f t="shared" si="72"/>
        <v>188.22240380921295</v>
      </c>
    </row>
    <row r="253" spans="1:29" x14ac:dyDescent="0.2">
      <c r="A253" s="19">
        <f t="shared" si="80"/>
        <v>52321</v>
      </c>
      <c r="B253">
        <f t="shared" si="73"/>
        <v>76</v>
      </c>
      <c r="C253">
        <f t="shared" si="74"/>
        <v>0</v>
      </c>
      <c r="D253">
        <f t="shared" si="75"/>
        <v>21</v>
      </c>
      <c r="E253">
        <f t="shared" si="76"/>
        <v>9</v>
      </c>
      <c r="F253">
        <f t="shared" si="77"/>
        <v>249</v>
      </c>
      <c r="G253" s="11">
        <f>'Fund Return'!D250</f>
        <v>-2.4969085929540065E-2</v>
      </c>
      <c r="H253" s="12">
        <f t="shared" si="65"/>
        <v>0</v>
      </c>
      <c r="I253" s="12">
        <f>H252*(Input!$B$13)/12</f>
        <v>0</v>
      </c>
      <c r="J253" s="12">
        <f>H252*(Input!$B$14)/12</f>
        <v>0</v>
      </c>
      <c r="K253" s="12">
        <f>IF(AND($E253=0, H252&gt;0), Input!$B$15, 0)</f>
        <v>0</v>
      </c>
      <c r="L253" s="12">
        <f>O252*IF(AND($E253=0, H252&gt;0), Input!$B$12, 0)</f>
        <v>0</v>
      </c>
      <c r="M253" s="12">
        <f t="shared" si="78"/>
        <v>0</v>
      </c>
      <c r="N253" s="12">
        <f>IF(AND($E253=0, Q253=0, D253&lt;=5), MAX(O241*Input!$B$20), 0)</f>
        <v>0</v>
      </c>
      <c r="O253" s="12">
        <f t="shared" si="79"/>
        <v>157809.62</v>
      </c>
      <c r="P253" s="20">
        <f>IF(Q253=0, VLOOKUP(B253, LWP!$A$2:$B$77, 2, FALSE), P252)</f>
        <v>0.05</v>
      </c>
      <c r="Q253" s="13">
        <f>IF(F253&lt;Input!$B$23,0,1)</f>
        <v>1</v>
      </c>
      <c r="R253" s="12">
        <f t="shared" si="66"/>
        <v>657.54008333333331</v>
      </c>
      <c r="S253" s="12">
        <f t="shared" si="67"/>
        <v>657.54008333333331</v>
      </c>
      <c r="T253" s="27">
        <f>VLOOKUP(D253,'Swap-forward'!$A$2:$B$90,2,FALSE)/12</f>
        <v>2.7774413468497718E-3</v>
      </c>
      <c r="U253" s="27">
        <f>EXP(-SUM(T$5:T253))</f>
        <v>0.52926964355848705</v>
      </c>
      <c r="V253" s="12">
        <f t="shared" si="68"/>
        <v>0</v>
      </c>
      <c r="W253" s="12">
        <f t="shared" si="69"/>
        <v>348.01600553125121</v>
      </c>
      <c r="X253" s="26"/>
      <c r="Y253">
        <f>VLOOKUP(B253, Mort!$A$2:$D$116, 4, FALSE)/12</f>
        <v>9.0155972812500009E-5</v>
      </c>
      <c r="Z253">
        <f>VLOOKUP(D253,Lapse!$A$2:$B$101, 2, FALSE)/12</f>
        <v>2.5000000000000001E-3</v>
      </c>
      <c r="AA253" s="28">
        <f t="shared" si="70"/>
        <v>0.53794715927678505</v>
      </c>
      <c r="AB253" s="27">
        <f t="shared" si="71"/>
        <v>0</v>
      </c>
      <c r="AC253" s="27">
        <f t="shared" si="72"/>
        <v>187.21422155839051</v>
      </c>
    </row>
    <row r="254" spans="1:29" x14ac:dyDescent="0.2">
      <c r="A254" s="19">
        <f t="shared" si="80"/>
        <v>52351</v>
      </c>
      <c r="B254">
        <f t="shared" si="73"/>
        <v>76</v>
      </c>
      <c r="C254">
        <f t="shared" si="74"/>
        <v>1</v>
      </c>
      <c r="D254">
        <f t="shared" si="75"/>
        <v>21</v>
      </c>
      <c r="E254">
        <f t="shared" si="76"/>
        <v>10</v>
      </c>
      <c r="F254">
        <f t="shared" si="77"/>
        <v>250</v>
      </c>
      <c r="G254" s="11">
        <f>'Fund Return'!D251</f>
        <v>-1.0462018675590559E-3</v>
      </c>
      <c r="H254" s="12">
        <f t="shared" si="65"/>
        <v>0</v>
      </c>
      <c r="I254" s="12">
        <f>H253*(Input!$B$13)/12</f>
        <v>0</v>
      </c>
      <c r="J254" s="12">
        <f>H253*(Input!$B$14)/12</f>
        <v>0</v>
      </c>
      <c r="K254" s="12">
        <f>IF(AND($E254=0, H253&gt;0), Input!$B$15, 0)</f>
        <v>0</v>
      </c>
      <c r="L254" s="12">
        <f>O253*IF(AND($E254=0, H253&gt;0), Input!$B$12, 0)</f>
        <v>0</v>
      </c>
      <c r="M254" s="12">
        <f t="shared" si="78"/>
        <v>0</v>
      </c>
      <c r="N254" s="12">
        <f>IF(AND($E254=0, Q254=0, D254&lt;=5), MAX(O242*Input!$B$20), 0)</f>
        <v>0</v>
      </c>
      <c r="O254" s="12">
        <f t="shared" si="79"/>
        <v>157809.62</v>
      </c>
      <c r="P254" s="20">
        <f>IF(Q254=0, VLOOKUP(B254, LWP!$A$2:$B$77, 2, FALSE), P253)</f>
        <v>0.05</v>
      </c>
      <c r="Q254" s="13">
        <f>IF(F254&lt;Input!$B$23,0,1)</f>
        <v>1</v>
      </c>
      <c r="R254" s="12">
        <f t="shared" si="66"/>
        <v>657.54008333333331</v>
      </c>
      <c r="S254" s="12">
        <f t="shared" si="67"/>
        <v>657.54008333333331</v>
      </c>
      <c r="T254" s="27">
        <f>VLOOKUP(D254,'Swap-forward'!$A$2:$B$90,2,FALSE)/12</f>
        <v>2.7774413468497718E-3</v>
      </c>
      <c r="U254" s="27">
        <f>EXP(-SUM(T$5:T254))</f>
        <v>0.52780166771891757</v>
      </c>
      <c r="V254" s="12">
        <f t="shared" si="68"/>
        <v>0</v>
      </c>
      <c r="W254" s="12">
        <f t="shared" si="69"/>
        <v>347.05075257536936</v>
      </c>
      <c r="X254" s="26"/>
      <c r="Y254">
        <f>VLOOKUP(B254, Mort!$A$2:$D$116, 4, FALSE)/12</f>
        <v>9.0155972812500009E-5</v>
      </c>
      <c r="Z254">
        <f>VLOOKUP(D254,Lapse!$A$2:$B$101, 2, FALSE)/12</f>
        <v>2.5000000000000001E-3</v>
      </c>
      <c r="AA254" s="28">
        <f t="shared" si="70"/>
        <v>0.53655391347700054</v>
      </c>
      <c r="AB254" s="27">
        <f t="shared" si="71"/>
        <v>0</v>
      </c>
      <c r="AC254" s="27">
        <f t="shared" si="72"/>
        <v>186.21143946945264</v>
      </c>
    </row>
    <row r="255" spans="1:29" x14ac:dyDescent="0.2">
      <c r="A255" s="19">
        <f t="shared" si="80"/>
        <v>52382</v>
      </c>
      <c r="B255">
        <f t="shared" si="73"/>
        <v>76</v>
      </c>
      <c r="C255">
        <f t="shared" si="74"/>
        <v>2</v>
      </c>
      <c r="D255">
        <f t="shared" si="75"/>
        <v>21</v>
      </c>
      <c r="E255">
        <f t="shared" si="76"/>
        <v>11</v>
      </c>
      <c r="F255">
        <f t="shared" si="77"/>
        <v>251</v>
      </c>
      <c r="G255" s="11">
        <f>'Fund Return'!D252</f>
        <v>-1.2244648648150083E-2</v>
      </c>
      <c r="H255" s="12">
        <f t="shared" si="65"/>
        <v>0</v>
      </c>
      <c r="I255" s="12">
        <f>H254*(Input!$B$13)/12</f>
        <v>0</v>
      </c>
      <c r="J255" s="12">
        <f>H254*(Input!$B$14)/12</f>
        <v>0</v>
      </c>
      <c r="K255" s="12">
        <f>IF(AND($E255=0, H254&gt;0), Input!$B$15, 0)</f>
        <v>0</v>
      </c>
      <c r="L255" s="12">
        <f>O254*IF(AND($E255=0, H254&gt;0), Input!$B$12, 0)</f>
        <v>0</v>
      </c>
      <c r="M255" s="12">
        <f t="shared" si="78"/>
        <v>0</v>
      </c>
      <c r="N255" s="12">
        <f>IF(AND($E255=0, Q255=0, D255&lt;=5), MAX(O243*Input!$B$20), 0)</f>
        <v>0</v>
      </c>
      <c r="O255" s="12">
        <f t="shared" si="79"/>
        <v>157809.62</v>
      </c>
      <c r="P255" s="20">
        <f>IF(Q255=0, VLOOKUP(B255, LWP!$A$2:$B$77, 2, FALSE), P254)</f>
        <v>0.05</v>
      </c>
      <c r="Q255" s="13">
        <f>IF(F255&lt;Input!$B$23,0,1)</f>
        <v>1</v>
      </c>
      <c r="R255" s="12">
        <f t="shared" si="66"/>
        <v>657.54008333333331</v>
      </c>
      <c r="S255" s="12">
        <f t="shared" si="67"/>
        <v>657.54008333333331</v>
      </c>
      <c r="T255" s="27">
        <f>VLOOKUP(D255,'Swap-forward'!$A$2:$B$90,2,FALSE)/12</f>
        <v>2.7774413468497718E-3</v>
      </c>
      <c r="U255" s="27">
        <f>EXP(-SUM(T$5:T255))</f>
        <v>0.52633776343926419</v>
      </c>
      <c r="V255" s="12">
        <f t="shared" si="68"/>
        <v>0</v>
      </c>
      <c r="W255" s="12">
        <f t="shared" si="69"/>
        <v>346.08817683333405</v>
      </c>
      <c r="X255" s="26"/>
      <c r="Y255">
        <f>VLOOKUP(B255, Mort!$A$2:$D$116, 4, FALSE)/12</f>
        <v>9.0155972812500009E-5</v>
      </c>
      <c r="Z255">
        <f>VLOOKUP(D255,Lapse!$A$2:$B$101, 2, FALSE)/12</f>
        <v>2.5000000000000001E-3</v>
      </c>
      <c r="AA255" s="28">
        <f t="shared" si="70"/>
        <v>0.53516427608712236</v>
      </c>
      <c r="AB255" s="27">
        <f t="shared" si="71"/>
        <v>0</v>
      </c>
      <c r="AC255" s="27">
        <f t="shared" si="72"/>
        <v>185.21402861732321</v>
      </c>
    </row>
    <row r="256" spans="1:29" x14ac:dyDescent="0.2">
      <c r="A256" s="19">
        <f t="shared" si="80"/>
        <v>52412</v>
      </c>
      <c r="B256">
        <f t="shared" si="73"/>
        <v>76</v>
      </c>
      <c r="C256">
        <f t="shared" si="74"/>
        <v>3</v>
      </c>
      <c r="D256">
        <f t="shared" si="75"/>
        <v>22</v>
      </c>
      <c r="E256">
        <f t="shared" si="76"/>
        <v>0</v>
      </c>
      <c r="F256">
        <f t="shared" si="77"/>
        <v>252</v>
      </c>
      <c r="G256" s="11">
        <f>'Fund Return'!D253</f>
        <v>8.4322940581189762E-2</v>
      </c>
      <c r="H256" s="12">
        <f t="shared" si="65"/>
        <v>0</v>
      </c>
      <c r="I256" s="12">
        <f>H255*(Input!$B$13)/12</f>
        <v>0</v>
      </c>
      <c r="J256" s="12">
        <f>H255*(Input!$B$14)/12</f>
        <v>0</v>
      </c>
      <c r="K256" s="12">
        <f>IF(AND($E256=0, H255&gt;0), Input!$B$15, 0)</f>
        <v>0</v>
      </c>
      <c r="L256" s="12">
        <f>O255*IF(AND($E256=0, H255&gt;0), Input!$B$12, 0)</f>
        <v>0</v>
      </c>
      <c r="M256" s="12">
        <f t="shared" si="78"/>
        <v>0</v>
      </c>
      <c r="N256" s="12">
        <f>IF(AND($E256=0, Q256=0, D256&lt;=5), MAX(O244*Input!$B$20), 0)</f>
        <v>0</v>
      </c>
      <c r="O256" s="12">
        <f t="shared" si="79"/>
        <v>157809.62</v>
      </c>
      <c r="P256" s="20">
        <f>IF(Q256=0, VLOOKUP(B256, LWP!$A$2:$B$77, 2, FALSE), P255)</f>
        <v>0.05</v>
      </c>
      <c r="Q256" s="13">
        <f>IF(F256&lt;Input!$B$23,0,1)</f>
        <v>1</v>
      </c>
      <c r="R256" s="12">
        <f t="shared" si="66"/>
        <v>657.54008333333331</v>
      </c>
      <c r="S256" s="12">
        <f t="shared" si="67"/>
        <v>657.54008333333331</v>
      </c>
      <c r="T256" s="27">
        <f>VLOOKUP(D256,'Swap-forward'!$A$2:$B$90,2,FALSE)/12</f>
        <v>2.8146510875811472E-3</v>
      </c>
      <c r="U256" s="27">
        <f>EXP(-SUM(T$5:T256))</f>
        <v>0.52485838921875971</v>
      </c>
      <c r="V256" s="12">
        <f t="shared" si="68"/>
        <v>0</v>
      </c>
      <c r="W256" s="12">
        <f t="shared" si="69"/>
        <v>345.11542898510237</v>
      </c>
      <c r="X256" s="26"/>
      <c r="Y256">
        <f>VLOOKUP(B256, Mort!$A$2:$D$116, 4, FALSE)/12</f>
        <v>9.0155972812500009E-5</v>
      </c>
      <c r="Z256">
        <f>VLOOKUP(D256,Lapse!$A$2:$B$101, 2, FALSE)/12</f>
        <v>2.5000000000000001E-3</v>
      </c>
      <c r="AA256" s="28">
        <f t="shared" si="70"/>
        <v>0.53377823776161926</v>
      </c>
      <c r="AB256" s="27">
        <f t="shared" si="71"/>
        <v>0</v>
      </c>
      <c r="AC256" s="27">
        <f t="shared" si="72"/>
        <v>184.21510550801321</v>
      </c>
    </row>
    <row r="257" spans="1:29" x14ac:dyDescent="0.2">
      <c r="A257" s="19">
        <f t="shared" si="80"/>
        <v>52443</v>
      </c>
      <c r="B257">
        <f t="shared" si="73"/>
        <v>76</v>
      </c>
      <c r="C257">
        <f t="shared" si="74"/>
        <v>4</v>
      </c>
      <c r="D257">
        <f t="shared" si="75"/>
        <v>22</v>
      </c>
      <c r="E257">
        <f t="shared" si="76"/>
        <v>1</v>
      </c>
      <c r="F257">
        <f t="shared" si="77"/>
        <v>253</v>
      </c>
      <c r="G257" s="11">
        <f>'Fund Return'!D254</f>
        <v>4.8749598523469767E-3</v>
      </c>
      <c r="H257" s="12">
        <f t="shared" si="65"/>
        <v>0</v>
      </c>
      <c r="I257" s="12">
        <f>H256*(Input!$B$13)/12</f>
        <v>0</v>
      </c>
      <c r="J257" s="12">
        <f>H256*(Input!$B$14)/12</f>
        <v>0</v>
      </c>
      <c r="K257" s="12">
        <f>IF(AND($E257=0, H256&gt;0), Input!$B$15, 0)</f>
        <v>0</v>
      </c>
      <c r="L257" s="12">
        <f>O256*IF(AND($E257=0, H256&gt;0), Input!$B$12, 0)</f>
        <v>0</v>
      </c>
      <c r="M257" s="12">
        <f t="shared" si="78"/>
        <v>0</v>
      </c>
      <c r="N257" s="12">
        <f>IF(AND($E257=0, Q257=0, D257&lt;=5), MAX(O245*Input!$B$20), 0)</f>
        <v>0</v>
      </c>
      <c r="O257" s="12">
        <f t="shared" si="79"/>
        <v>157809.62</v>
      </c>
      <c r="P257" s="20">
        <f>IF(Q257=0, VLOOKUP(B257, LWP!$A$2:$B$77, 2, FALSE), P256)</f>
        <v>0.05</v>
      </c>
      <c r="Q257" s="13">
        <f>IF(F257&lt;Input!$B$23,0,1)</f>
        <v>1</v>
      </c>
      <c r="R257" s="12">
        <f t="shared" si="66"/>
        <v>657.54008333333331</v>
      </c>
      <c r="S257" s="12">
        <f t="shared" si="67"/>
        <v>657.54008333333331</v>
      </c>
      <c r="T257" s="27">
        <f>VLOOKUP(D257,'Swap-forward'!$A$2:$B$90,2,FALSE)/12</f>
        <v>2.8146510875811472E-3</v>
      </c>
      <c r="U257" s="27">
        <f>EXP(-SUM(T$5:T257))</f>
        <v>0.5233831730660139</v>
      </c>
      <c r="V257" s="12">
        <f t="shared" si="68"/>
        <v>0</v>
      </c>
      <c r="W257" s="12">
        <f t="shared" si="69"/>
        <v>344.14541523309117</v>
      </c>
      <c r="X257" s="26"/>
      <c r="Y257">
        <f>VLOOKUP(B257, Mort!$A$2:$D$116, 4, FALSE)/12</f>
        <v>9.0155972812500009E-5</v>
      </c>
      <c r="Z257">
        <f>VLOOKUP(D257,Lapse!$A$2:$B$101, 2, FALSE)/12</f>
        <v>2.5000000000000001E-3</v>
      </c>
      <c r="AA257" s="28">
        <f t="shared" si="70"/>
        <v>0.53239578917916441</v>
      </c>
      <c r="AB257" s="27">
        <f t="shared" si="71"/>
        <v>0</v>
      </c>
      <c r="AC257" s="27">
        <f t="shared" si="72"/>
        <v>183.22156993541282</v>
      </c>
    </row>
    <row r="258" spans="1:29" x14ac:dyDescent="0.2">
      <c r="A258" s="19">
        <f t="shared" si="80"/>
        <v>52474</v>
      </c>
      <c r="B258">
        <f t="shared" si="73"/>
        <v>76</v>
      </c>
      <c r="C258">
        <f t="shared" si="74"/>
        <v>5</v>
      </c>
      <c r="D258">
        <f t="shared" si="75"/>
        <v>22</v>
      </c>
      <c r="E258">
        <f t="shared" si="76"/>
        <v>2</v>
      </c>
      <c r="F258">
        <f t="shared" si="77"/>
        <v>254</v>
      </c>
      <c r="G258" s="11">
        <f>'Fund Return'!D255</f>
        <v>9.532667926623048E-2</v>
      </c>
      <c r="H258" s="12">
        <f t="shared" si="65"/>
        <v>0</v>
      </c>
      <c r="I258" s="12">
        <f>H257*(Input!$B$13)/12</f>
        <v>0</v>
      </c>
      <c r="J258" s="12">
        <f>H257*(Input!$B$14)/12</f>
        <v>0</v>
      </c>
      <c r="K258" s="12">
        <f>IF(AND($E258=0, H257&gt;0), Input!$B$15, 0)</f>
        <v>0</v>
      </c>
      <c r="L258" s="12">
        <f>O257*IF(AND($E258=0, H257&gt;0), Input!$B$12, 0)</f>
        <v>0</v>
      </c>
      <c r="M258" s="12">
        <f t="shared" si="78"/>
        <v>0</v>
      </c>
      <c r="N258" s="12">
        <f>IF(AND($E258=0, Q258=0, D258&lt;=5), MAX(O246*Input!$B$20), 0)</f>
        <v>0</v>
      </c>
      <c r="O258" s="12">
        <f t="shared" si="79"/>
        <v>157809.62</v>
      </c>
      <c r="P258" s="20">
        <f>IF(Q258=0, VLOOKUP(B258, LWP!$A$2:$B$77, 2, FALSE), P257)</f>
        <v>0.05</v>
      </c>
      <c r="Q258" s="13">
        <f>IF(F258&lt;Input!$B$23,0,1)</f>
        <v>1</v>
      </c>
      <c r="R258" s="12">
        <f t="shared" si="66"/>
        <v>657.54008333333331</v>
      </c>
      <c r="S258" s="12">
        <f t="shared" si="67"/>
        <v>657.54008333333331</v>
      </c>
      <c r="T258" s="27">
        <f>VLOOKUP(D258,'Swap-forward'!$A$2:$B$90,2,FALSE)/12</f>
        <v>2.8146510875811472E-3</v>
      </c>
      <c r="U258" s="27">
        <f>EXP(-SUM(T$5:T258))</f>
        <v>0.52191210329397186</v>
      </c>
      <c r="V258" s="12">
        <f t="shared" si="68"/>
        <v>0</v>
      </c>
      <c r="W258" s="12">
        <f t="shared" si="69"/>
        <v>343.17812789259352</v>
      </c>
      <c r="X258" s="26"/>
      <c r="Y258">
        <f>VLOOKUP(B258, Mort!$A$2:$D$116, 4, FALSE)/12</f>
        <v>9.0155972812500009E-5</v>
      </c>
      <c r="Z258">
        <f>VLOOKUP(D258,Lapse!$A$2:$B$101, 2, FALSE)/12</f>
        <v>2.5000000000000001E-3</v>
      </c>
      <c r="AA258" s="28">
        <f t="shared" si="70"/>
        <v>0.53101692104257259</v>
      </c>
      <c r="AB258" s="27">
        <f t="shared" si="71"/>
        <v>0</v>
      </c>
      <c r="AC258" s="27">
        <f t="shared" si="72"/>
        <v>182.23339284267922</v>
      </c>
    </row>
    <row r="259" spans="1:29" x14ac:dyDescent="0.2">
      <c r="A259" s="19">
        <f t="shared" si="80"/>
        <v>52504</v>
      </c>
      <c r="B259">
        <f t="shared" si="73"/>
        <v>76</v>
      </c>
      <c r="C259">
        <f t="shared" si="74"/>
        <v>6</v>
      </c>
      <c r="D259">
        <f t="shared" si="75"/>
        <v>22</v>
      </c>
      <c r="E259">
        <f t="shared" si="76"/>
        <v>3</v>
      </c>
      <c r="F259">
        <f t="shared" si="77"/>
        <v>255</v>
      </c>
      <c r="G259" s="11">
        <f>'Fund Return'!D256</f>
        <v>2.2975528227739545E-2</v>
      </c>
      <c r="H259" s="12">
        <f t="shared" si="65"/>
        <v>0</v>
      </c>
      <c r="I259" s="12">
        <f>H258*(Input!$B$13)/12</f>
        <v>0</v>
      </c>
      <c r="J259" s="12">
        <f>H258*(Input!$B$14)/12</f>
        <v>0</v>
      </c>
      <c r="K259" s="12">
        <f>IF(AND($E259=0, H258&gt;0), Input!$B$15, 0)</f>
        <v>0</v>
      </c>
      <c r="L259" s="12">
        <f>O258*IF(AND($E259=0, H258&gt;0), Input!$B$12, 0)</f>
        <v>0</v>
      </c>
      <c r="M259" s="12">
        <f t="shared" si="78"/>
        <v>0</v>
      </c>
      <c r="N259" s="12">
        <f>IF(AND($E259=0, Q259=0, D259&lt;=5), MAX(O247*Input!$B$20), 0)</f>
        <v>0</v>
      </c>
      <c r="O259" s="12">
        <f t="shared" si="79"/>
        <v>157809.62</v>
      </c>
      <c r="P259" s="20">
        <f>IF(Q259=0, VLOOKUP(B259, LWP!$A$2:$B$77, 2, FALSE), P258)</f>
        <v>0.05</v>
      </c>
      <c r="Q259" s="13">
        <f>IF(F259&lt;Input!$B$23,0,1)</f>
        <v>1</v>
      </c>
      <c r="R259" s="12">
        <f t="shared" si="66"/>
        <v>657.54008333333331</v>
      </c>
      <c r="S259" s="12">
        <f t="shared" si="67"/>
        <v>657.54008333333331</v>
      </c>
      <c r="T259" s="27">
        <f>VLOOKUP(D259,'Swap-forward'!$A$2:$B$90,2,FALSE)/12</f>
        <v>2.8146510875811472E-3</v>
      </c>
      <c r="U259" s="27">
        <f>EXP(-SUM(T$5:T259))</f>
        <v>0.52044516824842779</v>
      </c>
      <c r="V259" s="12">
        <f t="shared" si="68"/>
        <v>0</v>
      </c>
      <c r="W259" s="12">
        <f t="shared" si="69"/>
        <v>342.21355930050191</v>
      </c>
      <c r="X259" s="26"/>
      <c r="Y259">
        <f>VLOOKUP(B259, Mort!$A$2:$D$116, 4, FALSE)/12</f>
        <v>9.0155972812500009E-5</v>
      </c>
      <c r="Z259">
        <f>VLOOKUP(D259,Lapse!$A$2:$B$101, 2, FALSE)/12</f>
        <v>2.5000000000000001E-3</v>
      </c>
      <c r="AA259" s="28">
        <f t="shared" si="70"/>
        <v>0.52964162407873738</v>
      </c>
      <c r="AB259" s="27">
        <f t="shared" si="71"/>
        <v>0</v>
      </c>
      <c r="AC259" s="27">
        <f t="shared" si="72"/>
        <v>181.25054532968315</v>
      </c>
    </row>
    <row r="260" spans="1:29" x14ac:dyDescent="0.2">
      <c r="A260" s="19">
        <f t="shared" si="80"/>
        <v>52535</v>
      </c>
      <c r="B260">
        <f t="shared" si="73"/>
        <v>76</v>
      </c>
      <c r="C260">
        <f t="shared" si="74"/>
        <v>7</v>
      </c>
      <c r="D260">
        <f t="shared" si="75"/>
        <v>22</v>
      </c>
      <c r="E260">
        <f t="shared" si="76"/>
        <v>4</v>
      </c>
      <c r="F260">
        <f t="shared" si="77"/>
        <v>256</v>
      </c>
      <c r="G260" s="11">
        <f>'Fund Return'!D257</f>
        <v>-7.4114848860071567E-2</v>
      </c>
      <c r="H260" s="12">
        <f t="shared" si="65"/>
        <v>0</v>
      </c>
      <c r="I260" s="12">
        <f>H259*(Input!$B$13)/12</f>
        <v>0</v>
      </c>
      <c r="J260" s="12">
        <f>H259*(Input!$B$14)/12</f>
        <v>0</v>
      </c>
      <c r="K260" s="12">
        <f>IF(AND($E260=0, H259&gt;0), Input!$B$15, 0)</f>
        <v>0</v>
      </c>
      <c r="L260" s="12">
        <f>O259*IF(AND($E260=0, H259&gt;0), Input!$B$12, 0)</f>
        <v>0</v>
      </c>
      <c r="M260" s="12">
        <f t="shared" si="78"/>
        <v>0</v>
      </c>
      <c r="N260" s="12">
        <f>IF(AND($E260=0, Q260=0, D260&lt;=5), MAX(O248*Input!$B$20), 0)</f>
        <v>0</v>
      </c>
      <c r="O260" s="12">
        <f t="shared" si="79"/>
        <v>157809.62</v>
      </c>
      <c r="P260" s="20">
        <f>IF(Q260=0, VLOOKUP(B260, LWP!$A$2:$B$77, 2, FALSE), P259)</f>
        <v>0.05</v>
      </c>
      <c r="Q260" s="13">
        <f>IF(F260&lt;Input!$B$23,0,1)</f>
        <v>1</v>
      </c>
      <c r="R260" s="12">
        <f t="shared" si="66"/>
        <v>657.54008333333331</v>
      </c>
      <c r="S260" s="12">
        <f t="shared" si="67"/>
        <v>657.54008333333331</v>
      </c>
      <c r="T260" s="27">
        <f>VLOOKUP(D260,'Swap-forward'!$A$2:$B$90,2,FALSE)/12</f>
        <v>2.8146510875811472E-3</v>
      </c>
      <c r="U260" s="27">
        <f>EXP(-SUM(T$5:T260))</f>
        <v>0.51898235630793199</v>
      </c>
      <c r="V260" s="12">
        <f t="shared" si="68"/>
        <v>0</v>
      </c>
      <c r="W260" s="12">
        <f t="shared" si="69"/>
        <v>341.25170181524726</v>
      </c>
      <c r="X260" s="26"/>
      <c r="Y260">
        <f>VLOOKUP(B260, Mort!$A$2:$D$116, 4, FALSE)/12</f>
        <v>9.0155972812500009E-5</v>
      </c>
      <c r="Z260">
        <f>VLOOKUP(D260,Lapse!$A$2:$B$101, 2, FALSE)/12</f>
        <v>2.5000000000000001E-3</v>
      </c>
      <c r="AA260" s="28">
        <f t="shared" si="70"/>
        <v>0.52826988903856942</v>
      </c>
      <c r="AB260" s="27">
        <f t="shared" si="71"/>
        <v>0</v>
      </c>
      <c r="AC260" s="27">
        <f t="shared" si="72"/>
        <v>180.27299865216364</v>
      </c>
    </row>
    <row r="261" spans="1:29" x14ac:dyDescent="0.2">
      <c r="A261" s="19">
        <f t="shared" si="80"/>
        <v>52565</v>
      </c>
      <c r="B261">
        <f t="shared" si="73"/>
        <v>76</v>
      </c>
      <c r="C261">
        <f t="shared" si="74"/>
        <v>8</v>
      </c>
      <c r="D261">
        <f t="shared" si="75"/>
        <v>22</v>
      </c>
      <c r="E261">
        <f t="shared" si="76"/>
        <v>5</v>
      </c>
      <c r="F261">
        <f t="shared" si="77"/>
        <v>257</v>
      </c>
      <c r="G261" s="11">
        <f>'Fund Return'!D258</f>
        <v>1.4321600221241628E-2</v>
      </c>
      <c r="H261" s="12">
        <f t="shared" si="65"/>
        <v>0</v>
      </c>
      <c r="I261" s="12">
        <f>H260*(Input!$B$13)/12</f>
        <v>0</v>
      </c>
      <c r="J261" s="12">
        <f>H260*(Input!$B$14)/12</f>
        <v>0</v>
      </c>
      <c r="K261" s="12">
        <f>IF(AND($E261=0, H260&gt;0), Input!$B$15, 0)</f>
        <v>0</v>
      </c>
      <c r="L261" s="12">
        <f>O260*IF(AND($E261=0, H260&gt;0), Input!$B$12, 0)</f>
        <v>0</v>
      </c>
      <c r="M261" s="12">
        <f t="shared" si="78"/>
        <v>0</v>
      </c>
      <c r="N261" s="12">
        <f>IF(AND($E261=0, Q261=0, D261&lt;=5), MAX(O249*Input!$B$20), 0)</f>
        <v>0</v>
      </c>
      <c r="O261" s="12">
        <f t="shared" si="79"/>
        <v>157809.62</v>
      </c>
      <c r="P261" s="20">
        <f>IF(Q261=0, VLOOKUP(B261, LWP!$A$2:$B$77, 2, FALSE), P260)</f>
        <v>0.05</v>
      </c>
      <c r="Q261" s="13">
        <f>IF(F261&lt;Input!$B$23,0,1)</f>
        <v>1</v>
      </c>
      <c r="R261" s="12">
        <f t="shared" si="66"/>
        <v>657.54008333333331</v>
      </c>
      <c r="S261" s="12">
        <f t="shared" si="67"/>
        <v>657.54008333333331</v>
      </c>
      <c r="T261" s="27">
        <f>VLOOKUP(D261,'Swap-forward'!$A$2:$B$90,2,FALSE)/12</f>
        <v>2.8146510875811472E-3</v>
      </c>
      <c r="U261" s="27">
        <f>EXP(-SUM(T$5:T261))</f>
        <v>0.51752365588369909</v>
      </c>
      <c r="V261" s="12">
        <f t="shared" si="68"/>
        <v>0</v>
      </c>
      <c r="W261" s="12">
        <f t="shared" si="69"/>
        <v>340.29254781673882</v>
      </c>
      <c r="X261" s="26"/>
      <c r="Y261">
        <f>VLOOKUP(B261, Mort!$A$2:$D$116, 4, FALSE)/12</f>
        <v>9.0155972812500009E-5</v>
      </c>
      <c r="Z261">
        <f>VLOOKUP(D261,Lapse!$A$2:$B$101, 2, FALSE)/12</f>
        <v>2.5000000000000001E-3</v>
      </c>
      <c r="AA261" s="28">
        <f t="shared" si="70"/>
        <v>0.52690170669693359</v>
      </c>
      <c r="AB261" s="27">
        <f t="shared" si="71"/>
        <v>0</v>
      </c>
      <c r="AC261" s="27">
        <f t="shared" si="72"/>
        <v>179.30072422088756</v>
      </c>
    </row>
    <row r="262" spans="1:29" x14ac:dyDescent="0.2">
      <c r="A262" s="19">
        <f t="shared" si="80"/>
        <v>52596</v>
      </c>
      <c r="B262">
        <f t="shared" si="73"/>
        <v>76</v>
      </c>
      <c r="C262">
        <f t="shared" si="74"/>
        <v>9</v>
      </c>
      <c r="D262">
        <f t="shared" si="75"/>
        <v>22</v>
      </c>
      <c r="E262">
        <f t="shared" si="76"/>
        <v>6</v>
      </c>
      <c r="F262">
        <f t="shared" si="77"/>
        <v>258</v>
      </c>
      <c r="G262" s="11">
        <f>'Fund Return'!D259</f>
        <v>3.6498376473642562E-2</v>
      </c>
      <c r="H262" s="12">
        <f t="shared" ref="H262:H325" si="81">MAX(H261*(1+G262) - (I262+J262+K262+L262) -R262,0)</f>
        <v>0</v>
      </c>
      <c r="I262" s="12">
        <f>H261*(Input!$B$13)/12</f>
        <v>0</v>
      </c>
      <c r="J262" s="12">
        <f>H261*(Input!$B$14)/12</f>
        <v>0</v>
      </c>
      <c r="K262" s="12">
        <f>IF(AND($E262=0, H261&gt;0), Input!$B$15, 0)</f>
        <v>0</v>
      </c>
      <c r="L262" s="12">
        <f>O261*IF(AND($E262=0, H261&gt;0), Input!$B$12, 0)</f>
        <v>0</v>
      </c>
      <c r="M262" s="12">
        <f t="shared" si="78"/>
        <v>0</v>
      </c>
      <c r="N262" s="12">
        <f>IF(AND($E262=0, Q262=0, D262&lt;=5), MAX(O250*Input!$B$20), 0)</f>
        <v>0</v>
      </c>
      <c r="O262" s="12">
        <f t="shared" si="79"/>
        <v>157809.62</v>
      </c>
      <c r="P262" s="20">
        <f>IF(Q262=0, VLOOKUP(B262, LWP!$A$2:$B$77, 2, FALSE), P261)</f>
        <v>0.05</v>
      </c>
      <c r="Q262" s="13">
        <f>IF(F262&lt;Input!$B$23,0,1)</f>
        <v>1</v>
      </c>
      <c r="R262" s="12">
        <f t="shared" ref="R262:R325" si="82">Q262*O261*P262/12</f>
        <v>657.54008333333331</v>
      </c>
      <c r="S262" s="12">
        <f t="shared" ref="S262:S325" si="83">IF(H262&gt;0, 0, R262)</f>
        <v>657.54008333333331</v>
      </c>
      <c r="T262" s="27">
        <f>VLOOKUP(D262,'Swap-forward'!$A$2:$B$90,2,FALSE)/12</f>
        <v>2.8146510875811472E-3</v>
      </c>
      <c r="U262" s="27">
        <f>EXP(-SUM(T$5:T262))</f>
        <v>0.51606905541951653</v>
      </c>
      <c r="V262" s="12">
        <f t="shared" ref="V262:V325" si="84">U262*L262</f>
        <v>0</v>
      </c>
      <c r="W262" s="12">
        <f t="shared" ref="W262:W325" si="85">U262*S262</f>
        <v>339.33608970630348</v>
      </c>
      <c r="X262" s="26"/>
      <c r="Y262">
        <f>VLOOKUP(B262, Mort!$A$2:$D$116, 4, FALSE)/12</f>
        <v>9.0155972812500009E-5</v>
      </c>
      <c r="Z262">
        <f>VLOOKUP(D262,Lapse!$A$2:$B$101, 2, FALSE)/12</f>
        <v>2.5000000000000001E-3</v>
      </c>
      <c r="AA262" s="28">
        <f t="shared" ref="AA262:AA264" si="86">AA261*(1-Y262)*(1-Z262)</f>
        <v>0.52553706785258736</v>
      </c>
      <c r="AB262" s="27">
        <f t="shared" ref="AB262:AB325" si="87">V262*AA262</f>
        <v>0</v>
      </c>
      <c r="AC262" s="27">
        <f t="shared" ref="AC262:AC325" si="88">W262*AA262</f>
        <v>178.33369360081329</v>
      </c>
    </row>
    <row r="263" spans="1:29" x14ac:dyDescent="0.2">
      <c r="A263" s="19">
        <f t="shared" si="80"/>
        <v>52627</v>
      </c>
      <c r="B263">
        <f t="shared" si="73"/>
        <v>76</v>
      </c>
      <c r="C263">
        <f t="shared" si="74"/>
        <v>10</v>
      </c>
      <c r="D263">
        <f t="shared" si="75"/>
        <v>22</v>
      </c>
      <c r="E263">
        <f t="shared" si="76"/>
        <v>7</v>
      </c>
      <c r="F263">
        <f t="shared" si="77"/>
        <v>259</v>
      </c>
      <c r="G263" s="11">
        <f>'Fund Return'!D260</f>
        <v>-1.9228580377756445E-3</v>
      </c>
      <c r="H263" s="12">
        <f t="shared" si="81"/>
        <v>0</v>
      </c>
      <c r="I263" s="12">
        <f>H262*(Input!$B$13)/12</f>
        <v>0</v>
      </c>
      <c r="J263" s="12">
        <f>H262*(Input!$B$14)/12</f>
        <v>0</v>
      </c>
      <c r="K263" s="12">
        <f>IF(AND($E263=0, H262&gt;0), Input!$B$15, 0)</f>
        <v>0</v>
      </c>
      <c r="L263" s="12">
        <f>O262*IF(AND($E263=0, H262&gt;0), Input!$B$12, 0)</f>
        <v>0</v>
      </c>
      <c r="M263" s="12">
        <f t="shared" si="78"/>
        <v>0</v>
      </c>
      <c r="N263" s="12">
        <f>IF(AND($E263=0, Q263=0, D263&lt;=5), MAX(O251*Input!$B$20), 0)</f>
        <v>0</v>
      </c>
      <c r="O263" s="12">
        <f t="shared" si="79"/>
        <v>157809.62</v>
      </c>
      <c r="P263" s="20">
        <f>IF(Q263=0, VLOOKUP(B263, LWP!$A$2:$B$77, 2, FALSE), P262)</f>
        <v>0.05</v>
      </c>
      <c r="Q263" s="13">
        <f>IF(F263&lt;Input!$B$23,0,1)</f>
        <v>1</v>
      </c>
      <c r="R263" s="12">
        <f t="shared" si="82"/>
        <v>657.54008333333331</v>
      </c>
      <c r="S263" s="12">
        <f t="shared" si="83"/>
        <v>657.54008333333331</v>
      </c>
      <c r="T263" s="27">
        <f>VLOOKUP(D263,'Swap-forward'!$A$2:$B$90,2,FALSE)/12</f>
        <v>2.8146510875811472E-3</v>
      </c>
      <c r="U263" s="27">
        <f>EXP(-SUM(T$5:T263))</f>
        <v>0.51461854339165247</v>
      </c>
      <c r="V263" s="12">
        <f t="shared" si="84"/>
        <v>0</v>
      </c>
      <c r="W263" s="12">
        <f t="shared" si="85"/>
        <v>338.38231990662575</v>
      </c>
      <c r="X263" s="26"/>
      <c r="Y263">
        <f>VLOOKUP(B263, Mort!$A$2:$D$116, 4, FALSE)/12</f>
        <v>9.0155972812500009E-5</v>
      </c>
      <c r="Z263">
        <f>VLOOKUP(D263,Lapse!$A$2:$B$101, 2, FALSE)/12</f>
        <v>2.5000000000000001E-3</v>
      </c>
      <c r="AA263" s="28">
        <f t="shared" si="86"/>
        <v>0.52417596332811867</v>
      </c>
      <c r="AB263" s="27">
        <f t="shared" si="87"/>
        <v>0</v>
      </c>
      <c r="AC263" s="27">
        <f t="shared" si="88"/>
        <v>177.37187851025919</v>
      </c>
    </row>
    <row r="264" spans="1:29" x14ac:dyDescent="0.2">
      <c r="A264" s="19">
        <f t="shared" si="80"/>
        <v>52656</v>
      </c>
      <c r="B264">
        <f t="shared" si="73"/>
        <v>76</v>
      </c>
      <c r="C264">
        <f t="shared" si="74"/>
        <v>11</v>
      </c>
      <c r="D264">
        <f t="shared" si="75"/>
        <v>22</v>
      </c>
      <c r="E264">
        <f t="shared" si="76"/>
        <v>8</v>
      </c>
      <c r="F264">
        <f t="shared" si="77"/>
        <v>260</v>
      </c>
      <c r="G264" s="11">
        <f>'Fund Return'!D261</f>
        <v>-2.6010652482040566E-2</v>
      </c>
      <c r="H264" s="12">
        <f t="shared" si="81"/>
        <v>0</v>
      </c>
      <c r="I264" s="12">
        <f>H263*(Input!$B$13)/12</f>
        <v>0</v>
      </c>
      <c r="J264" s="12">
        <f>H263*(Input!$B$14)/12</f>
        <v>0</v>
      </c>
      <c r="K264" s="12">
        <f>IF(AND($E264=0, H263&gt;0), Input!$B$15, 0)</f>
        <v>0</v>
      </c>
      <c r="L264" s="12">
        <f>O263*IF(AND($E264=0, H263&gt;0), Input!$B$12, 0)</f>
        <v>0</v>
      </c>
      <c r="M264" s="12">
        <f t="shared" si="78"/>
        <v>0</v>
      </c>
      <c r="N264" s="12">
        <f>IF(AND($E264=0, Q264=0, D264&lt;=5), MAX(O252*Input!$B$20), 0)</f>
        <v>0</v>
      </c>
      <c r="O264" s="12">
        <f t="shared" si="79"/>
        <v>157809.62</v>
      </c>
      <c r="P264" s="20">
        <f>IF(Q264=0, VLOOKUP(B264, LWP!$A$2:$B$77, 2, FALSE), P263)</f>
        <v>0.05</v>
      </c>
      <c r="Q264" s="13">
        <f>IF(F264&lt;Input!$B$23,0,1)</f>
        <v>1</v>
      </c>
      <c r="R264" s="12">
        <f t="shared" si="82"/>
        <v>657.54008333333331</v>
      </c>
      <c r="S264" s="12">
        <f t="shared" si="83"/>
        <v>657.54008333333331</v>
      </c>
      <c r="T264" s="27">
        <f>VLOOKUP(D264,'Swap-forward'!$A$2:$B$90,2,FALSE)/12</f>
        <v>2.8146510875811472E-3</v>
      </c>
      <c r="U264" s="27">
        <f>EXP(-SUM(T$5:T264))</f>
        <v>0.51317210830876492</v>
      </c>
      <c r="V264" s="12">
        <f t="shared" si="84"/>
        <v>0</v>
      </c>
      <c r="W264" s="12">
        <f t="shared" si="85"/>
        <v>337.43123086168765</v>
      </c>
      <c r="X264" s="26"/>
      <c r="Y264">
        <f>VLOOKUP(B264, Mort!$A$2:$D$116, 4, FALSE)/12</f>
        <v>9.0155972812500009E-5</v>
      </c>
      <c r="Z264">
        <f>VLOOKUP(D264,Lapse!$A$2:$B$101, 2, FALSE)/12</f>
        <v>2.5000000000000001E-3</v>
      </c>
      <c r="AA264" s="28">
        <f t="shared" si="86"/>
        <v>0.52281838396988434</v>
      </c>
      <c r="AB264" s="27">
        <f t="shared" si="87"/>
        <v>0</v>
      </c>
      <c r="AC264" s="27">
        <f t="shared" si="88"/>
        <v>176.41525082007649</v>
      </c>
    </row>
    <row r="265" spans="1:29" x14ac:dyDescent="0.2">
      <c r="A265" s="19">
        <f t="shared" si="80"/>
        <v>52687</v>
      </c>
      <c r="B265">
        <f t="shared" si="73"/>
        <v>77</v>
      </c>
      <c r="C265">
        <f t="shared" si="74"/>
        <v>0</v>
      </c>
      <c r="D265">
        <f t="shared" si="75"/>
        <v>22</v>
      </c>
      <c r="E265">
        <f t="shared" si="76"/>
        <v>9</v>
      </c>
      <c r="F265">
        <f t="shared" si="77"/>
        <v>261</v>
      </c>
      <c r="G265" s="11">
        <f>'Fund Return'!D262</f>
        <v>-2.5851322924043171E-2</v>
      </c>
      <c r="H265" s="12">
        <f t="shared" si="81"/>
        <v>0</v>
      </c>
      <c r="I265" s="12">
        <f>H264*(Input!$B$13)/12</f>
        <v>0</v>
      </c>
      <c r="J265" s="12">
        <f>H264*(Input!$B$14)/12</f>
        <v>0</v>
      </c>
      <c r="K265" s="12">
        <f>IF(AND($E265=0, H264&gt;0), Input!$B$15, 0)</f>
        <v>0</v>
      </c>
      <c r="L265" s="12">
        <f>O264*IF(AND($E265=0, H264&gt;0), Input!$B$12, 0)</f>
        <v>0</v>
      </c>
      <c r="M265" s="12">
        <f t="shared" si="78"/>
        <v>0</v>
      </c>
      <c r="N265" s="12">
        <f>IF(AND($E265=0, Q265=0, D265&lt;=5), MAX(O253*Input!$B$20), 0)</f>
        <v>0</v>
      </c>
      <c r="O265" s="12">
        <f t="shared" si="79"/>
        <v>157809.62</v>
      </c>
      <c r="P265" s="20">
        <f>IF(Q265=0, VLOOKUP(B265, LWP!$A$2:$B$77, 2, FALSE), P264)</f>
        <v>0.05</v>
      </c>
      <c r="Q265" s="13">
        <f>IF(F265&lt;Input!$B$23,0,1)</f>
        <v>1</v>
      </c>
      <c r="R265" s="12">
        <f t="shared" si="82"/>
        <v>657.54008333333331</v>
      </c>
      <c r="S265" s="12">
        <f t="shared" si="83"/>
        <v>657.54008333333331</v>
      </c>
      <c r="T265" s="27">
        <f>VLOOKUP(D265,'Swap-forward'!$A$2:$B$90,2,FALSE)/12</f>
        <v>2.8146510875811472E-3</v>
      </c>
      <c r="U265" s="27">
        <f>EXP(-SUM(T$5:T265))</f>
        <v>0.51172973871181016</v>
      </c>
      <c r="V265" s="12">
        <f t="shared" si="84"/>
        <v>0</v>
      </c>
      <c r="W265" s="12">
        <f t="shared" si="85"/>
        <v>336.48281503670853</v>
      </c>
      <c r="X265" s="26"/>
      <c r="Y265">
        <f>VLOOKUP(B265, Mort!$A$2:$D$116, 4, FALSE)/12</f>
        <v>1.1179891327499999E-4</v>
      </c>
      <c r="Z265">
        <f>VLOOKUP(D265,Lapse!$A$2:$B$101, 2, FALSE)/12</f>
        <v>2.5000000000000001E-3</v>
      </c>
      <c r="AA265" s="28">
        <f t="shared" ref="AA265:AA328" si="89">AA264*(1-Y265)*(1-Z265)</f>
        <v>0.52145303360910955</v>
      </c>
      <c r="AB265" s="27">
        <f t="shared" si="87"/>
        <v>0</v>
      </c>
      <c r="AC265" s="27">
        <f t="shared" si="88"/>
        <v>175.45998465822456</v>
      </c>
    </row>
    <row r="266" spans="1:29" x14ac:dyDescent="0.2">
      <c r="A266" s="19">
        <f t="shared" si="80"/>
        <v>52717</v>
      </c>
      <c r="B266">
        <f t="shared" si="73"/>
        <v>77</v>
      </c>
      <c r="C266">
        <f t="shared" si="74"/>
        <v>1</v>
      </c>
      <c r="D266">
        <f t="shared" si="75"/>
        <v>22</v>
      </c>
      <c r="E266">
        <f t="shared" si="76"/>
        <v>10</v>
      </c>
      <c r="F266">
        <f t="shared" si="77"/>
        <v>262</v>
      </c>
      <c r="G266" s="11">
        <f>'Fund Return'!D263</f>
        <v>8.5322780084833572E-2</v>
      </c>
      <c r="H266" s="12">
        <f t="shared" si="81"/>
        <v>0</v>
      </c>
      <c r="I266" s="12">
        <f>H265*(Input!$B$13)/12</f>
        <v>0</v>
      </c>
      <c r="J266" s="12">
        <f>H265*(Input!$B$14)/12</f>
        <v>0</v>
      </c>
      <c r="K266" s="12">
        <f>IF(AND($E266=0, H265&gt;0), Input!$B$15, 0)</f>
        <v>0</v>
      </c>
      <c r="L266" s="12">
        <f>O265*IF(AND($E266=0, H265&gt;0), Input!$B$12, 0)</f>
        <v>0</v>
      </c>
      <c r="M266" s="12">
        <f t="shared" si="78"/>
        <v>0</v>
      </c>
      <c r="N266" s="12">
        <f>IF(AND($E266=0, Q266=0, D266&lt;=5), MAX(O254*Input!$B$20), 0)</f>
        <v>0</v>
      </c>
      <c r="O266" s="12">
        <f t="shared" si="79"/>
        <v>157809.62</v>
      </c>
      <c r="P266" s="20">
        <f>IF(Q266=0, VLOOKUP(B266, LWP!$A$2:$B$77, 2, FALSE), P265)</f>
        <v>0.05</v>
      </c>
      <c r="Q266" s="13">
        <f>IF(F266&lt;Input!$B$23,0,1)</f>
        <v>1</v>
      </c>
      <c r="R266" s="12">
        <f t="shared" si="82"/>
        <v>657.54008333333331</v>
      </c>
      <c r="S266" s="12">
        <f t="shared" si="83"/>
        <v>657.54008333333331</v>
      </c>
      <c r="T266" s="27">
        <f>VLOOKUP(D266,'Swap-forward'!$A$2:$B$90,2,FALSE)/12</f>
        <v>2.8146510875811472E-3</v>
      </c>
      <c r="U266" s="27">
        <f>EXP(-SUM(T$5:T266))</f>
        <v>0.51029142317395293</v>
      </c>
      <c r="V266" s="12">
        <f t="shared" si="84"/>
        <v>0</v>
      </c>
      <c r="W266" s="12">
        <f t="shared" si="85"/>
        <v>335.53706491808629</v>
      </c>
      <c r="X266" s="26"/>
      <c r="Y266">
        <f>VLOOKUP(B266, Mort!$A$2:$D$116, 4, FALSE)/12</f>
        <v>1.1179891327499999E-4</v>
      </c>
      <c r="Z266">
        <f>VLOOKUP(D266,Lapse!$A$2:$B$101, 2, FALSE)/12</f>
        <v>2.5000000000000001E-3</v>
      </c>
      <c r="AA266" s="28">
        <f t="shared" si="89"/>
        <v>0.52009124888731151</v>
      </c>
      <c r="AB266" s="27">
        <f t="shared" si="87"/>
        <v>0</v>
      </c>
      <c r="AC266" s="27">
        <f t="shared" si="88"/>
        <v>174.50989114123041</v>
      </c>
    </row>
    <row r="267" spans="1:29" x14ac:dyDescent="0.2">
      <c r="A267" s="19">
        <f t="shared" si="80"/>
        <v>52748</v>
      </c>
      <c r="B267">
        <f t="shared" si="73"/>
        <v>77</v>
      </c>
      <c r="C267">
        <f t="shared" si="74"/>
        <v>2</v>
      </c>
      <c r="D267">
        <f t="shared" si="75"/>
        <v>22</v>
      </c>
      <c r="E267">
        <f t="shared" si="76"/>
        <v>11</v>
      </c>
      <c r="F267">
        <f t="shared" si="77"/>
        <v>263</v>
      </c>
      <c r="G267" s="11">
        <f>'Fund Return'!D264</f>
        <v>-1.1166399824200295E-2</v>
      </c>
      <c r="H267" s="12">
        <f t="shared" si="81"/>
        <v>0</v>
      </c>
      <c r="I267" s="12">
        <f>H266*(Input!$B$13)/12</f>
        <v>0</v>
      </c>
      <c r="J267" s="12">
        <f>H266*(Input!$B$14)/12</f>
        <v>0</v>
      </c>
      <c r="K267" s="12">
        <f>IF(AND($E267=0, H266&gt;0), Input!$B$15, 0)</f>
        <v>0</v>
      </c>
      <c r="L267" s="12">
        <f>O266*IF(AND($E267=0, H266&gt;0), Input!$B$12, 0)</f>
        <v>0</v>
      </c>
      <c r="M267" s="12">
        <f t="shared" si="78"/>
        <v>0</v>
      </c>
      <c r="N267" s="12">
        <f>IF(AND($E267=0, Q267=0, D267&lt;=5), MAX(O255*Input!$B$20), 0)</f>
        <v>0</v>
      </c>
      <c r="O267" s="12">
        <f t="shared" si="79"/>
        <v>157809.62</v>
      </c>
      <c r="P267" s="20">
        <f>IF(Q267=0, VLOOKUP(B267, LWP!$A$2:$B$77, 2, FALSE), P266)</f>
        <v>0.05</v>
      </c>
      <c r="Q267" s="13">
        <f>IF(F267&lt;Input!$B$23,0,1)</f>
        <v>1</v>
      </c>
      <c r="R267" s="12">
        <f t="shared" si="82"/>
        <v>657.54008333333331</v>
      </c>
      <c r="S267" s="12">
        <f t="shared" si="83"/>
        <v>657.54008333333331</v>
      </c>
      <c r="T267" s="27">
        <f>VLOOKUP(D267,'Swap-forward'!$A$2:$B$90,2,FALSE)/12</f>
        <v>2.8146510875811472E-3</v>
      </c>
      <c r="U267" s="27">
        <f>EXP(-SUM(T$5:T267))</f>
        <v>0.50885715030047485</v>
      </c>
      <c r="V267" s="12">
        <f t="shared" si="84"/>
        <v>0</v>
      </c>
      <c r="W267" s="12">
        <f t="shared" si="85"/>
        <v>334.59397301333672</v>
      </c>
      <c r="X267" s="26"/>
      <c r="Y267">
        <f>VLOOKUP(B267, Mort!$A$2:$D$116, 4, FALSE)/12</f>
        <v>1.1179891327499999E-4</v>
      </c>
      <c r="Z267">
        <f>VLOOKUP(D267,Lapse!$A$2:$B$101, 2, FALSE)/12</f>
        <v>2.5000000000000001E-3</v>
      </c>
      <c r="AA267" s="28">
        <f t="shared" si="89"/>
        <v>0.51873302049275494</v>
      </c>
      <c r="AB267" s="27">
        <f t="shared" si="87"/>
        <v>0</v>
      </c>
      <c r="AC267" s="27">
        <f t="shared" si="88"/>
        <v>173.5649422598795</v>
      </c>
    </row>
    <row r="268" spans="1:29" x14ac:dyDescent="0.2">
      <c r="A268" s="19">
        <f t="shared" si="80"/>
        <v>52778</v>
      </c>
      <c r="B268">
        <f t="shared" si="73"/>
        <v>77</v>
      </c>
      <c r="C268">
        <f t="shared" si="74"/>
        <v>3</v>
      </c>
      <c r="D268">
        <f t="shared" si="75"/>
        <v>23</v>
      </c>
      <c r="E268">
        <f t="shared" si="76"/>
        <v>0</v>
      </c>
      <c r="F268">
        <f t="shared" si="77"/>
        <v>264</v>
      </c>
      <c r="G268" s="11">
        <f>'Fund Return'!D265</f>
        <v>-2.6155572588544389E-2</v>
      </c>
      <c r="H268" s="12">
        <f t="shared" si="81"/>
        <v>0</v>
      </c>
      <c r="I268" s="12">
        <f>H267*(Input!$B$13)/12</f>
        <v>0</v>
      </c>
      <c r="J268" s="12">
        <f>H267*(Input!$B$14)/12</f>
        <v>0</v>
      </c>
      <c r="K268" s="12">
        <f>IF(AND($E268=0, H267&gt;0), Input!$B$15, 0)</f>
        <v>0</v>
      </c>
      <c r="L268" s="12">
        <f>O267*IF(AND($E268=0, H267&gt;0), Input!$B$12, 0)</f>
        <v>0</v>
      </c>
      <c r="M268" s="12">
        <f t="shared" si="78"/>
        <v>0</v>
      </c>
      <c r="N268" s="12">
        <f>IF(AND($E268=0, Q268=0, D268&lt;=5), MAX(O256*Input!$B$20), 0)</f>
        <v>0</v>
      </c>
      <c r="O268" s="12">
        <f t="shared" si="79"/>
        <v>157809.62</v>
      </c>
      <c r="P268" s="20">
        <f>IF(Q268=0, VLOOKUP(B268, LWP!$A$2:$B$77, 2, FALSE), P267)</f>
        <v>0.05</v>
      </c>
      <c r="Q268" s="13">
        <f>IF(F268&lt;Input!$B$23,0,1)</f>
        <v>1</v>
      </c>
      <c r="R268" s="12">
        <f t="shared" si="82"/>
        <v>657.54008333333331</v>
      </c>
      <c r="S268" s="12">
        <f t="shared" si="83"/>
        <v>657.54008333333331</v>
      </c>
      <c r="T268" s="27">
        <f>VLOOKUP(D268,'Swap-forward'!$A$2:$B$90,2,FALSE)/12</f>
        <v>2.8528960252364823E-3</v>
      </c>
      <c r="U268" s="27">
        <f>EXP(-SUM(T$5:T268))</f>
        <v>0.50740750258929135</v>
      </c>
      <c r="V268" s="12">
        <f t="shared" si="84"/>
        <v>0</v>
      </c>
      <c r="W268" s="12">
        <f t="shared" si="85"/>
        <v>333.64077153652119</v>
      </c>
      <c r="X268" s="26"/>
      <c r="Y268">
        <f>VLOOKUP(B268, Mort!$A$2:$D$116, 4, FALSE)/12</f>
        <v>1.1179891327499999E-4</v>
      </c>
      <c r="Z268">
        <f>VLOOKUP(D268,Lapse!$A$2:$B$101, 2, FALSE)/12</f>
        <v>2.5000000000000001E-3</v>
      </c>
      <c r="AA268" s="28">
        <f t="shared" si="89"/>
        <v>0.51737833913802211</v>
      </c>
      <c r="AB268" s="27">
        <f t="shared" si="87"/>
        <v>0</v>
      </c>
      <c r="AC268" s="27">
        <f t="shared" si="88"/>
        <v>172.6185082462936</v>
      </c>
    </row>
    <row r="269" spans="1:29" x14ac:dyDescent="0.2">
      <c r="A269" s="19">
        <f t="shared" si="80"/>
        <v>52809</v>
      </c>
      <c r="B269">
        <f t="shared" si="73"/>
        <v>77</v>
      </c>
      <c r="C269">
        <f t="shared" si="74"/>
        <v>4</v>
      </c>
      <c r="D269">
        <f t="shared" si="75"/>
        <v>23</v>
      </c>
      <c r="E269">
        <f t="shared" si="76"/>
        <v>1</v>
      </c>
      <c r="F269">
        <f t="shared" si="77"/>
        <v>265</v>
      </c>
      <c r="G269" s="11">
        <f>'Fund Return'!D266</f>
        <v>1.9796087612450195E-2</v>
      </c>
      <c r="H269" s="12">
        <f t="shared" si="81"/>
        <v>0</v>
      </c>
      <c r="I269" s="12">
        <f>H268*(Input!$B$13)/12</f>
        <v>0</v>
      </c>
      <c r="J269" s="12">
        <f>H268*(Input!$B$14)/12</f>
        <v>0</v>
      </c>
      <c r="K269" s="12">
        <f>IF(AND($E269=0, H268&gt;0), Input!$B$15, 0)</f>
        <v>0</v>
      </c>
      <c r="L269" s="12">
        <f>O268*IF(AND($E269=0, H268&gt;0), Input!$B$12, 0)</f>
        <v>0</v>
      </c>
      <c r="M269" s="12">
        <f t="shared" si="78"/>
        <v>0</v>
      </c>
      <c r="N269" s="12">
        <f>IF(AND($E269=0, Q269=0, D269&lt;=5), MAX(O257*Input!$B$20), 0)</f>
        <v>0</v>
      </c>
      <c r="O269" s="12">
        <f t="shared" si="79"/>
        <v>157809.62</v>
      </c>
      <c r="P269" s="20">
        <f>IF(Q269=0, VLOOKUP(B269, LWP!$A$2:$B$77, 2, FALSE), P268)</f>
        <v>0.05</v>
      </c>
      <c r="Q269" s="13">
        <f>IF(F269&lt;Input!$B$23,0,1)</f>
        <v>1</v>
      </c>
      <c r="R269" s="12">
        <f t="shared" si="82"/>
        <v>657.54008333333331</v>
      </c>
      <c r="S269" s="12">
        <f t="shared" si="83"/>
        <v>657.54008333333331</v>
      </c>
      <c r="T269" s="27">
        <f>VLOOKUP(D269,'Swap-forward'!$A$2:$B$90,2,FALSE)/12</f>
        <v>2.8528960252364823E-3</v>
      </c>
      <c r="U269" s="27">
        <f>EXP(-SUM(T$5:T269))</f>
        <v>0.50596198467855447</v>
      </c>
      <c r="V269" s="12">
        <f t="shared" si="84"/>
        <v>0</v>
      </c>
      <c r="W269" s="12">
        <f t="shared" si="85"/>
        <v>332.69028556903544</v>
      </c>
      <c r="X269" s="26"/>
      <c r="Y269">
        <f>VLOOKUP(B269, Mort!$A$2:$D$116, 4, FALSE)/12</f>
        <v>1.1179891327499999E-4</v>
      </c>
      <c r="Z269">
        <f>VLOOKUP(D269,Lapse!$A$2:$B$101, 2, FALSE)/12</f>
        <v>2.5000000000000001E-3</v>
      </c>
      <c r="AA269" s="28">
        <f t="shared" si="89"/>
        <v>0.51602719555994958</v>
      </c>
      <c r="AB269" s="27">
        <f t="shared" si="87"/>
        <v>0</v>
      </c>
      <c r="AC269" s="27">
        <f t="shared" si="88"/>
        <v>171.67723505222813</v>
      </c>
    </row>
    <row r="270" spans="1:29" x14ac:dyDescent="0.2">
      <c r="A270" s="19">
        <f t="shared" si="80"/>
        <v>52840</v>
      </c>
      <c r="B270">
        <f t="shared" si="73"/>
        <v>77</v>
      </c>
      <c r="C270">
        <f t="shared" si="74"/>
        <v>5</v>
      </c>
      <c r="D270">
        <f t="shared" si="75"/>
        <v>23</v>
      </c>
      <c r="E270">
        <f t="shared" si="76"/>
        <v>2</v>
      </c>
      <c r="F270">
        <f t="shared" si="77"/>
        <v>266</v>
      </c>
      <c r="G270" s="11">
        <f>'Fund Return'!D267</f>
        <v>1.26172903966562E-3</v>
      </c>
      <c r="H270" s="12">
        <f t="shared" si="81"/>
        <v>0</v>
      </c>
      <c r="I270" s="12">
        <f>H269*(Input!$B$13)/12</f>
        <v>0</v>
      </c>
      <c r="J270" s="12">
        <f>H269*(Input!$B$14)/12</f>
        <v>0</v>
      </c>
      <c r="K270" s="12">
        <f>IF(AND($E270=0, H269&gt;0), Input!$B$15, 0)</f>
        <v>0</v>
      </c>
      <c r="L270" s="12">
        <f>O269*IF(AND($E270=0, H269&gt;0), Input!$B$12, 0)</f>
        <v>0</v>
      </c>
      <c r="M270" s="12">
        <f t="shared" si="78"/>
        <v>0</v>
      </c>
      <c r="N270" s="12">
        <f>IF(AND($E270=0, Q270=0, D270&lt;=5), MAX(O258*Input!$B$20), 0)</f>
        <v>0</v>
      </c>
      <c r="O270" s="12">
        <f t="shared" si="79"/>
        <v>157809.62</v>
      </c>
      <c r="P270" s="20">
        <f>IF(Q270=0, VLOOKUP(B270, LWP!$A$2:$B$77, 2, FALSE), P269)</f>
        <v>0.05</v>
      </c>
      <c r="Q270" s="13">
        <f>IF(F270&lt;Input!$B$23,0,1)</f>
        <v>1</v>
      </c>
      <c r="R270" s="12">
        <f t="shared" si="82"/>
        <v>657.54008333333331</v>
      </c>
      <c r="S270" s="12">
        <f t="shared" si="83"/>
        <v>657.54008333333331</v>
      </c>
      <c r="T270" s="27">
        <f>VLOOKUP(D270,'Swap-forward'!$A$2:$B$90,2,FALSE)/12</f>
        <v>2.8528960252364823E-3</v>
      </c>
      <c r="U270" s="27">
        <f>EXP(-SUM(T$5:T270))</f>
        <v>0.50452058480316309</v>
      </c>
      <c r="V270" s="12">
        <f t="shared" si="84"/>
        <v>0</v>
      </c>
      <c r="W270" s="12">
        <f t="shared" si="85"/>
        <v>331.74250737485391</v>
      </c>
      <c r="X270" s="26"/>
      <c r="Y270">
        <f>VLOOKUP(B270, Mort!$A$2:$D$116, 4, FALSE)/12</f>
        <v>1.1179891327499999E-4</v>
      </c>
      <c r="Z270">
        <f>VLOOKUP(D270,Lapse!$A$2:$B$101, 2, FALSE)/12</f>
        <v>2.5000000000000001E-3</v>
      </c>
      <c r="AA270" s="28">
        <f t="shared" si="89"/>
        <v>0.51467958051956508</v>
      </c>
      <c r="AB270" s="27">
        <f t="shared" si="87"/>
        <v>0</v>
      </c>
      <c r="AC270" s="27">
        <f t="shared" si="88"/>
        <v>170.74109453619855</v>
      </c>
    </row>
    <row r="271" spans="1:29" x14ac:dyDescent="0.2">
      <c r="A271" s="19">
        <f t="shared" si="80"/>
        <v>52870</v>
      </c>
      <c r="B271">
        <f t="shared" si="73"/>
        <v>77</v>
      </c>
      <c r="C271">
        <f t="shared" si="74"/>
        <v>6</v>
      </c>
      <c r="D271">
        <f t="shared" si="75"/>
        <v>23</v>
      </c>
      <c r="E271">
        <f t="shared" si="76"/>
        <v>3</v>
      </c>
      <c r="F271">
        <f t="shared" si="77"/>
        <v>267</v>
      </c>
      <c r="G271" s="11">
        <f>'Fund Return'!D268</f>
        <v>6.4685220511529629E-3</v>
      </c>
      <c r="H271" s="12">
        <f t="shared" si="81"/>
        <v>0</v>
      </c>
      <c r="I271" s="12">
        <f>H270*(Input!$B$13)/12</f>
        <v>0</v>
      </c>
      <c r="J271" s="12">
        <f>H270*(Input!$B$14)/12</f>
        <v>0</v>
      </c>
      <c r="K271" s="12">
        <f>IF(AND($E271=0, H270&gt;0), Input!$B$15, 0)</f>
        <v>0</v>
      </c>
      <c r="L271" s="12">
        <f>O270*IF(AND($E271=0, H270&gt;0), Input!$B$12, 0)</f>
        <v>0</v>
      </c>
      <c r="M271" s="12">
        <f t="shared" si="78"/>
        <v>0</v>
      </c>
      <c r="N271" s="12">
        <f>IF(AND($E271=0, Q271=0, D271&lt;=5), MAX(O259*Input!$B$20), 0)</f>
        <v>0</v>
      </c>
      <c r="O271" s="12">
        <f t="shared" si="79"/>
        <v>157809.62</v>
      </c>
      <c r="P271" s="20">
        <f>IF(Q271=0, VLOOKUP(B271, LWP!$A$2:$B$77, 2, FALSE), P270)</f>
        <v>0.05</v>
      </c>
      <c r="Q271" s="13">
        <f>IF(F271&lt;Input!$B$23,0,1)</f>
        <v>1</v>
      </c>
      <c r="R271" s="12">
        <f t="shared" si="82"/>
        <v>657.54008333333331</v>
      </c>
      <c r="S271" s="12">
        <f t="shared" si="83"/>
        <v>657.54008333333331</v>
      </c>
      <c r="T271" s="27">
        <f>VLOOKUP(D271,'Swap-forward'!$A$2:$B$90,2,FALSE)/12</f>
        <v>2.8528960252364823E-3</v>
      </c>
      <c r="U271" s="27">
        <f>EXP(-SUM(T$5:T271))</f>
        <v>0.50308329123153306</v>
      </c>
      <c r="V271" s="12">
        <f t="shared" si="84"/>
        <v>0</v>
      </c>
      <c r="W271" s="12">
        <f t="shared" si="85"/>
        <v>330.79742923998987</v>
      </c>
      <c r="X271" s="26"/>
      <c r="Y271">
        <f>VLOOKUP(B271, Mort!$A$2:$D$116, 4, FALSE)/12</f>
        <v>1.1179891327499999E-4</v>
      </c>
      <c r="Z271">
        <f>VLOOKUP(D271,Lapse!$A$2:$B$101, 2, FALSE)/12</f>
        <v>2.5000000000000001E-3</v>
      </c>
      <c r="AA271" s="28">
        <f t="shared" si="89"/>
        <v>0.51333548480202384</v>
      </c>
      <c r="AB271" s="27">
        <f t="shared" si="87"/>
        <v>0</v>
      </c>
      <c r="AC271" s="27">
        <f t="shared" si="88"/>
        <v>169.81005871017337</v>
      </c>
    </row>
    <row r="272" spans="1:29" x14ac:dyDescent="0.2">
      <c r="A272" s="19">
        <f t="shared" si="80"/>
        <v>52901</v>
      </c>
      <c r="B272">
        <f t="shared" si="73"/>
        <v>77</v>
      </c>
      <c r="C272">
        <f t="shared" si="74"/>
        <v>7</v>
      </c>
      <c r="D272">
        <f t="shared" si="75"/>
        <v>23</v>
      </c>
      <c r="E272">
        <f t="shared" si="76"/>
        <v>4</v>
      </c>
      <c r="F272">
        <f t="shared" si="77"/>
        <v>268</v>
      </c>
      <c r="G272" s="11">
        <f>'Fund Return'!D269</f>
        <v>1.4050941186482148E-2</v>
      </c>
      <c r="H272" s="12">
        <f t="shared" si="81"/>
        <v>0</v>
      </c>
      <c r="I272" s="12">
        <f>H271*(Input!$B$13)/12</f>
        <v>0</v>
      </c>
      <c r="J272" s="12">
        <f>H271*(Input!$B$14)/12</f>
        <v>0</v>
      </c>
      <c r="K272" s="12">
        <f>IF(AND($E272=0, H271&gt;0), Input!$B$15, 0)</f>
        <v>0</v>
      </c>
      <c r="L272" s="12">
        <f>O271*IF(AND($E272=0, H271&gt;0), Input!$B$12, 0)</f>
        <v>0</v>
      </c>
      <c r="M272" s="12">
        <f t="shared" si="78"/>
        <v>0</v>
      </c>
      <c r="N272" s="12">
        <f>IF(AND($E272=0, Q272=0, D272&lt;=5), MAX(O260*Input!$B$20), 0)</f>
        <v>0</v>
      </c>
      <c r="O272" s="12">
        <f t="shared" si="79"/>
        <v>157809.62</v>
      </c>
      <c r="P272" s="20">
        <f>IF(Q272=0, VLOOKUP(B272, LWP!$A$2:$B$77, 2, FALSE), P271)</f>
        <v>0.05</v>
      </c>
      <c r="Q272" s="13">
        <f>IF(F272&lt;Input!$B$23,0,1)</f>
        <v>1</v>
      </c>
      <c r="R272" s="12">
        <f t="shared" si="82"/>
        <v>657.54008333333331</v>
      </c>
      <c r="S272" s="12">
        <f t="shared" si="83"/>
        <v>657.54008333333331</v>
      </c>
      <c r="T272" s="27">
        <f>VLOOKUP(D272,'Swap-forward'!$A$2:$B$90,2,FALSE)/12</f>
        <v>2.8528960252364823E-3</v>
      </c>
      <c r="U272" s="27">
        <f>EXP(-SUM(T$5:T272))</f>
        <v>0.50165009226550139</v>
      </c>
      <c r="V272" s="12">
        <f t="shared" si="84"/>
        <v>0</v>
      </c>
      <c r="W272" s="12">
        <f t="shared" si="85"/>
        <v>329.85504347243216</v>
      </c>
      <c r="X272" s="26"/>
      <c r="Y272">
        <f>VLOOKUP(B272, Mort!$A$2:$D$116, 4, FALSE)/12</f>
        <v>1.1179891327499999E-4</v>
      </c>
      <c r="Z272">
        <f>VLOOKUP(D272,Lapse!$A$2:$B$101, 2, FALSE)/12</f>
        <v>2.5000000000000001E-3</v>
      </c>
      <c r="AA272" s="28">
        <f t="shared" si="89"/>
        <v>0.51199489921654584</v>
      </c>
      <c r="AB272" s="27">
        <f t="shared" si="87"/>
        <v>0</v>
      </c>
      <c r="AC272" s="27">
        <f t="shared" si="88"/>
        <v>168.88409973873726</v>
      </c>
    </row>
    <row r="273" spans="1:29" x14ac:dyDescent="0.2">
      <c r="A273" s="19">
        <f t="shared" si="80"/>
        <v>52931</v>
      </c>
      <c r="B273">
        <f t="shared" si="73"/>
        <v>77</v>
      </c>
      <c r="C273">
        <f t="shared" si="74"/>
        <v>8</v>
      </c>
      <c r="D273">
        <f t="shared" si="75"/>
        <v>23</v>
      </c>
      <c r="E273">
        <f t="shared" si="76"/>
        <v>5</v>
      </c>
      <c r="F273">
        <f t="shared" si="77"/>
        <v>269</v>
      </c>
      <c r="G273" s="11">
        <f>'Fund Return'!D270</f>
        <v>-3.4250131187726032E-2</v>
      </c>
      <c r="H273" s="12">
        <f t="shared" si="81"/>
        <v>0</v>
      </c>
      <c r="I273" s="12">
        <f>H272*(Input!$B$13)/12</f>
        <v>0</v>
      </c>
      <c r="J273" s="12">
        <f>H272*(Input!$B$14)/12</f>
        <v>0</v>
      </c>
      <c r="K273" s="12">
        <f>IF(AND($E273=0, H272&gt;0), Input!$B$15, 0)</f>
        <v>0</v>
      </c>
      <c r="L273" s="12">
        <f>O272*IF(AND($E273=0, H272&gt;0), Input!$B$12, 0)</f>
        <v>0</v>
      </c>
      <c r="M273" s="12">
        <f t="shared" si="78"/>
        <v>0</v>
      </c>
      <c r="N273" s="12">
        <f>IF(AND($E273=0, Q273=0, D273&lt;=5), MAX(O261*Input!$B$20), 0)</f>
        <v>0</v>
      </c>
      <c r="O273" s="12">
        <f t="shared" si="79"/>
        <v>157809.62</v>
      </c>
      <c r="P273" s="20">
        <f>IF(Q273=0, VLOOKUP(B273, LWP!$A$2:$B$77, 2, FALSE), P272)</f>
        <v>0.05</v>
      </c>
      <c r="Q273" s="13">
        <f>IF(F273&lt;Input!$B$23,0,1)</f>
        <v>1</v>
      </c>
      <c r="R273" s="12">
        <f t="shared" si="82"/>
        <v>657.54008333333331</v>
      </c>
      <c r="S273" s="12">
        <f t="shared" si="83"/>
        <v>657.54008333333331</v>
      </c>
      <c r="T273" s="27">
        <f>VLOOKUP(D273,'Swap-forward'!$A$2:$B$90,2,FALSE)/12</f>
        <v>2.8528960252364823E-3</v>
      </c>
      <c r="U273" s="27">
        <f>EXP(-SUM(T$5:T273))</f>
        <v>0.50022097624023132</v>
      </c>
      <c r="V273" s="12">
        <f t="shared" si="84"/>
        <v>0</v>
      </c>
      <c r="W273" s="12">
        <f t="shared" si="85"/>
        <v>328.91534240208307</v>
      </c>
      <c r="X273" s="26"/>
      <c r="Y273">
        <f>VLOOKUP(B273, Mort!$A$2:$D$116, 4, FALSE)/12</f>
        <v>1.1179891327499999E-4</v>
      </c>
      <c r="Z273">
        <f>VLOOKUP(D273,Lapse!$A$2:$B$101, 2, FALSE)/12</f>
        <v>2.5000000000000001E-3</v>
      </c>
      <c r="AA273" s="28">
        <f t="shared" si="89"/>
        <v>0.51065781459635307</v>
      </c>
      <c r="AB273" s="27">
        <f t="shared" si="87"/>
        <v>0</v>
      </c>
      <c r="AC273" s="27">
        <f t="shared" si="88"/>
        <v>167.96318993825892</v>
      </c>
    </row>
    <row r="274" spans="1:29" x14ac:dyDescent="0.2">
      <c r="A274" s="19">
        <f t="shared" si="80"/>
        <v>52962</v>
      </c>
      <c r="B274">
        <f t="shared" si="73"/>
        <v>77</v>
      </c>
      <c r="C274">
        <f t="shared" si="74"/>
        <v>9</v>
      </c>
      <c r="D274">
        <f t="shared" si="75"/>
        <v>23</v>
      </c>
      <c r="E274">
        <f t="shared" si="76"/>
        <v>6</v>
      </c>
      <c r="F274">
        <f t="shared" si="77"/>
        <v>270</v>
      </c>
      <c r="G274" s="11">
        <f>'Fund Return'!D271</f>
        <v>-1.5579228840819546E-2</v>
      </c>
      <c r="H274" s="12">
        <f t="shared" si="81"/>
        <v>0</v>
      </c>
      <c r="I274" s="12">
        <f>H273*(Input!$B$13)/12</f>
        <v>0</v>
      </c>
      <c r="J274" s="12">
        <f>H273*(Input!$B$14)/12</f>
        <v>0</v>
      </c>
      <c r="K274" s="12">
        <f>IF(AND($E274=0, H273&gt;0), Input!$B$15, 0)</f>
        <v>0</v>
      </c>
      <c r="L274" s="12">
        <f>O273*IF(AND($E274=0, H273&gt;0), Input!$B$12, 0)</f>
        <v>0</v>
      </c>
      <c r="M274" s="12">
        <f t="shared" si="78"/>
        <v>0</v>
      </c>
      <c r="N274" s="12">
        <f>IF(AND($E274=0, Q274=0, D274&lt;=5), MAX(O262*Input!$B$20), 0)</f>
        <v>0</v>
      </c>
      <c r="O274" s="12">
        <f t="shared" si="79"/>
        <v>157809.62</v>
      </c>
      <c r="P274" s="20">
        <f>IF(Q274=0, VLOOKUP(B274, LWP!$A$2:$B$77, 2, FALSE), P273)</f>
        <v>0.05</v>
      </c>
      <c r="Q274" s="13">
        <f>IF(F274&lt;Input!$B$23,0,1)</f>
        <v>1</v>
      </c>
      <c r="R274" s="12">
        <f t="shared" si="82"/>
        <v>657.54008333333331</v>
      </c>
      <c r="S274" s="12">
        <f t="shared" si="83"/>
        <v>657.54008333333331</v>
      </c>
      <c r="T274" s="27">
        <f>VLOOKUP(D274,'Swap-forward'!$A$2:$B$90,2,FALSE)/12</f>
        <v>2.8528960252364823E-3</v>
      </c>
      <c r="U274" s="27">
        <f>EXP(-SUM(T$5:T274))</f>
        <v>0.49879593152411716</v>
      </c>
      <c r="V274" s="12">
        <f t="shared" si="84"/>
        <v>0</v>
      </c>
      <c r="W274" s="12">
        <f t="shared" si="85"/>
        <v>327.97831838069561</v>
      </c>
      <c r="X274" s="26"/>
      <c r="Y274">
        <f>VLOOKUP(B274, Mort!$A$2:$D$116, 4, FALSE)/12</f>
        <v>1.1179891327499999E-4</v>
      </c>
      <c r="Z274">
        <f>VLOOKUP(D274,Lapse!$A$2:$B$101, 2, FALSE)/12</f>
        <v>2.5000000000000001E-3</v>
      </c>
      <c r="AA274" s="28">
        <f t="shared" si="89"/>
        <v>0.50932422179860681</v>
      </c>
      <c r="AB274" s="27">
        <f t="shared" si="87"/>
        <v>0</v>
      </c>
      <c r="AC274" s="27">
        <f t="shared" si="88"/>
        <v>167.04730177606351</v>
      </c>
    </row>
    <row r="275" spans="1:29" x14ac:dyDescent="0.2">
      <c r="A275" s="19">
        <f t="shared" si="80"/>
        <v>52993</v>
      </c>
      <c r="B275">
        <f t="shared" si="73"/>
        <v>77</v>
      </c>
      <c r="C275">
        <f t="shared" si="74"/>
        <v>10</v>
      </c>
      <c r="D275">
        <f t="shared" si="75"/>
        <v>23</v>
      </c>
      <c r="E275">
        <f t="shared" si="76"/>
        <v>7</v>
      </c>
      <c r="F275">
        <f t="shared" si="77"/>
        <v>271</v>
      </c>
      <c r="G275" s="11">
        <f>'Fund Return'!D272</f>
        <v>5.9071714547433679E-2</v>
      </c>
      <c r="H275" s="12">
        <f t="shared" si="81"/>
        <v>0</v>
      </c>
      <c r="I275" s="12">
        <f>H274*(Input!$B$13)/12</f>
        <v>0</v>
      </c>
      <c r="J275" s="12">
        <f>H274*(Input!$B$14)/12</f>
        <v>0</v>
      </c>
      <c r="K275" s="12">
        <f>IF(AND($E275=0, H274&gt;0), Input!$B$15, 0)</f>
        <v>0</v>
      </c>
      <c r="L275" s="12">
        <f>O274*IF(AND($E275=0, H274&gt;0), Input!$B$12, 0)</f>
        <v>0</v>
      </c>
      <c r="M275" s="12">
        <f t="shared" si="78"/>
        <v>0</v>
      </c>
      <c r="N275" s="12">
        <f>IF(AND($E275=0, Q275=0, D275&lt;=5), MAX(O263*Input!$B$20), 0)</f>
        <v>0</v>
      </c>
      <c r="O275" s="12">
        <f t="shared" si="79"/>
        <v>157809.62</v>
      </c>
      <c r="P275" s="20">
        <f>IF(Q275=0, VLOOKUP(B275, LWP!$A$2:$B$77, 2, FALSE), P274)</f>
        <v>0.05</v>
      </c>
      <c r="Q275" s="13">
        <f>IF(F275&lt;Input!$B$23,0,1)</f>
        <v>1</v>
      </c>
      <c r="R275" s="12">
        <f t="shared" si="82"/>
        <v>657.54008333333331</v>
      </c>
      <c r="S275" s="12">
        <f t="shared" si="83"/>
        <v>657.54008333333331</v>
      </c>
      <c r="T275" s="27">
        <f>VLOOKUP(D275,'Swap-forward'!$A$2:$B$90,2,FALSE)/12</f>
        <v>2.8528960252364823E-3</v>
      </c>
      <c r="U275" s="27">
        <f>EXP(-SUM(T$5:T275))</f>
        <v>0.49737494651868963</v>
      </c>
      <c r="V275" s="12">
        <f t="shared" si="84"/>
        <v>0</v>
      </c>
      <c r="W275" s="12">
        <f t="shared" si="85"/>
        <v>327.04396378181139</v>
      </c>
      <c r="X275" s="26"/>
      <c r="Y275">
        <f>VLOOKUP(B275, Mort!$A$2:$D$116, 4, FALSE)/12</f>
        <v>1.1179891327499999E-4</v>
      </c>
      <c r="Z275">
        <f>VLOOKUP(D275,Lapse!$A$2:$B$101, 2, FALSE)/12</f>
        <v>2.5000000000000001E-3</v>
      </c>
      <c r="AA275" s="28">
        <f t="shared" si="89"/>
        <v>0.50799411170434494</v>
      </c>
      <c r="AB275" s="27">
        <f t="shared" si="87"/>
        <v>0</v>
      </c>
      <c r="AC275" s="27">
        <f t="shared" si="88"/>
        <v>166.13640786960923</v>
      </c>
    </row>
    <row r="276" spans="1:29" x14ac:dyDescent="0.2">
      <c r="A276" s="19">
        <f t="shared" si="80"/>
        <v>53021</v>
      </c>
      <c r="B276">
        <f t="shared" si="73"/>
        <v>77</v>
      </c>
      <c r="C276">
        <f t="shared" si="74"/>
        <v>11</v>
      </c>
      <c r="D276">
        <f t="shared" si="75"/>
        <v>23</v>
      </c>
      <c r="E276">
        <f t="shared" si="76"/>
        <v>8</v>
      </c>
      <c r="F276">
        <f t="shared" si="77"/>
        <v>272</v>
      </c>
      <c r="G276" s="11">
        <f>'Fund Return'!D273</f>
        <v>7.9102530027131149E-2</v>
      </c>
      <c r="H276" s="12">
        <f t="shared" si="81"/>
        <v>0</v>
      </c>
      <c r="I276" s="12">
        <f>H275*(Input!$B$13)/12</f>
        <v>0</v>
      </c>
      <c r="J276" s="12">
        <f>H275*(Input!$B$14)/12</f>
        <v>0</v>
      </c>
      <c r="K276" s="12">
        <f>IF(AND($E276=0, H275&gt;0), Input!$B$15, 0)</f>
        <v>0</v>
      </c>
      <c r="L276" s="12">
        <f>O275*IF(AND($E276=0, H275&gt;0), Input!$B$12, 0)</f>
        <v>0</v>
      </c>
      <c r="M276" s="12">
        <f t="shared" si="78"/>
        <v>0</v>
      </c>
      <c r="N276" s="12">
        <f>IF(AND($E276=0, Q276=0, D276&lt;=5), MAX(O264*Input!$B$20), 0)</f>
        <v>0</v>
      </c>
      <c r="O276" s="12">
        <f t="shared" si="79"/>
        <v>157809.62</v>
      </c>
      <c r="P276" s="20">
        <f>IF(Q276=0, VLOOKUP(B276, LWP!$A$2:$B$77, 2, FALSE), P275)</f>
        <v>0.05</v>
      </c>
      <c r="Q276" s="13">
        <f>IF(F276&lt;Input!$B$23,0,1)</f>
        <v>1</v>
      </c>
      <c r="R276" s="12">
        <f t="shared" si="82"/>
        <v>657.54008333333331</v>
      </c>
      <c r="S276" s="12">
        <f t="shared" si="83"/>
        <v>657.54008333333331</v>
      </c>
      <c r="T276" s="27">
        <f>VLOOKUP(D276,'Swap-forward'!$A$2:$B$90,2,FALSE)/12</f>
        <v>2.8528960252364823E-3</v>
      </c>
      <c r="U276" s="27">
        <f>EXP(-SUM(T$5:T276))</f>
        <v>0.49595800965852155</v>
      </c>
      <c r="V276" s="12">
        <f t="shared" si="84"/>
        <v>0</v>
      </c>
      <c r="W276" s="12">
        <f t="shared" si="85"/>
        <v>326.1122710006984</v>
      </c>
      <c r="X276" s="26"/>
      <c r="Y276">
        <f>VLOOKUP(B276, Mort!$A$2:$D$116, 4, FALSE)/12</f>
        <v>1.1179891327499999E-4</v>
      </c>
      <c r="Z276">
        <f>VLOOKUP(D276,Lapse!$A$2:$B$101, 2, FALSE)/12</f>
        <v>2.5000000000000001E-3</v>
      </c>
      <c r="AA276" s="28">
        <f t="shared" si="89"/>
        <v>0.50666747521841959</v>
      </c>
      <c r="AB276" s="27">
        <f t="shared" si="87"/>
        <v>0</v>
      </c>
      <c r="AC276" s="27">
        <f t="shared" si="88"/>
        <v>165.23048098566889</v>
      </c>
    </row>
    <row r="277" spans="1:29" x14ac:dyDescent="0.2">
      <c r="A277" s="19">
        <f t="shared" si="80"/>
        <v>53052</v>
      </c>
      <c r="B277">
        <f t="shared" si="73"/>
        <v>78</v>
      </c>
      <c r="C277">
        <f t="shared" si="74"/>
        <v>0</v>
      </c>
      <c r="D277">
        <f t="shared" si="75"/>
        <v>23</v>
      </c>
      <c r="E277">
        <f t="shared" si="76"/>
        <v>9</v>
      </c>
      <c r="F277">
        <f t="shared" si="77"/>
        <v>273</v>
      </c>
      <c r="G277" s="11">
        <f>'Fund Return'!D274</f>
        <v>-5.7328233442538597E-4</v>
      </c>
      <c r="H277" s="12">
        <f t="shared" si="81"/>
        <v>0</v>
      </c>
      <c r="I277" s="12">
        <f>H276*(Input!$B$13)/12</f>
        <v>0</v>
      </c>
      <c r="J277" s="12">
        <f>H276*(Input!$B$14)/12</f>
        <v>0</v>
      </c>
      <c r="K277" s="12">
        <f>IF(AND($E277=0, H276&gt;0), Input!$B$15, 0)</f>
        <v>0</v>
      </c>
      <c r="L277" s="12">
        <f>O276*IF(AND($E277=0, H276&gt;0), Input!$B$12, 0)</f>
        <v>0</v>
      </c>
      <c r="M277" s="12">
        <f t="shared" si="78"/>
        <v>0</v>
      </c>
      <c r="N277" s="12">
        <f>IF(AND($E277=0, Q277=0, D277&lt;=5), MAX(O265*Input!$B$20), 0)</f>
        <v>0</v>
      </c>
      <c r="O277" s="12">
        <f t="shared" si="79"/>
        <v>157809.62</v>
      </c>
      <c r="P277" s="20">
        <f>IF(Q277=0, VLOOKUP(B277, LWP!$A$2:$B$77, 2, FALSE), P276)</f>
        <v>0.05</v>
      </c>
      <c r="Q277" s="13">
        <f>IF(F277&lt;Input!$B$23,0,1)</f>
        <v>1</v>
      </c>
      <c r="R277" s="12">
        <f t="shared" si="82"/>
        <v>657.54008333333331</v>
      </c>
      <c r="S277" s="12">
        <f t="shared" si="83"/>
        <v>657.54008333333331</v>
      </c>
      <c r="T277" s="27">
        <f>VLOOKUP(D277,'Swap-forward'!$A$2:$B$90,2,FALSE)/12</f>
        <v>2.8528960252364823E-3</v>
      </c>
      <c r="U277" s="27">
        <f>EXP(-SUM(T$5:T277))</f>
        <v>0.49454510941113378</v>
      </c>
      <c r="V277" s="12">
        <f t="shared" si="84"/>
        <v>0</v>
      </c>
      <c r="W277" s="12">
        <f t="shared" si="85"/>
        <v>325.18323245428934</v>
      </c>
      <c r="X277" s="26"/>
      <c r="Y277">
        <f>VLOOKUP(B277, Mort!$A$2:$D$116, 4, FALSE)/12</f>
        <v>1.3768786135416662E-4</v>
      </c>
      <c r="Z277">
        <f>VLOOKUP(D277,Lapse!$A$2:$B$101, 2, FALSE)/12</f>
        <v>2.5000000000000001E-3</v>
      </c>
      <c r="AA277" s="28">
        <f t="shared" si="89"/>
        <v>0.50533121897419575</v>
      </c>
      <c r="AB277" s="27">
        <f t="shared" si="87"/>
        <v>0</v>
      </c>
      <c r="AC277" s="27">
        <f t="shared" si="88"/>
        <v>164.32523924609529</v>
      </c>
    </row>
    <row r="278" spans="1:29" x14ac:dyDescent="0.2">
      <c r="A278" s="19">
        <f t="shared" si="80"/>
        <v>53082</v>
      </c>
      <c r="B278">
        <f t="shared" si="73"/>
        <v>78</v>
      </c>
      <c r="C278">
        <f t="shared" si="74"/>
        <v>1</v>
      </c>
      <c r="D278">
        <f t="shared" si="75"/>
        <v>23</v>
      </c>
      <c r="E278">
        <f t="shared" si="76"/>
        <v>10</v>
      </c>
      <c r="F278">
        <f t="shared" si="77"/>
        <v>274</v>
      </c>
      <c r="G278" s="11">
        <f>'Fund Return'!D275</f>
        <v>2.1553336920308655E-2</v>
      </c>
      <c r="H278" s="12">
        <f t="shared" si="81"/>
        <v>0</v>
      </c>
      <c r="I278" s="12">
        <f>H277*(Input!$B$13)/12</f>
        <v>0</v>
      </c>
      <c r="J278" s="12">
        <f>H277*(Input!$B$14)/12</f>
        <v>0</v>
      </c>
      <c r="K278" s="12">
        <f>IF(AND($E278=0, H277&gt;0), Input!$B$15, 0)</f>
        <v>0</v>
      </c>
      <c r="L278" s="12">
        <f>O277*IF(AND($E278=0, H277&gt;0), Input!$B$12, 0)</f>
        <v>0</v>
      </c>
      <c r="M278" s="12">
        <f t="shared" si="78"/>
        <v>0</v>
      </c>
      <c r="N278" s="12">
        <f>IF(AND($E278=0, Q278=0, D278&lt;=5), MAX(O266*Input!$B$20), 0)</f>
        <v>0</v>
      </c>
      <c r="O278" s="12">
        <f t="shared" si="79"/>
        <v>157809.62</v>
      </c>
      <c r="P278" s="20">
        <f>IF(Q278=0, VLOOKUP(B278, LWP!$A$2:$B$77, 2, FALSE), P277)</f>
        <v>0.05</v>
      </c>
      <c r="Q278" s="13">
        <f>IF(F278&lt;Input!$B$23,0,1)</f>
        <v>1</v>
      </c>
      <c r="R278" s="12">
        <f t="shared" si="82"/>
        <v>657.54008333333331</v>
      </c>
      <c r="S278" s="12">
        <f t="shared" si="83"/>
        <v>657.54008333333331</v>
      </c>
      <c r="T278" s="27">
        <f>VLOOKUP(D278,'Swap-forward'!$A$2:$B$90,2,FALSE)/12</f>
        <v>2.8528960252364823E-3</v>
      </c>
      <c r="U278" s="27">
        <f>EXP(-SUM(T$5:T278))</f>
        <v>0.49313623427690112</v>
      </c>
      <c r="V278" s="12">
        <f t="shared" si="84"/>
        <v>0</v>
      </c>
      <c r="W278" s="12">
        <f t="shared" si="85"/>
        <v>324.25684058111972</v>
      </c>
      <c r="X278" s="26"/>
      <c r="Y278">
        <f>VLOOKUP(B278, Mort!$A$2:$D$116, 4, FALSE)/12</f>
        <v>1.3768786135416662E-4</v>
      </c>
      <c r="Z278">
        <f>VLOOKUP(D278,Lapse!$A$2:$B$101, 2, FALSE)/12</f>
        <v>2.5000000000000001E-3</v>
      </c>
      <c r="AA278" s="28">
        <f t="shared" si="89"/>
        <v>0.50399848689688131</v>
      </c>
      <c r="AB278" s="27">
        <f t="shared" si="87"/>
        <v>0</v>
      </c>
      <c r="AC278" s="27">
        <f t="shared" si="88"/>
        <v>163.42495701884761</v>
      </c>
    </row>
    <row r="279" spans="1:29" x14ac:dyDescent="0.2">
      <c r="A279" s="19">
        <f t="shared" si="80"/>
        <v>53113</v>
      </c>
      <c r="B279">
        <f t="shared" si="73"/>
        <v>78</v>
      </c>
      <c r="C279">
        <f t="shared" si="74"/>
        <v>2</v>
      </c>
      <c r="D279">
        <f t="shared" si="75"/>
        <v>23</v>
      </c>
      <c r="E279">
        <f t="shared" si="76"/>
        <v>11</v>
      </c>
      <c r="F279">
        <f t="shared" si="77"/>
        <v>275</v>
      </c>
      <c r="G279" s="11">
        <f>'Fund Return'!D276</f>
        <v>1.0178600263295796E-3</v>
      </c>
      <c r="H279" s="12">
        <f t="shared" si="81"/>
        <v>0</v>
      </c>
      <c r="I279" s="12">
        <f>H278*(Input!$B$13)/12</f>
        <v>0</v>
      </c>
      <c r="J279" s="12">
        <f>H278*(Input!$B$14)/12</f>
        <v>0</v>
      </c>
      <c r="K279" s="12">
        <f>IF(AND($E279=0, H278&gt;0), Input!$B$15, 0)</f>
        <v>0</v>
      </c>
      <c r="L279" s="12">
        <f>O278*IF(AND($E279=0, H278&gt;0), Input!$B$12, 0)</f>
        <v>0</v>
      </c>
      <c r="M279" s="12">
        <f t="shared" si="78"/>
        <v>0</v>
      </c>
      <c r="N279" s="12">
        <f>IF(AND($E279=0, Q279=0, D279&lt;=5), MAX(O267*Input!$B$20), 0)</f>
        <v>0</v>
      </c>
      <c r="O279" s="12">
        <f t="shared" si="79"/>
        <v>157809.62</v>
      </c>
      <c r="P279" s="20">
        <f>IF(Q279=0, VLOOKUP(B279, LWP!$A$2:$B$77, 2, FALSE), P278)</f>
        <v>0.05</v>
      </c>
      <c r="Q279" s="13">
        <f>IF(F279&lt;Input!$B$23,0,1)</f>
        <v>1</v>
      </c>
      <c r="R279" s="12">
        <f t="shared" si="82"/>
        <v>657.54008333333331</v>
      </c>
      <c r="S279" s="12">
        <f t="shared" si="83"/>
        <v>657.54008333333331</v>
      </c>
      <c r="T279" s="27">
        <f>VLOOKUP(D279,'Swap-forward'!$A$2:$B$90,2,FALSE)/12</f>
        <v>2.8528960252364823E-3</v>
      </c>
      <c r="U279" s="27">
        <f>EXP(-SUM(T$5:T279))</f>
        <v>0.49173137278895895</v>
      </c>
      <c r="V279" s="12">
        <f t="shared" si="84"/>
        <v>0</v>
      </c>
      <c r="W279" s="12">
        <f t="shared" si="85"/>
        <v>323.33308784126643</v>
      </c>
      <c r="X279" s="26"/>
      <c r="Y279">
        <f>VLOOKUP(B279, Mort!$A$2:$D$116, 4, FALSE)/12</f>
        <v>1.3768786135416662E-4</v>
      </c>
      <c r="Z279">
        <f>VLOOKUP(D279,Lapse!$A$2:$B$101, 2, FALSE)/12</f>
        <v>2.5000000000000001E-3</v>
      </c>
      <c r="AA279" s="28">
        <f t="shared" si="89"/>
        <v>0.50266926969203707</v>
      </c>
      <c r="AB279" s="27">
        <f t="shared" si="87"/>
        <v>0</v>
      </c>
      <c r="AC279" s="27">
        <f t="shared" si="88"/>
        <v>162.52960713244067</v>
      </c>
    </row>
    <row r="280" spans="1:29" x14ac:dyDescent="0.2">
      <c r="A280" s="19">
        <f t="shared" si="80"/>
        <v>53143</v>
      </c>
      <c r="B280">
        <f t="shared" ref="B280:B290" si="90">B279+(C279=11)</f>
        <v>78</v>
      </c>
      <c r="C280">
        <f t="shared" ref="C280:C290" si="91">MOD(C279+1,12)</f>
        <v>3</v>
      </c>
      <c r="D280">
        <f t="shared" ref="D280:D290" si="92">D279+(E279=11)</f>
        <v>24</v>
      </c>
      <c r="E280">
        <f t="shared" ref="E280:E290" si="93">MOD(E279+1,12)</f>
        <v>0</v>
      </c>
      <c r="F280">
        <f t="shared" ref="F280:F290" si="94">F279+1</f>
        <v>276</v>
      </c>
      <c r="G280" s="11">
        <f>'Fund Return'!D277</f>
        <v>7.7432624513333811E-2</v>
      </c>
      <c r="H280" s="12">
        <f t="shared" si="81"/>
        <v>0</v>
      </c>
      <c r="I280" s="12">
        <f>H279*(Input!$B$13)/12</f>
        <v>0</v>
      </c>
      <c r="J280" s="12">
        <f>H279*(Input!$B$14)/12</f>
        <v>0</v>
      </c>
      <c r="K280" s="12">
        <f>IF(AND($E280=0, H279&gt;0), Input!$B$15, 0)</f>
        <v>0</v>
      </c>
      <c r="L280" s="12">
        <f>O279*IF(AND($E280=0, H279&gt;0), Input!$B$12, 0)</f>
        <v>0</v>
      </c>
      <c r="M280" s="12">
        <f t="shared" ref="M280:M290" si="95">IF(AND($E280=0, Q280=0), MAX(H280,O279) - O279, 0)</f>
        <v>0</v>
      </c>
      <c r="N280" s="12">
        <f>IF(AND($E280=0, Q280=0, D280&lt;=5), MAX(O268*Input!$B$20), 0)</f>
        <v>0</v>
      </c>
      <c r="O280" s="12">
        <f t="shared" ref="O280:O290" si="96">O279+MAX(M280,N280)</f>
        <v>157809.62</v>
      </c>
      <c r="P280" s="20">
        <f>IF(Q280=0, VLOOKUP(B280, LWP!$A$2:$B$77, 2, FALSE), P279)</f>
        <v>0.05</v>
      </c>
      <c r="Q280" s="13">
        <f>IF(F280&lt;Input!$B$23,0,1)</f>
        <v>1</v>
      </c>
      <c r="R280" s="12">
        <f t="shared" si="82"/>
        <v>657.54008333333331</v>
      </c>
      <c r="S280" s="12">
        <f t="shared" si="83"/>
        <v>657.54008333333331</v>
      </c>
      <c r="T280" s="27">
        <f>VLOOKUP(D280,'Swap-forward'!$A$2:$B$90,2,FALSE)/12</f>
        <v>2.8922415170265225E-3</v>
      </c>
      <c r="U280" s="27">
        <f>EXP(-SUM(T$5:T280))</f>
        <v>0.49031122159744339</v>
      </c>
      <c r="V280" s="12">
        <f t="shared" si="84"/>
        <v>0</v>
      </c>
      <c r="W280" s="12">
        <f t="shared" si="85"/>
        <v>322.39928150845139</v>
      </c>
      <c r="X280" s="26"/>
      <c r="Y280">
        <f>VLOOKUP(B280, Mort!$A$2:$D$116, 4, FALSE)/12</f>
        <v>1.3768786135416662E-4</v>
      </c>
      <c r="Z280">
        <f>VLOOKUP(D280,Lapse!$A$2:$B$101, 2, FALSE)/12</f>
        <v>2.5000000000000001E-3</v>
      </c>
      <c r="AA280" s="28">
        <f t="shared" si="89"/>
        <v>0.50134355808973641</v>
      </c>
      <c r="AB280" s="27">
        <f t="shared" si="87"/>
        <v>0</v>
      </c>
      <c r="AC280" s="27">
        <f t="shared" si="88"/>
        <v>161.63280291702159</v>
      </c>
    </row>
    <row r="281" spans="1:29" x14ac:dyDescent="0.2">
      <c r="A281" s="19">
        <f t="shared" si="80"/>
        <v>53174</v>
      </c>
      <c r="B281">
        <f t="shared" si="90"/>
        <v>78</v>
      </c>
      <c r="C281">
        <f t="shared" si="91"/>
        <v>4</v>
      </c>
      <c r="D281">
        <f t="shared" si="92"/>
        <v>24</v>
      </c>
      <c r="E281">
        <f t="shared" si="93"/>
        <v>1</v>
      </c>
      <c r="F281">
        <f t="shared" si="94"/>
        <v>277</v>
      </c>
      <c r="G281" s="11">
        <f>'Fund Return'!D278</f>
        <v>1.3994246850600427E-2</v>
      </c>
      <c r="H281" s="12">
        <f t="shared" si="81"/>
        <v>0</v>
      </c>
      <c r="I281" s="12">
        <f>H280*(Input!$B$13)/12</f>
        <v>0</v>
      </c>
      <c r="J281" s="12">
        <f>H280*(Input!$B$14)/12</f>
        <v>0</v>
      </c>
      <c r="K281" s="12">
        <f>IF(AND($E281=0, H280&gt;0), Input!$B$15, 0)</f>
        <v>0</v>
      </c>
      <c r="L281" s="12">
        <f>O280*IF(AND($E281=0, H280&gt;0), Input!$B$12, 0)</f>
        <v>0</v>
      </c>
      <c r="M281" s="12">
        <f t="shared" si="95"/>
        <v>0</v>
      </c>
      <c r="N281" s="12">
        <f>IF(AND($E281=0, Q281=0, D281&lt;=5), MAX(O269*Input!$B$20), 0)</f>
        <v>0</v>
      </c>
      <c r="O281" s="12">
        <f t="shared" si="96"/>
        <v>157809.62</v>
      </c>
      <c r="P281" s="20">
        <f>IF(Q281=0, VLOOKUP(B281, LWP!$A$2:$B$77, 2, FALSE), P280)</f>
        <v>0.05</v>
      </c>
      <c r="Q281" s="13">
        <f>IF(F281&lt;Input!$B$23,0,1)</f>
        <v>1</v>
      </c>
      <c r="R281" s="12">
        <f t="shared" si="82"/>
        <v>657.54008333333331</v>
      </c>
      <c r="S281" s="12">
        <f t="shared" si="83"/>
        <v>657.54008333333331</v>
      </c>
      <c r="T281" s="27">
        <f>VLOOKUP(D281,'Swap-forward'!$A$2:$B$90,2,FALSE)/12</f>
        <v>2.8922415170265225E-3</v>
      </c>
      <c r="U281" s="27">
        <f>EXP(-SUM(T$5:T281))</f>
        <v>0.488895171892061</v>
      </c>
      <c r="V281" s="12">
        <f t="shared" si="84"/>
        <v>0</v>
      </c>
      <c r="W281" s="12">
        <f t="shared" si="85"/>
        <v>321.46817206717009</v>
      </c>
      <c r="X281" s="26"/>
      <c r="Y281">
        <f>VLOOKUP(B281, Mort!$A$2:$D$116, 4, FALSE)/12</f>
        <v>1.3768786135416662E-4</v>
      </c>
      <c r="Z281">
        <f>VLOOKUP(D281,Lapse!$A$2:$B$101, 2, FALSE)/12</f>
        <v>2.5000000000000001E-3</v>
      </c>
      <c r="AA281" s="28">
        <f t="shared" si="89"/>
        <v>0.50002134284450084</v>
      </c>
      <c r="AB281" s="27">
        <f t="shared" si="87"/>
        <v>0</v>
      </c>
      <c r="AC281" s="27">
        <f t="shared" si="88"/>
        <v>160.74094707879345</v>
      </c>
    </row>
    <row r="282" spans="1:29" x14ac:dyDescent="0.2">
      <c r="A282" s="19">
        <f t="shared" si="80"/>
        <v>53205</v>
      </c>
      <c r="B282">
        <f t="shared" si="90"/>
        <v>78</v>
      </c>
      <c r="C282">
        <f t="shared" si="91"/>
        <v>5</v>
      </c>
      <c r="D282">
        <f t="shared" si="92"/>
        <v>24</v>
      </c>
      <c r="E282">
        <f t="shared" si="93"/>
        <v>2</v>
      </c>
      <c r="F282">
        <f t="shared" si="94"/>
        <v>278</v>
      </c>
      <c r="G282" s="11">
        <f>'Fund Return'!D279</f>
        <v>2.4389852197632827E-2</v>
      </c>
      <c r="H282" s="12">
        <f t="shared" si="81"/>
        <v>0</v>
      </c>
      <c r="I282" s="12">
        <f>H281*(Input!$B$13)/12</f>
        <v>0</v>
      </c>
      <c r="J282" s="12">
        <f>H281*(Input!$B$14)/12</f>
        <v>0</v>
      </c>
      <c r="K282" s="12">
        <f>IF(AND($E282=0, H281&gt;0), Input!$B$15, 0)</f>
        <v>0</v>
      </c>
      <c r="L282" s="12">
        <f>O281*IF(AND($E282=0, H281&gt;0), Input!$B$12, 0)</f>
        <v>0</v>
      </c>
      <c r="M282" s="12">
        <f t="shared" si="95"/>
        <v>0</v>
      </c>
      <c r="N282" s="12">
        <f>IF(AND($E282=0, Q282=0, D282&lt;=5), MAX(O270*Input!$B$20), 0)</f>
        <v>0</v>
      </c>
      <c r="O282" s="12">
        <f t="shared" si="96"/>
        <v>157809.62</v>
      </c>
      <c r="P282" s="20">
        <f>IF(Q282=0, VLOOKUP(B282, LWP!$A$2:$B$77, 2, FALSE), P281)</f>
        <v>0.05</v>
      </c>
      <c r="Q282" s="13">
        <f>IF(F282&lt;Input!$B$23,0,1)</f>
        <v>1</v>
      </c>
      <c r="R282" s="12">
        <f t="shared" si="82"/>
        <v>657.54008333333331</v>
      </c>
      <c r="S282" s="12">
        <f t="shared" si="83"/>
        <v>657.54008333333331</v>
      </c>
      <c r="T282" s="27">
        <f>VLOOKUP(D282,'Swap-forward'!$A$2:$B$90,2,FALSE)/12</f>
        <v>2.8922415170265225E-3</v>
      </c>
      <c r="U282" s="27">
        <f>EXP(-SUM(T$5:T282))</f>
        <v>0.48748321182746146</v>
      </c>
      <c r="V282" s="12">
        <f t="shared" si="84"/>
        <v>0</v>
      </c>
      <c r="W282" s="12">
        <f t="shared" si="85"/>
        <v>320.53975172862999</v>
      </c>
      <c r="X282" s="26"/>
      <c r="Y282">
        <f>VLOOKUP(B282, Mort!$A$2:$D$116, 4, FALSE)/12</f>
        <v>1.3768786135416662E-4</v>
      </c>
      <c r="Z282">
        <f>VLOOKUP(D282,Lapse!$A$2:$B$101, 2, FALSE)/12</f>
        <v>2.5000000000000001E-3</v>
      </c>
      <c r="AA282" s="28">
        <f t="shared" si="89"/>
        <v>0.49870261473523525</v>
      </c>
      <c r="AB282" s="27">
        <f t="shared" si="87"/>
        <v>0</v>
      </c>
      <c r="AC282" s="27">
        <f t="shared" si="88"/>
        <v>159.85401231365091</v>
      </c>
    </row>
    <row r="283" spans="1:29" x14ac:dyDescent="0.2">
      <c r="A283" s="19">
        <f t="shared" si="80"/>
        <v>53235</v>
      </c>
      <c r="B283">
        <f t="shared" si="90"/>
        <v>78</v>
      </c>
      <c r="C283">
        <f t="shared" si="91"/>
        <v>6</v>
      </c>
      <c r="D283">
        <f t="shared" si="92"/>
        <v>24</v>
      </c>
      <c r="E283">
        <f t="shared" si="93"/>
        <v>3</v>
      </c>
      <c r="F283">
        <f t="shared" si="94"/>
        <v>279</v>
      </c>
      <c r="G283" s="11">
        <f>'Fund Return'!D280</f>
        <v>-3.2565282757353972E-2</v>
      </c>
      <c r="H283" s="12">
        <f t="shared" si="81"/>
        <v>0</v>
      </c>
      <c r="I283" s="12">
        <f>H282*(Input!$B$13)/12</f>
        <v>0</v>
      </c>
      <c r="J283" s="12">
        <f>H282*(Input!$B$14)/12</f>
        <v>0</v>
      </c>
      <c r="K283" s="12">
        <f>IF(AND($E283=0, H282&gt;0), Input!$B$15, 0)</f>
        <v>0</v>
      </c>
      <c r="L283" s="12">
        <f>O282*IF(AND($E283=0, H282&gt;0), Input!$B$12, 0)</f>
        <v>0</v>
      </c>
      <c r="M283" s="12">
        <f t="shared" si="95"/>
        <v>0</v>
      </c>
      <c r="N283" s="12">
        <f>IF(AND($E283=0, Q283=0, D283&lt;=5), MAX(O271*Input!$B$20), 0)</f>
        <v>0</v>
      </c>
      <c r="O283" s="12">
        <f t="shared" si="96"/>
        <v>157809.62</v>
      </c>
      <c r="P283" s="20">
        <f>IF(Q283=0, VLOOKUP(B283, LWP!$A$2:$B$77, 2, FALSE), P282)</f>
        <v>0.05</v>
      </c>
      <c r="Q283" s="13">
        <f>IF(F283&lt;Input!$B$23,0,1)</f>
        <v>1</v>
      </c>
      <c r="R283" s="12">
        <f t="shared" si="82"/>
        <v>657.54008333333331</v>
      </c>
      <c r="S283" s="12">
        <f t="shared" si="83"/>
        <v>657.54008333333331</v>
      </c>
      <c r="T283" s="27">
        <f>VLOOKUP(D283,'Swap-forward'!$A$2:$B$90,2,FALSE)/12</f>
        <v>2.8922415170265225E-3</v>
      </c>
      <c r="U283" s="27">
        <f>EXP(-SUM(T$5:T283))</f>
        <v>0.48607532959250443</v>
      </c>
      <c r="V283" s="12">
        <f t="shared" si="84"/>
        <v>0</v>
      </c>
      <c r="W283" s="12">
        <f t="shared" si="85"/>
        <v>319.61401272653285</v>
      </c>
      <c r="X283" s="26"/>
      <c r="Y283">
        <f>VLOOKUP(B283, Mort!$A$2:$D$116, 4, FALSE)/12</f>
        <v>1.3768786135416662E-4</v>
      </c>
      <c r="Z283">
        <f>VLOOKUP(D283,Lapse!$A$2:$B$101, 2, FALSE)/12</f>
        <v>2.5000000000000001E-3</v>
      </c>
      <c r="AA283" s="28">
        <f t="shared" si="89"/>
        <v>0.49738736456516375</v>
      </c>
      <c r="AB283" s="27">
        <f t="shared" si="87"/>
        <v>0</v>
      </c>
      <c r="AC283" s="27">
        <f t="shared" si="88"/>
        <v>158.97197146814688</v>
      </c>
    </row>
    <row r="284" spans="1:29" x14ac:dyDescent="0.2">
      <c r="A284" s="19">
        <f t="shared" si="80"/>
        <v>53266</v>
      </c>
      <c r="B284">
        <f t="shared" si="90"/>
        <v>78</v>
      </c>
      <c r="C284">
        <f t="shared" si="91"/>
        <v>7</v>
      </c>
      <c r="D284">
        <f t="shared" si="92"/>
        <v>24</v>
      </c>
      <c r="E284">
        <f t="shared" si="93"/>
        <v>4</v>
      </c>
      <c r="F284">
        <f t="shared" si="94"/>
        <v>280</v>
      </c>
      <c r="G284" s="11">
        <f>'Fund Return'!D281</f>
        <v>-1.8995311940949038E-2</v>
      </c>
      <c r="H284" s="12">
        <f t="shared" si="81"/>
        <v>0</v>
      </c>
      <c r="I284" s="12">
        <f>H283*(Input!$B$13)/12</f>
        <v>0</v>
      </c>
      <c r="J284" s="12">
        <f>H283*(Input!$B$14)/12</f>
        <v>0</v>
      </c>
      <c r="K284" s="12">
        <f>IF(AND($E284=0, H283&gt;0), Input!$B$15, 0)</f>
        <v>0</v>
      </c>
      <c r="L284" s="12">
        <f>O283*IF(AND($E284=0, H283&gt;0), Input!$B$12, 0)</f>
        <v>0</v>
      </c>
      <c r="M284" s="12">
        <f t="shared" si="95"/>
        <v>0</v>
      </c>
      <c r="N284" s="12">
        <f>IF(AND($E284=0, Q284=0, D284&lt;=5), MAX(O272*Input!$B$20), 0)</f>
        <v>0</v>
      </c>
      <c r="O284" s="12">
        <f t="shared" si="96"/>
        <v>157809.62</v>
      </c>
      <c r="P284" s="20">
        <f>IF(Q284=0, VLOOKUP(B284, LWP!$A$2:$B$77, 2, FALSE), P283)</f>
        <v>0.05</v>
      </c>
      <c r="Q284" s="13">
        <f>IF(F284&lt;Input!$B$23,0,1)</f>
        <v>1</v>
      </c>
      <c r="R284" s="12">
        <f t="shared" si="82"/>
        <v>657.54008333333331</v>
      </c>
      <c r="S284" s="12">
        <f t="shared" si="83"/>
        <v>657.54008333333331</v>
      </c>
      <c r="T284" s="27">
        <f>VLOOKUP(D284,'Swap-forward'!$A$2:$B$90,2,FALSE)/12</f>
        <v>2.8922415170265225E-3</v>
      </c>
      <c r="U284" s="27">
        <f>EXP(-SUM(T$5:T284))</f>
        <v>0.48467151341016096</v>
      </c>
      <c r="V284" s="12">
        <f t="shared" si="84"/>
        <v>0</v>
      </c>
      <c r="W284" s="12">
        <f t="shared" si="85"/>
        <v>318.69094731701</v>
      </c>
      <c r="X284" s="26"/>
      <c r="Y284">
        <f>VLOOKUP(B284, Mort!$A$2:$D$116, 4, FALSE)/12</f>
        <v>1.3768786135416662E-4</v>
      </c>
      <c r="Z284">
        <f>VLOOKUP(D284,Lapse!$A$2:$B$101, 2, FALSE)/12</f>
        <v>2.5000000000000001E-3</v>
      </c>
      <c r="AA284" s="28">
        <f t="shared" si="89"/>
        <v>0.49607558316176553</v>
      </c>
      <c r="AB284" s="27">
        <f t="shared" si="87"/>
        <v>0</v>
      </c>
      <c r="AC284" s="27">
        <f t="shared" si="88"/>
        <v>158.09479753866123</v>
      </c>
    </row>
    <row r="285" spans="1:29" x14ac:dyDescent="0.2">
      <c r="A285" s="19">
        <f t="shared" si="80"/>
        <v>53296</v>
      </c>
      <c r="B285">
        <f t="shared" si="90"/>
        <v>78</v>
      </c>
      <c r="C285">
        <f t="shared" si="91"/>
        <v>8</v>
      </c>
      <c r="D285">
        <f t="shared" si="92"/>
        <v>24</v>
      </c>
      <c r="E285">
        <f t="shared" si="93"/>
        <v>5</v>
      </c>
      <c r="F285">
        <f t="shared" si="94"/>
        <v>281</v>
      </c>
      <c r="G285" s="11">
        <f>'Fund Return'!D282</f>
        <v>-1.1602398114548955E-2</v>
      </c>
      <c r="H285" s="12">
        <f t="shared" si="81"/>
        <v>0</v>
      </c>
      <c r="I285" s="12">
        <f>H284*(Input!$B$13)/12</f>
        <v>0</v>
      </c>
      <c r="J285" s="12">
        <f>H284*(Input!$B$14)/12</f>
        <v>0</v>
      </c>
      <c r="K285" s="12">
        <f>IF(AND($E285=0, H284&gt;0), Input!$B$15, 0)</f>
        <v>0</v>
      </c>
      <c r="L285" s="12">
        <f>O284*IF(AND($E285=0, H284&gt;0), Input!$B$12, 0)</f>
        <v>0</v>
      </c>
      <c r="M285" s="12">
        <f t="shared" si="95"/>
        <v>0</v>
      </c>
      <c r="N285" s="12">
        <f>IF(AND($E285=0, Q285=0, D285&lt;=5), MAX(O273*Input!$B$20), 0)</f>
        <v>0</v>
      </c>
      <c r="O285" s="12">
        <f t="shared" si="96"/>
        <v>157809.62</v>
      </c>
      <c r="P285" s="20">
        <f>IF(Q285=0, VLOOKUP(B285, LWP!$A$2:$B$77, 2, FALSE), P284)</f>
        <v>0.05</v>
      </c>
      <c r="Q285" s="13">
        <f>IF(F285&lt;Input!$B$23,0,1)</f>
        <v>1</v>
      </c>
      <c r="R285" s="12">
        <f t="shared" si="82"/>
        <v>657.54008333333331</v>
      </c>
      <c r="S285" s="12">
        <f t="shared" si="83"/>
        <v>657.54008333333331</v>
      </c>
      <c r="T285" s="27">
        <f>VLOOKUP(D285,'Swap-forward'!$A$2:$B$90,2,FALSE)/12</f>
        <v>2.8922415170265225E-3</v>
      </c>
      <c r="U285" s="27">
        <f>EXP(-SUM(T$5:T285))</f>
        <v>0.48327175153741481</v>
      </c>
      <c r="V285" s="12">
        <f t="shared" si="84"/>
        <v>0</v>
      </c>
      <c r="W285" s="12">
        <f t="shared" si="85"/>
        <v>317.77054777855767</v>
      </c>
      <c r="X285" s="26"/>
      <c r="Y285">
        <f>VLOOKUP(B285, Mort!$A$2:$D$116, 4, FALSE)/12</f>
        <v>1.3768786135416662E-4</v>
      </c>
      <c r="Z285">
        <f>VLOOKUP(D285,Lapse!$A$2:$B$101, 2, FALSE)/12</f>
        <v>2.5000000000000001E-3</v>
      </c>
      <c r="AA285" s="28">
        <f t="shared" si="89"/>
        <v>0.4947672613767109</v>
      </c>
      <c r="AB285" s="27">
        <f t="shared" si="87"/>
        <v>0</v>
      </c>
      <c r="AC285" s="27">
        <f t="shared" si="88"/>
        <v>157.22246367057423</v>
      </c>
    </row>
    <row r="286" spans="1:29" x14ac:dyDescent="0.2">
      <c r="A286" s="19">
        <f t="shared" si="80"/>
        <v>53327</v>
      </c>
      <c r="B286">
        <f t="shared" si="90"/>
        <v>78</v>
      </c>
      <c r="C286">
        <f t="shared" si="91"/>
        <v>9</v>
      </c>
      <c r="D286">
        <f t="shared" si="92"/>
        <v>24</v>
      </c>
      <c r="E286">
        <f t="shared" si="93"/>
        <v>6</v>
      </c>
      <c r="F286">
        <f t="shared" si="94"/>
        <v>282</v>
      </c>
      <c r="G286" s="11">
        <f>'Fund Return'!D283</f>
        <v>-1.9035428599878026E-2</v>
      </c>
      <c r="H286" s="12">
        <f t="shared" si="81"/>
        <v>0</v>
      </c>
      <c r="I286" s="12">
        <f>H285*(Input!$B$13)/12</f>
        <v>0</v>
      </c>
      <c r="J286" s="12">
        <f>H285*(Input!$B$14)/12</f>
        <v>0</v>
      </c>
      <c r="K286" s="12">
        <f>IF(AND($E286=0, H285&gt;0), Input!$B$15, 0)</f>
        <v>0</v>
      </c>
      <c r="L286" s="12">
        <f>O285*IF(AND($E286=0, H285&gt;0), Input!$B$12, 0)</f>
        <v>0</v>
      </c>
      <c r="M286" s="12">
        <f t="shared" si="95"/>
        <v>0</v>
      </c>
      <c r="N286" s="12">
        <f>IF(AND($E286=0, Q286=0, D286&lt;=5), MAX(O274*Input!$B$20), 0)</f>
        <v>0</v>
      </c>
      <c r="O286" s="12">
        <f t="shared" si="96"/>
        <v>157809.62</v>
      </c>
      <c r="P286" s="20">
        <f>IF(Q286=0, VLOOKUP(B286, LWP!$A$2:$B$77, 2, FALSE), P285)</f>
        <v>0.05</v>
      </c>
      <c r="Q286" s="13">
        <f>IF(F286&lt;Input!$B$23,0,1)</f>
        <v>1</v>
      </c>
      <c r="R286" s="12">
        <f t="shared" si="82"/>
        <v>657.54008333333331</v>
      </c>
      <c r="S286" s="12">
        <f t="shared" si="83"/>
        <v>657.54008333333331</v>
      </c>
      <c r="T286" s="27">
        <f>VLOOKUP(D286,'Swap-forward'!$A$2:$B$90,2,FALSE)/12</f>
        <v>2.8922415170265225E-3</v>
      </c>
      <c r="U286" s="27">
        <f>EXP(-SUM(T$5:T286))</f>
        <v>0.48187603226516446</v>
      </c>
      <c r="V286" s="12">
        <f t="shared" si="84"/>
        <v>0</v>
      </c>
      <c r="W286" s="12">
        <f t="shared" si="85"/>
        <v>316.85280641197227</v>
      </c>
      <c r="X286" s="26"/>
      <c r="Y286">
        <f>VLOOKUP(B286, Mort!$A$2:$D$116, 4, FALSE)/12</f>
        <v>1.3768786135416662E-4</v>
      </c>
      <c r="Z286">
        <f>VLOOKUP(D286,Lapse!$A$2:$B$101, 2, FALSE)/12</f>
        <v>2.5000000000000001E-3</v>
      </c>
      <c r="AA286" s="28">
        <f t="shared" si="89"/>
        <v>0.49346239008579734</v>
      </c>
      <c r="AB286" s="27">
        <f t="shared" si="87"/>
        <v>0</v>
      </c>
      <c r="AC286" s="27">
        <f t="shared" si="88"/>
        <v>156.3549431574443</v>
      </c>
    </row>
    <row r="287" spans="1:29" x14ac:dyDescent="0.2">
      <c r="A287" s="19">
        <f t="shared" si="80"/>
        <v>53358</v>
      </c>
      <c r="B287">
        <f t="shared" si="90"/>
        <v>78</v>
      </c>
      <c r="C287">
        <f t="shared" si="91"/>
        <v>10</v>
      </c>
      <c r="D287">
        <f t="shared" si="92"/>
        <v>24</v>
      </c>
      <c r="E287">
        <f t="shared" si="93"/>
        <v>7</v>
      </c>
      <c r="F287">
        <f t="shared" si="94"/>
        <v>283</v>
      </c>
      <c r="G287" s="11">
        <f>'Fund Return'!D284</f>
        <v>2.8819245337356202E-2</v>
      </c>
      <c r="H287" s="12">
        <f t="shared" si="81"/>
        <v>0</v>
      </c>
      <c r="I287" s="12">
        <f>H286*(Input!$B$13)/12</f>
        <v>0</v>
      </c>
      <c r="J287" s="12">
        <f>H286*(Input!$B$14)/12</f>
        <v>0</v>
      </c>
      <c r="K287" s="12">
        <f>IF(AND($E287=0, H286&gt;0), Input!$B$15, 0)</f>
        <v>0</v>
      </c>
      <c r="L287" s="12">
        <f>O286*IF(AND($E287=0, H286&gt;0), Input!$B$12, 0)</f>
        <v>0</v>
      </c>
      <c r="M287" s="12">
        <f t="shared" si="95"/>
        <v>0</v>
      </c>
      <c r="N287" s="12">
        <f>IF(AND($E287=0, Q287=0, D287&lt;=5), MAX(O275*Input!$B$20), 0)</f>
        <v>0</v>
      </c>
      <c r="O287" s="12">
        <f t="shared" si="96"/>
        <v>157809.62</v>
      </c>
      <c r="P287" s="20">
        <f>IF(Q287=0, VLOOKUP(B287, LWP!$A$2:$B$77, 2, FALSE), P286)</f>
        <v>0.05</v>
      </c>
      <c r="Q287" s="13">
        <f>IF(F287&lt;Input!$B$23,0,1)</f>
        <v>1</v>
      </c>
      <c r="R287" s="12">
        <f t="shared" si="82"/>
        <v>657.54008333333331</v>
      </c>
      <c r="S287" s="12">
        <f t="shared" si="83"/>
        <v>657.54008333333331</v>
      </c>
      <c r="T287" s="27">
        <f>VLOOKUP(D287,'Swap-forward'!$A$2:$B$90,2,FALSE)/12</f>
        <v>2.8922415170265225E-3</v>
      </c>
      <c r="U287" s="27">
        <f>EXP(-SUM(T$5:T287))</f>
        <v>0.48048434391812489</v>
      </c>
      <c r="V287" s="12">
        <f t="shared" si="84"/>
        <v>0</v>
      </c>
      <c r="W287" s="12">
        <f t="shared" si="85"/>
        <v>315.93771554028581</v>
      </c>
      <c r="X287" s="26"/>
      <c r="Y287">
        <f>VLOOKUP(B287, Mort!$A$2:$D$116, 4, FALSE)/12</f>
        <v>1.3768786135416662E-4</v>
      </c>
      <c r="Z287">
        <f>VLOOKUP(D287,Lapse!$A$2:$B$101, 2, FALSE)/12</f>
        <v>2.5000000000000001E-3</v>
      </c>
      <c r="AA287" s="28">
        <f t="shared" si="89"/>
        <v>0.49216096018888617</v>
      </c>
      <c r="AB287" s="27">
        <f t="shared" si="87"/>
        <v>0</v>
      </c>
      <c r="AC287" s="27">
        <f t="shared" si="88"/>
        <v>155.49220944019024</v>
      </c>
    </row>
    <row r="288" spans="1:29" x14ac:dyDescent="0.2">
      <c r="A288" s="19">
        <f t="shared" si="80"/>
        <v>53386</v>
      </c>
      <c r="B288">
        <f t="shared" si="90"/>
        <v>78</v>
      </c>
      <c r="C288">
        <f t="shared" si="91"/>
        <v>11</v>
      </c>
      <c r="D288">
        <f t="shared" si="92"/>
        <v>24</v>
      </c>
      <c r="E288">
        <f t="shared" si="93"/>
        <v>8</v>
      </c>
      <c r="F288">
        <f t="shared" si="94"/>
        <v>284</v>
      </c>
      <c r="G288" s="11">
        <f>'Fund Return'!D285</f>
        <v>-4.5213704827889563E-2</v>
      </c>
      <c r="H288" s="12">
        <f t="shared" si="81"/>
        <v>0</v>
      </c>
      <c r="I288" s="12">
        <f>H287*(Input!$B$13)/12</f>
        <v>0</v>
      </c>
      <c r="J288" s="12">
        <f>H287*(Input!$B$14)/12</f>
        <v>0</v>
      </c>
      <c r="K288" s="12">
        <f>IF(AND($E288=0, H287&gt;0), Input!$B$15, 0)</f>
        <v>0</v>
      </c>
      <c r="L288" s="12">
        <f>O287*IF(AND($E288=0, H287&gt;0), Input!$B$12, 0)</f>
        <v>0</v>
      </c>
      <c r="M288" s="12">
        <f t="shared" si="95"/>
        <v>0</v>
      </c>
      <c r="N288" s="12">
        <f>IF(AND($E288=0, Q288=0, D288&lt;=5), MAX(O276*Input!$B$20), 0)</f>
        <v>0</v>
      </c>
      <c r="O288" s="12">
        <f t="shared" si="96"/>
        <v>157809.62</v>
      </c>
      <c r="P288" s="20">
        <f>IF(Q288=0, VLOOKUP(B288, LWP!$A$2:$B$77, 2, FALSE), P287)</f>
        <v>0.05</v>
      </c>
      <c r="Q288" s="13">
        <f>IF(F288&lt;Input!$B$23,0,1)</f>
        <v>1</v>
      </c>
      <c r="R288" s="12">
        <f t="shared" si="82"/>
        <v>657.54008333333331</v>
      </c>
      <c r="S288" s="12">
        <f t="shared" si="83"/>
        <v>657.54008333333331</v>
      </c>
      <c r="T288" s="27">
        <f>VLOOKUP(D288,'Swap-forward'!$A$2:$B$90,2,FALSE)/12</f>
        <v>2.8922415170265225E-3</v>
      </c>
      <c r="U288" s="27">
        <f>EXP(-SUM(T$5:T288))</f>
        <v>0.47909667485473006</v>
      </c>
      <c r="V288" s="12">
        <f t="shared" si="84"/>
        <v>0</v>
      </c>
      <c r="W288" s="12">
        <f t="shared" si="85"/>
        <v>315.02526750870209</v>
      </c>
      <c r="X288" s="26"/>
      <c r="Y288">
        <f>VLOOKUP(B288, Mort!$A$2:$D$116, 4, FALSE)/12</f>
        <v>1.3768786135416662E-4</v>
      </c>
      <c r="Z288">
        <f>VLOOKUP(D288,Lapse!$A$2:$B$101, 2, FALSE)/12</f>
        <v>2.5000000000000001E-3</v>
      </c>
      <c r="AA288" s="28">
        <f t="shared" si="89"/>
        <v>0.49086296260983869</v>
      </c>
      <c r="AB288" s="27">
        <f t="shared" si="87"/>
        <v>0</v>
      </c>
      <c r="AC288" s="27">
        <f t="shared" si="88"/>
        <v>154.63423610627845</v>
      </c>
    </row>
    <row r="289" spans="1:29" x14ac:dyDescent="0.2">
      <c r="A289" s="19">
        <f t="shared" si="80"/>
        <v>53417</v>
      </c>
      <c r="B289">
        <f t="shared" si="90"/>
        <v>79</v>
      </c>
      <c r="C289">
        <f t="shared" si="91"/>
        <v>0</v>
      </c>
      <c r="D289">
        <f t="shared" si="92"/>
        <v>24</v>
      </c>
      <c r="E289">
        <f t="shared" si="93"/>
        <v>9</v>
      </c>
      <c r="F289">
        <f t="shared" si="94"/>
        <v>285</v>
      </c>
      <c r="G289" s="11">
        <f>'Fund Return'!D286</f>
        <v>-2.7906679913146073E-2</v>
      </c>
      <c r="H289" s="12">
        <f t="shared" si="81"/>
        <v>0</v>
      </c>
      <c r="I289" s="12">
        <f>H288*(Input!$B$13)/12</f>
        <v>0</v>
      </c>
      <c r="J289" s="12">
        <f>H288*(Input!$B$14)/12</f>
        <v>0</v>
      </c>
      <c r="K289" s="12">
        <f>IF(AND($E289=0, H288&gt;0), Input!$B$15, 0)</f>
        <v>0</v>
      </c>
      <c r="L289" s="12">
        <f>O288*IF(AND($E289=0, H288&gt;0), Input!$B$12, 0)</f>
        <v>0</v>
      </c>
      <c r="M289" s="12">
        <f t="shared" si="95"/>
        <v>0</v>
      </c>
      <c r="N289" s="12">
        <f>IF(AND($E289=0, Q289=0, D289&lt;=5), MAX(O277*Input!$B$20), 0)</f>
        <v>0</v>
      </c>
      <c r="O289" s="12">
        <f t="shared" si="96"/>
        <v>157809.62</v>
      </c>
      <c r="P289" s="20">
        <f>IF(Q289=0, VLOOKUP(B289, LWP!$A$2:$B$77, 2, FALSE), P288)</f>
        <v>0.05</v>
      </c>
      <c r="Q289" s="13">
        <f>IF(F289&lt;Input!$B$23,0,1)</f>
        <v>1</v>
      </c>
      <c r="R289" s="12">
        <f t="shared" si="82"/>
        <v>657.54008333333331</v>
      </c>
      <c r="S289" s="12">
        <f t="shared" si="83"/>
        <v>657.54008333333331</v>
      </c>
      <c r="T289" s="27">
        <f>VLOOKUP(D289,'Swap-forward'!$A$2:$B$90,2,FALSE)/12</f>
        <v>2.8922415170265225E-3</v>
      </c>
      <c r="U289" s="27">
        <f>EXP(-SUM(T$5:T289))</f>
        <v>0.47771301346703554</v>
      </c>
      <c r="V289" s="12">
        <f t="shared" si="84"/>
        <v>0</v>
      </c>
      <c r="W289" s="12">
        <f t="shared" si="85"/>
        <v>314.11545468453232</v>
      </c>
      <c r="X289" s="26"/>
      <c r="Y289">
        <f>VLOOKUP(B289, Mort!$A$2:$D$116, 4, FALSE)/12</f>
        <v>1.6819368224749997E-4</v>
      </c>
      <c r="Z289">
        <f>VLOOKUP(D289,Lapse!$A$2:$B$101, 2, FALSE)/12</f>
        <v>2.5000000000000001E-3</v>
      </c>
      <c r="AA289" s="28">
        <f t="shared" si="89"/>
        <v>0.48955345155427671</v>
      </c>
      <c r="AB289" s="27">
        <f t="shared" si="87"/>
        <v>0</v>
      </c>
      <c r="AC289" s="27">
        <f t="shared" si="88"/>
        <v>153.7763050273538</v>
      </c>
    </row>
    <row r="290" spans="1:29" x14ac:dyDescent="0.2">
      <c r="A290" s="19">
        <f t="shared" si="80"/>
        <v>53447</v>
      </c>
      <c r="B290">
        <f t="shared" si="90"/>
        <v>79</v>
      </c>
      <c r="C290">
        <f t="shared" si="91"/>
        <v>1</v>
      </c>
      <c r="D290">
        <f t="shared" si="92"/>
        <v>24</v>
      </c>
      <c r="E290">
        <f t="shared" si="93"/>
        <v>10</v>
      </c>
      <c r="F290">
        <f t="shared" si="94"/>
        <v>286</v>
      </c>
      <c r="G290" s="11">
        <f>'Fund Return'!D287</f>
        <v>-4.1126115533370672E-2</v>
      </c>
      <c r="H290" s="12">
        <f t="shared" si="81"/>
        <v>0</v>
      </c>
      <c r="I290" s="12">
        <f>H289*(Input!$B$13)/12</f>
        <v>0</v>
      </c>
      <c r="J290" s="12">
        <f>H289*(Input!$B$14)/12</f>
        <v>0</v>
      </c>
      <c r="K290" s="12">
        <f>IF(AND($E290=0, H289&gt;0), Input!$B$15, 0)</f>
        <v>0</v>
      </c>
      <c r="L290" s="12">
        <f>O289*IF(AND($E290=0, H289&gt;0), Input!$B$12, 0)</f>
        <v>0</v>
      </c>
      <c r="M290" s="12">
        <f t="shared" si="95"/>
        <v>0</v>
      </c>
      <c r="N290" s="12">
        <f>IF(AND($E290=0, Q290=0, D290&lt;=5), MAX(O278*Input!$B$20), 0)</f>
        <v>0</v>
      </c>
      <c r="O290" s="12">
        <f t="shared" si="96"/>
        <v>157809.62</v>
      </c>
      <c r="P290" s="20">
        <f>IF(Q290=0, VLOOKUP(B290, LWP!$A$2:$B$77, 2, FALSE), P289)</f>
        <v>0.05</v>
      </c>
      <c r="Q290" s="13">
        <f>IF(F290&lt;Input!$B$23,0,1)</f>
        <v>1</v>
      </c>
      <c r="R290" s="12">
        <f t="shared" si="82"/>
        <v>657.54008333333331</v>
      </c>
      <c r="S290" s="12">
        <f t="shared" si="83"/>
        <v>657.54008333333331</v>
      </c>
      <c r="T290" s="27">
        <f>VLOOKUP(D290,'Swap-forward'!$A$2:$B$90,2,FALSE)/12</f>
        <v>2.8922415170265225E-3</v>
      </c>
      <c r="U290" s="27">
        <f>EXP(-SUM(T$5:T290))</f>
        <v>0.4763333481806214</v>
      </c>
      <c r="V290" s="12">
        <f t="shared" si="84"/>
        <v>0</v>
      </c>
      <c r="W290" s="12">
        <f t="shared" si="85"/>
        <v>313.20826945713145</v>
      </c>
      <c r="X290" s="26"/>
      <c r="Y290">
        <f>VLOOKUP(B290, Mort!$A$2:$D$116, 4, FALSE)/12</f>
        <v>1.6819368224749997E-4</v>
      </c>
      <c r="Z290">
        <f>VLOOKUP(D290,Lapse!$A$2:$B$101, 2, FALSE)/12</f>
        <v>2.5000000000000001E-3</v>
      </c>
      <c r="AA290" s="28">
        <f t="shared" si="89"/>
        <v>0.48824743397721132</v>
      </c>
      <c r="AB290" s="27">
        <f t="shared" si="87"/>
        <v>0</v>
      </c>
      <c r="AC290" s="27">
        <f t="shared" si="88"/>
        <v>152.9231338628874</v>
      </c>
    </row>
    <row r="291" spans="1:29" x14ac:dyDescent="0.2">
      <c r="A291" s="19">
        <f t="shared" si="80"/>
        <v>53478</v>
      </c>
      <c r="B291">
        <f t="shared" ref="B291:B354" si="97">B290+(C290=11)</f>
        <v>79</v>
      </c>
      <c r="C291">
        <f t="shared" ref="C291:C354" si="98">MOD(C290+1,12)</f>
        <v>2</v>
      </c>
      <c r="D291">
        <f t="shared" ref="D291:D354" si="99">D290+(E290=11)</f>
        <v>24</v>
      </c>
      <c r="E291">
        <f t="shared" ref="E291:E354" si="100">MOD(E290+1,12)</f>
        <v>11</v>
      </c>
      <c r="F291">
        <f t="shared" ref="F291:F354" si="101">F290+1</f>
        <v>287</v>
      </c>
      <c r="G291" s="11">
        <f>'Fund Return'!D288</f>
        <v>-1.0167482944122976E-2</v>
      </c>
      <c r="H291" s="12">
        <f t="shared" si="81"/>
        <v>0</v>
      </c>
      <c r="I291" s="12">
        <f>H290*(Input!$B$13)/12</f>
        <v>0</v>
      </c>
      <c r="J291" s="12">
        <f>H290*(Input!$B$14)/12</f>
        <v>0</v>
      </c>
      <c r="K291" s="12">
        <f>IF(AND($E291=0, H290&gt;0), Input!$B$15, 0)</f>
        <v>0</v>
      </c>
      <c r="L291" s="12">
        <f>O290*IF(AND($E291=0, H290&gt;0), Input!$B$12, 0)</f>
        <v>0</v>
      </c>
      <c r="M291" s="12">
        <f t="shared" ref="M291:M354" si="102">IF(AND($E291=0, Q291=0), MAX(H291,O290) - O290, 0)</f>
        <v>0</v>
      </c>
      <c r="N291" s="12">
        <f>IF(AND($E291=0, Q291=0, D291&lt;=5), MAX(O279*Input!$B$20), 0)</f>
        <v>0</v>
      </c>
      <c r="O291" s="12">
        <f t="shared" ref="O291:O354" si="103">O290+MAX(M291,N291)</f>
        <v>157809.62</v>
      </c>
      <c r="P291" s="20">
        <f>IF(Q291=0, VLOOKUP(B291, LWP!$A$2:$B$77, 2, FALSE), P290)</f>
        <v>0.05</v>
      </c>
      <c r="Q291" s="13">
        <f>IF(F291&lt;Input!$B$23,0,1)</f>
        <v>1</v>
      </c>
      <c r="R291" s="12">
        <f t="shared" si="82"/>
        <v>657.54008333333331</v>
      </c>
      <c r="S291" s="12">
        <f t="shared" si="83"/>
        <v>657.54008333333331</v>
      </c>
      <c r="T291" s="27">
        <f>VLOOKUP(D291,'Swap-forward'!$A$2:$B$90,2,FALSE)/12</f>
        <v>2.8922415170265225E-3</v>
      </c>
      <c r="U291" s="27">
        <f>EXP(-SUM(T$5:T291))</f>
        <v>0.47495766745449525</v>
      </c>
      <c r="V291" s="12">
        <f t="shared" si="84"/>
        <v>0</v>
      </c>
      <c r="W291" s="12">
        <f t="shared" si="85"/>
        <v>312.30370423783444</v>
      </c>
      <c r="X291" s="26"/>
      <c r="Y291">
        <f>VLOOKUP(B291, Mort!$A$2:$D$116, 4, FALSE)/12</f>
        <v>1.6819368224749997E-4</v>
      </c>
      <c r="Z291">
        <f>VLOOKUP(D291,Lapse!$A$2:$B$101, 2, FALSE)/12</f>
        <v>2.5000000000000001E-3</v>
      </c>
      <c r="AA291" s="28">
        <f t="shared" si="89"/>
        <v>0.48694490055883421</v>
      </c>
      <c r="AB291" s="27">
        <f t="shared" si="87"/>
        <v>0</v>
      </c>
      <c r="AC291" s="27">
        <f t="shared" si="88"/>
        <v>152.07469620424786</v>
      </c>
    </row>
    <row r="292" spans="1:29" x14ac:dyDescent="0.2">
      <c r="A292" s="19">
        <f t="shared" si="80"/>
        <v>53508</v>
      </c>
      <c r="B292">
        <f t="shared" si="97"/>
        <v>79</v>
      </c>
      <c r="C292">
        <f t="shared" si="98"/>
        <v>3</v>
      </c>
      <c r="D292">
        <f t="shared" si="99"/>
        <v>25</v>
      </c>
      <c r="E292">
        <f t="shared" si="100"/>
        <v>0</v>
      </c>
      <c r="F292">
        <f t="shared" si="101"/>
        <v>288</v>
      </c>
      <c r="G292" s="11">
        <f>'Fund Return'!D289</f>
        <v>-5.5796405808436728E-2</v>
      </c>
      <c r="H292" s="12">
        <f t="shared" si="81"/>
        <v>0</v>
      </c>
      <c r="I292" s="12">
        <f>H291*(Input!$B$13)/12</f>
        <v>0</v>
      </c>
      <c r="J292" s="12">
        <f>H291*(Input!$B$14)/12</f>
        <v>0</v>
      </c>
      <c r="K292" s="12">
        <f>IF(AND($E292=0, H291&gt;0), Input!$B$15, 0)</f>
        <v>0</v>
      </c>
      <c r="L292" s="12">
        <f>O291*IF(AND($E292=0, H291&gt;0), Input!$B$12, 0)</f>
        <v>0</v>
      </c>
      <c r="M292" s="12">
        <f t="shared" si="102"/>
        <v>0</v>
      </c>
      <c r="N292" s="12">
        <f>IF(AND($E292=0, Q292=0, D292&lt;=5), MAX(O280*Input!$B$20), 0)</f>
        <v>0</v>
      </c>
      <c r="O292" s="12">
        <f t="shared" si="103"/>
        <v>157809.62</v>
      </c>
      <c r="P292" s="20">
        <f>IF(Q292=0, VLOOKUP(B292, LWP!$A$2:$B$77, 2, FALSE), P291)</f>
        <v>0.05</v>
      </c>
      <c r="Q292" s="13">
        <f>IF(F292&lt;Input!$B$23,0,1)</f>
        <v>1</v>
      </c>
      <c r="R292" s="12">
        <f t="shared" si="82"/>
        <v>657.54008333333331</v>
      </c>
      <c r="S292" s="12">
        <f t="shared" si="83"/>
        <v>657.54008333333331</v>
      </c>
      <c r="T292" s="27">
        <f>VLOOKUP(D292,'Swap-forward'!$A$2:$B$90,2,FALSE)/12</f>
        <v>2.9327581786193027E-3</v>
      </c>
      <c r="U292" s="27">
        <f>EXP(-SUM(T$5:T292))</f>
        <v>0.47356677204764253</v>
      </c>
      <c r="V292" s="12">
        <f t="shared" si="84"/>
        <v>0</v>
      </c>
      <c r="W292" s="12">
        <f t="shared" si="85"/>
        <v>311.38913475610451</v>
      </c>
      <c r="X292" s="26"/>
      <c r="Y292">
        <f>VLOOKUP(B292, Mort!$A$2:$D$116, 4, FALSE)/12</f>
        <v>1.6819368224749997E-4</v>
      </c>
      <c r="Z292">
        <f>VLOOKUP(D292,Lapse!$A$2:$B$101, 2, FALSE)/12</f>
        <v>2.5000000000000001E-3</v>
      </c>
      <c r="AA292" s="28">
        <f t="shared" si="89"/>
        <v>0.48564584200420019</v>
      </c>
      <c r="AB292" s="27">
        <f t="shared" si="87"/>
        <v>0</v>
      </c>
      <c r="AC292" s="27">
        <f t="shared" si="88"/>
        <v>151.22483853958772</v>
      </c>
    </row>
    <row r="293" spans="1:29" x14ac:dyDescent="0.2">
      <c r="A293" s="19">
        <f t="shared" ref="A293:A356" si="104">EOMONTH(A292,1)</f>
        <v>53539</v>
      </c>
      <c r="B293">
        <f t="shared" si="97"/>
        <v>79</v>
      </c>
      <c r="C293">
        <f t="shared" si="98"/>
        <v>4</v>
      </c>
      <c r="D293">
        <f t="shared" si="99"/>
        <v>25</v>
      </c>
      <c r="E293">
        <f t="shared" si="100"/>
        <v>1</v>
      </c>
      <c r="F293">
        <f t="shared" si="101"/>
        <v>289</v>
      </c>
      <c r="G293" s="11">
        <f>'Fund Return'!D290</f>
        <v>-6.6389523556469225E-3</v>
      </c>
      <c r="H293" s="12">
        <f t="shared" si="81"/>
        <v>0</v>
      </c>
      <c r="I293" s="12">
        <f>H292*(Input!$B$13)/12</f>
        <v>0</v>
      </c>
      <c r="J293" s="12">
        <f>H292*(Input!$B$14)/12</f>
        <v>0</v>
      </c>
      <c r="K293" s="12">
        <f>IF(AND($E293=0, H292&gt;0), Input!$B$15, 0)</f>
        <v>0</v>
      </c>
      <c r="L293" s="12">
        <f>O292*IF(AND($E293=0, H292&gt;0), Input!$B$12, 0)</f>
        <v>0</v>
      </c>
      <c r="M293" s="12">
        <f t="shared" si="102"/>
        <v>0</v>
      </c>
      <c r="N293" s="12">
        <f>IF(AND($E293=0, Q293=0, D293&lt;=5), MAX(O281*Input!$B$20), 0)</f>
        <v>0</v>
      </c>
      <c r="O293" s="12">
        <f t="shared" si="103"/>
        <v>157809.62</v>
      </c>
      <c r="P293" s="20">
        <f>IF(Q293=0, VLOOKUP(B293, LWP!$A$2:$B$77, 2, FALSE), P292)</f>
        <v>0.05</v>
      </c>
      <c r="Q293" s="13">
        <f>IF(F293&lt;Input!$B$23,0,1)</f>
        <v>1</v>
      </c>
      <c r="R293" s="12">
        <f t="shared" si="82"/>
        <v>657.54008333333331</v>
      </c>
      <c r="S293" s="12">
        <f t="shared" si="83"/>
        <v>657.54008333333331</v>
      </c>
      <c r="T293" s="27">
        <f>VLOOKUP(D293,'Swap-forward'!$A$2:$B$90,2,FALSE)/12</f>
        <v>2.9327581786193027E-3</v>
      </c>
      <c r="U293" s="27">
        <f>EXP(-SUM(T$5:T293))</f>
        <v>0.47217994982491829</v>
      </c>
      <c r="V293" s="12">
        <f t="shared" si="84"/>
        <v>0</v>
      </c>
      <c r="W293" s="12">
        <f t="shared" si="85"/>
        <v>310.47724355620591</v>
      </c>
      <c r="X293" s="26"/>
      <c r="Y293">
        <f>VLOOKUP(B293, Mort!$A$2:$D$116, 4, FALSE)/12</f>
        <v>1.6819368224749997E-4</v>
      </c>
      <c r="Z293">
        <f>VLOOKUP(D293,Lapse!$A$2:$B$101, 2, FALSE)/12</f>
        <v>2.5000000000000001E-3</v>
      </c>
      <c r="AA293" s="28">
        <f t="shared" si="89"/>
        <v>0.48435024904316087</v>
      </c>
      <c r="AB293" s="27">
        <f t="shared" si="87"/>
        <v>0</v>
      </c>
      <c r="AC293" s="27">
        <f t="shared" si="88"/>
        <v>150.37973023868244</v>
      </c>
    </row>
    <row r="294" spans="1:29" x14ac:dyDescent="0.2">
      <c r="A294" s="19">
        <f t="shared" si="104"/>
        <v>53570</v>
      </c>
      <c r="B294">
        <f t="shared" si="97"/>
        <v>79</v>
      </c>
      <c r="C294">
        <f t="shared" si="98"/>
        <v>5</v>
      </c>
      <c r="D294">
        <f t="shared" si="99"/>
        <v>25</v>
      </c>
      <c r="E294">
        <f t="shared" si="100"/>
        <v>2</v>
      </c>
      <c r="F294">
        <f t="shared" si="101"/>
        <v>290</v>
      </c>
      <c r="G294" s="11">
        <f>'Fund Return'!D291</f>
        <v>-7.4706240731417572E-2</v>
      </c>
      <c r="H294" s="12">
        <f t="shared" si="81"/>
        <v>0</v>
      </c>
      <c r="I294" s="12">
        <f>H293*(Input!$B$13)/12</f>
        <v>0</v>
      </c>
      <c r="J294" s="12">
        <f>H293*(Input!$B$14)/12</f>
        <v>0</v>
      </c>
      <c r="K294" s="12">
        <f>IF(AND($E294=0, H293&gt;0), Input!$B$15, 0)</f>
        <v>0</v>
      </c>
      <c r="L294" s="12">
        <f>O293*IF(AND($E294=0, H293&gt;0), Input!$B$12, 0)</f>
        <v>0</v>
      </c>
      <c r="M294" s="12">
        <f t="shared" si="102"/>
        <v>0</v>
      </c>
      <c r="N294" s="12">
        <f>IF(AND($E294=0, Q294=0, D294&lt;=5), MAX(O282*Input!$B$20), 0)</f>
        <v>0</v>
      </c>
      <c r="O294" s="12">
        <f t="shared" si="103"/>
        <v>157809.62</v>
      </c>
      <c r="P294" s="20">
        <f>IF(Q294=0, VLOOKUP(B294, LWP!$A$2:$B$77, 2, FALSE), P293)</f>
        <v>0.05</v>
      </c>
      <c r="Q294" s="13">
        <f>IF(F294&lt;Input!$B$23,0,1)</f>
        <v>1</v>
      </c>
      <c r="R294" s="12">
        <f t="shared" si="82"/>
        <v>657.54008333333331</v>
      </c>
      <c r="S294" s="12">
        <f t="shared" si="83"/>
        <v>657.54008333333331</v>
      </c>
      <c r="T294" s="27">
        <f>VLOOKUP(D294,'Swap-forward'!$A$2:$B$90,2,FALSE)/12</f>
        <v>2.9327581786193027E-3</v>
      </c>
      <c r="U294" s="27">
        <f>EXP(-SUM(T$5:T294))</f>
        <v>0.4707971888581583</v>
      </c>
      <c r="V294" s="12">
        <f t="shared" si="84"/>
        <v>0</v>
      </c>
      <c r="W294" s="12">
        <f t="shared" si="85"/>
        <v>309.56802279489244</v>
      </c>
      <c r="X294" s="26"/>
      <c r="Y294">
        <f>VLOOKUP(B294, Mort!$A$2:$D$116, 4, FALSE)/12</f>
        <v>1.6819368224749997E-4</v>
      </c>
      <c r="Z294">
        <f>VLOOKUP(D294,Lapse!$A$2:$B$101, 2, FALSE)/12</f>
        <v>2.5000000000000001E-3</v>
      </c>
      <c r="AA294" s="28">
        <f t="shared" si="89"/>
        <v>0.48305811243029861</v>
      </c>
      <c r="AB294" s="27">
        <f t="shared" si="87"/>
        <v>0</v>
      </c>
      <c r="AC294" s="27">
        <f t="shared" si="88"/>
        <v>149.53934476008041</v>
      </c>
    </row>
    <row r="295" spans="1:29" x14ac:dyDescent="0.2">
      <c r="A295" s="19">
        <f t="shared" si="104"/>
        <v>53600</v>
      </c>
      <c r="B295">
        <f t="shared" si="97"/>
        <v>79</v>
      </c>
      <c r="C295">
        <f t="shared" si="98"/>
        <v>6</v>
      </c>
      <c r="D295">
        <f t="shared" si="99"/>
        <v>25</v>
      </c>
      <c r="E295">
        <f t="shared" si="100"/>
        <v>3</v>
      </c>
      <c r="F295">
        <f t="shared" si="101"/>
        <v>291</v>
      </c>
      <c r="G295" s="11">
        <f>'Fund Return'!D292</f>
        <v>2.2552760259459872E-2</v>
      </c>
      <c r="H295" s="12">
        <f t="shared" si="81"/>
        <v>0</v>
      </c>
      <c r="I295" s="12">
        <f>H294*(Input!$B$13)/12</f>
        <v>0</v>
      </c>
      <c r="J295" s="12">
        <f>H294*(Input!$B$14)/12</f>
        <v>0</v>
      </c>
      <c r="K295" s="12">
        <f>IF(AND($E295=0, H294&gt;0), Input!$B$15, 0)</f>
        <v>0</v>
      </c>
      <c r="L295" s="12">
        <f>O294*IF(AND($E295=0, H294&gt;0), Input!$B$12, 0)</f>
        <v>0</v>
      </c>
      <c r="M295" s="12">
        <f t="shared" si="102"/>
        <v>0</v>
      </c>
      <c r="N295" s="12">
        <f>IF(AND($E295=0, Q295=0, D295&lt;=5), MAX(O283*Input!$B$20), 0)</f>
        <v>0</v>
      </c>
      <c r="O295" s="12">
        <f t="shared" si="103"/>
        <v>157809.62</v>
      </c>
      <c r="P295" s="20">
        <f>IF(Q295=0, VLOOKUP(B295, LWP!$A$2:$B$77, 2, FALSE), P294)</f>
        <v>0.05</v>
      </c>
      <c r="Q295" s="13">
        <f>IF(F295&lt;Input!$B$23,0,1)</f>
        <v>1</v>
      </c>
      <c r="R295" s="12">
        <f t="shared" si="82"/>
        <v>657.54008333333331</v>
      </c>
      <c r="S295" s="12">
        <f t="shared" si="83"/>
        <v>657.54008333333331</v>
      </c>
      <c r="T295" s="27">
        <f>VLOOKUP(D295,'Swap-forward'!$A$2:$B$90,2,FALSE)/12</f>
        <v>2.9327581786193027E-3</v>
      </c>
      <c r="U295" s="27">
        <f>EXP(-SUM(T$5:T295))</f>
        <v>0.46941847725412944</v>
      </c>
      <c r="V295" s="12">
        <f t="shared" si="84"/>
        <v>0</v>
      </c>
      <c r="W295" s="12">
        <f t="shared" si="85"/>
        <v>308.66146465188672</v>
      </c>
      <c r="X295" s="26"/>
      <c r="Y295">
        <f>VLOOKUP(B295, Mort!$A$2:$D$116, 4, FALSE)/12</f>
        <v>1.6819368224749997E-4</v>
      </c>
      <c r="Z295">
        <f>VLOOKUP(D295,Lapse!$A$2:$B$101, 2, FALSE)/12</f>
        <v>2.5000000000000001E-3</v>
      </c>
      <c r="AA295" s="28">
        <f t="shared" si="89"/>
        <v>0.48176942294486041</v>
      </c>
      <c r="AB295" s="27">
        <f t="shared" si="87"/>
        <v>0</v>
      </c>
      <c r="AC295" s="27">
        <f t="shared" si="88"/>
        <v>148.70365571065489</v>
      </c>
    </row>
    <row r="296" spans="1:29" x14ac:dyDescent="0.2">
      <c r="A296" s="19">
        <f t="shared" si="104"/>
        <v>53631</v>
      </c>
      <c r="B296">
        <f t="shared" si="97"/>
        <v>79</v>
      </c>
      <c r="C296">
        <f t="shared" si="98"/>
        <v>7</v>
      </c>
      <c r="D296">
        <f t="shared" si="99"/>
        <v>25</v>
      </c>
      <c r="E296">
        <f t="shared" si="100"/>
        <v>4</v>
      </c>
      <c r="F296">
        <f t="shared" si="101"/>
        <v>292</v>
      </c>
      <c r="G296" s="11">
        <f>'Fund Return'!D293</f>
        <v>-1.7211250349245109E-2</v>
      </c>
      <c r="H296" s="12">
        <f t="shared" si="81"/>
        <v>0</v>
      </c>
      <c r="I296" s="12">
        <f>H295*(Input!$B$13)/12</f>
        <v>0</v>
      </c>
      <c r="J296" s="12">
        <f>H295*(Input!$B$14)/12</f>
        <v>0</v>
      </c>
      <c r="K296" s="12">
        <f>IF(AND($E296=0, H295&gt;0), Input!$B$15, 0)</f>
        <v>0</v>
      </c>
      <c r="L296" s="12">
        <f>O295*IF(AND($E296=0, H295&gt;0), Input!$B$12, 0)</f>
        <v>0</v>
      </c>
      <c r="M296" s="12">
        <f t="shared" si="102"/>
        <v>0</v>
      </c>
      <c r="N296" s="12">
        <f>IF(AND($E296=0, Q296=0, D296&lt;=5), MAX(O284*Input!$B$20), 0)</f>
        <v>0</v>
      </c>
      <c r="O296" s="12">
        <f t="shared" si="103"/>
        <v>157809.62</v>
      </c>
      <c r="P296" s="20">
        <f>IF(Q296=0, VLOOKUP(B296, LWP!$A$2:$B$77, 2, FALSE), P295)</f>
        <v>0.05</v>
      </c>
      <c r="Q296" s="13">
        <f>IF(F296&lt;Input!$B$23,0,1)</f>
        <v>1</v>
      </c>
      <c r="R296" s="12">
        <f t="shared" si="82"/>
        <v>657.54008333333331</v>
      </c>
      <c r="S296" s="12">
        <f t="shared" si="83"/>
        <v>657.54008333333331</v>
      </c>
      <c r="T296" s="27">
        <f>VLOOKUP(D296,'Swap-forward'!$A$2:$B$90,2,FALSE)/12</f>
        <v>2.9327581786193027E-3</v>
      </c>
      <c r="U296" s="27">
        <f>EXP(-SUM(T$5:T296))</f>
        <v>0.4680438031544274</v>
      </c>
      <c r="V296" s="12">
        <f t="shared" si="84"/>
        <v>0</v>
      </c>
      <c r="W296" s="12">
        <f t="shared" si="85"/>
        <v>307.75756132981246</v>
      </c>
      <c r="X296" s="26"/>
      <c r="Y296">
        <f>VLOOKUP(B296, Mort!$A$2:$D$116, 4, FALSE)/12</f>
        <v>1.6819368224749997E-4</v>
      </c>
      <c r="Z296">
        <f>VLOOKUP(D296,Lapse!$A$2:$B$101, 2, FALSE)/12</f>
        <v>2.5000000000000001E-3</v>
      </c>
      <c r="AA296" s="28">
        <f t="shared" si="89"/>
        <v>0.48048417139069199</v>
      </c>
      <c r="AB296" s="27">
        <f t="shared" si="87"/>
        <v>0</v>
      </c>
      <c r="AC296" s="27">
        <f t="shared" si="88"/>
        <v>147.872636844775</v>
      </c>
    </row>
    <row r="297" spans="1:29" x14ac:dyDescent="0.2">
      <c r="A297" s="19">
        <f t="shared" si="104"/>
        <v>53661</v>
      </c>
      <c r="B297">
        <f t="shared" si="97"/>
        <v>79</v>
      </c>
      <c r="C297">
        <f t="shared" si="98"/>
        <v>8</v>
      </c>
      <c r="D297">
        <f t="shared" si="99"/>
        <v>25</v>
      </c>
      <c r="E297">
        <f t="shared" si="100"/>
        <v>5</v>
      </c>
      <c r="F297">
        <f t="shared" si="101"/>
        <v>293</v>
      </c>
      <c r="G297" s="11">
        <f>'Fund Return'!D294</f>
        <v>-5.435379556997267E-2</v>
      </c>
      <c r="H297" s="12">
        <f t="shared" si="81"/>
        <v>0</v>
      </c>
      <c r="I297" s="12">
        <f>H296*(Input!$B$13)/12</f>
        <v>0</v>
      </c>
      <c r="J297" s="12">
        <f>H296*(Input!$B$14)/12</f>
        <v>0</v>
      </c>
      <c r="K297" s="12">
        <f>IF(AND($E297=0, H296&gt;0), Input!$B$15, 0)</f>
        <v>0</v>
      </c>
      <c r="L297" s="12">
        <f>O296*IF(AND($E297=0, H296&gt;0), Input!$B$12, 0)</f>
        <v>0</v>
      </c>
      <c r="M297" s="12">
        <f t="shared" si="102"/>
        <v>0</v>
      </c>
      <c r="N297" s="12">
        <f>IF(AND($E297=0, Q297=0, D297&lt;=5), MAX(O285*Input!$B$20), 0)</f>
        <v>0</v>
      </c>
      <c r="O297" s="12">
        <f t="shared" si="103"/>
        <v>157809.62</v>
      </c>
      <c r="P297" s="20">
        <f>IF(Q297=0, VLOOKUP(B297, LWP!$A$2:$B$77, 2, FALSE), P296)</f>
        <v>0.05</v>
      </c>
      <c r="Q297" s="13">
        <f>IF(F297&lt;Input!$B$23,0,1)</f>
        <v>1</v>
      </c>
      <c r="R297" s="12">
        <f t="shared" si="82"/>
        <v>657.54008333333331</v>
      </c>
      <c r="S297" s="12">
        <f t="shared" si="83"/>
        <v>657.54008333333331</v>
      </c>
      <c r="T297" s="27">
        <f>VLOOKUP(D297,'Swap-forward'!$A$2:$B$90,2,FALSE)/12</f>
        <v>2.9327581786193027E-3</v>
      </c>
      <c r="U297" s="27">
        <f>EXP(-SUM(T$5:T297))</f>
        <v>0.46667315473537485</v>
      </c>
      <c r="V297" s="12">
        <f t="shared" si="84"/>
        <v>0</v>
      </c>
      <c r="W297" s="12">
        <f t="shared" si="85"/>
        <v>306.85630505412792</v>
      </c>
      <c r="X297" s="26"/>
      <c r="Y297">
        <f>VLOOKUP(B297, Mort!$A$2:$D$116, 4, FALSE)/12</f>
        <v>1.6819368224749997E-4</v>
      </c>
      <c r="Z297">
        <f>VLOOKUP(D297,Lapse!$A$2:$B$101, 2, FALSE)/12</f>
        <v>2.5000000000000001E-3</v>
      </c>
      <c r="AA297" s="28">
        <f t="shared" si="89"/>
        <v>0.47920234859617261</v>
      </c>
      <c r="AB297" s="27">
        <f t="shared" si="87"/>
        <v>0</v>
      </c>
      <c r="AC297" s="27">
        <f t="shared" si="88"/>
        <v>147.04626206348169</v>
      </c>
    </row>
    <row r="298" spans="1:29" x14ac:dyDescent="0.2">
      <c r="A298" s="19">
        <f t="shared" si="104"/>
        <v>53692</v>
      </c>
      <c r="B298">
        <f t="shared" si="97"/>
        <v>79</v>
      </c>
      <c r="C298">
        <f t="shared" si="98"/>
        <v>9</v>
      </c>
      <c r="D298">
        <f t="shared" si="99"/>
        <v>25</v>
      </c>
      <c r="E298">
        <f t="shared" si="100"/>
        <v>6</v>
      </c>
      <c r="F298">
        <f t="shared" si="101"/>
        <v>294</v>
      </c>
      <c r="G298" s="11">
        <f>'Fund Return'!D295</f>
        <v>5.1598337144869923E-2</v>
      </c>
      <c r="H298" s="12">
        <f t="shared" si="81"/>
        <v>0</v>
      </c>
      <c r="I298" s="12">
        <f>H297*(Input!$B$13)/12</f>
        <v>0</v>
      </c>
      <c r="J298" s="12">
        <f>H297*(Input!$B$14)/12</f>
        <v>0</v>
      </c>
      <c r="K298" s="12">
        <f>IF(AND($E298=0, H297&gt;0), Input!$B$15, 0)</f>
        <v>0</v>
      </c>
      <c r="L298" s="12">
        <f>O297*IF(AND($E298=0, H297&gt;0), Input!$B$12, 0)</f>
        <v>0</v>
      </c>
      <c r="M298" s="12">
        <f t="shared" si="102"/>
        <v>0</v>
      </c>
      <c r="N298" s="12">
        <f>IF(AND($E298=0, Q298=0, D298&lt;=5), MAX(O286*Input!$B$20), 0)</f>
        <v>0</v>
      </c>
      <c r="O298" s="12">
        <f t="shared" si="103"/>
        <v>157809.62</v>
      </c>
      <c r="P298" s="20">
        <f>IF(Q298=0, VLOOKUP(B298, LWP!$A$2:$B$77, 2, FALSE), P297)</f>
        <v>0.05</v>
      </c>
      <c r="Q298" s="13">
        <f>IF(F298&lt;Input!$B$23,0,1)</f>
        <v>1</v>
      </c>
      <c r="R298" s="12">
        <f t="shared" si="82"/>
        <v>657.54008333333331</v>
      </c>
      <c r="S298" s="12">
        <f t="shared" si="83"/>
        <v>657.54008333333331</v>
      </c>
      <c r="T298" s="27">
        <f>VLOOKUP(D298,'Swap-forward'!$A$2:$B$90,2,FALSE)/12</f>
        <v>2.9327581786193027E-3</v>
      </c>
      <c r="U298" s="27">
        <f>EXP(-SUM(T$5:T298))</f>
        <v>0.46530652020791957</v>
      </c>
      <c r="V298" s="12">
        <f t="shared" si="84"/>
        <v>0</v>
      </c>
      <c r="W298" s="12">
        <f t="shared" si="85"/>
        <v>305.95768807305876</v>
      </c>
      <c r="X298" s="26"/>
      <c r="Y298">
        <f>VLOOKUP(B298, Mort!$A$2:$D$116, 4, FALSE)/12</f>
        <v>1.6819368224749997E-4</v>
      </c>
      <c r="Z298">
        <f>VLOOKUP(D298,Lapse!$A$2:$B$101, 2, FALSE)/12</f>
        <v>2.5000000000000001E-3</v>
      </c>
      <c r="AA298" s="28">
        <f t="shared" si="89"/>
        <v>0.47792394541414901</v>
      </c>
      <c r="AB298" s="27">
        <f t="shared" si="87"/>
        <v>0</v>
      </c>
      <c r="AC298" s="27">
        <f t="shared" si="88"/>
        <v>146.22450541366777</v>
      </c>
    </row>
    <row r="299" spans="1:29" x14ac:dyDescent="0.2">
      <c r="A299" s="19">
        <f t="shared" si="104"/>
        <v>53723</v>
      </c>
      <c r="B299">
        <f t="shared" si="97"/>
        <v>79</v>
      </c>
      <c r="C299">
        <f t="shared" si="98"/>
        <v>10</v>
      </c>
      <c r="D299">
        <f t="shared" si="99"/>
        <v>25</v>
      </c>
      <c r="E299">
        <f t="shared" si="100"/>
        <v>7</v>
      </c>
      <c r="F299">
        <f t="shared" si="101"/>
        <v>295</v>
      </c>
      <c r="G299" s="11">
        <f>'Fund Return'!D296</f>
        <v>1.2933746799752181E-2</v>
      </c>
      <c r="H299" s="12">
        <f t="shared" si="81"/>
        <v>0</v>
      </c>
      <c r="I299" s="12">
        <f>H298*(Input!$B$13)/12</f>
        <v>0</v>
      </c>
      <c r="J299" s="12">
        <f>H298*(Input!$B$14)/12</f>
        <v>0</v>
      </c>
      <c r="K299" s="12">
        <f>IF(AND($E299=0, H298&gt;0), Input!$B$15, 0)</f>
        <v>0</v>
      </c>
      <c r="L299" s="12">
        <f>O298*IF(AND($E299=0, H298&gt;0), Input!$B$12, 0)</f>
        <v>0</v>
      </c>
      <c r="M299" s="12">
        <f t="shared" si="102"/>
        <v>0</v>
      </c>
      <c r="N299" s="12">
        <f>IF(AND($E299=0, Q299=0, D299&lt;=5), MAX(O287*Input!$B$20), 0)</f>
        <v>0</v>
      </c>
      <c r="O299" s="12">
        <f t="shared" si="103"/>
        <v>157809.62</v>
      </c>
      <c r="P299" s="20">
        <f>IF(Q299=0, VLOOKUP(B299, LWP!$A$2:$B$77, 2, FALSE), P298)</f>
        <v>0.05</v>
      </c>
      <c r="Q299" s="13">
        <f>IF(F299&lt;Input!$B$23,0,1)</f>
        <v>1</v>
      </c>
      <c r="R299" s="12">
        <f t="shared" si="82"/>
        <v>657.54008333333331</v>
      </c>
      <c r="S299" s="12">
        <f t="shared" si="83"/>
        <v>657.54008333333331</v>
      </c>
      <c r="T299" s="27">
        <f>VLOOKUP(D299,'Swap-forward'!$A$2:$B$90,2,FALSE)/12</f>
        <v>2.9327581786193027E-3</v>
      </c>
      <c r="U299" s="27">
        <f>EXP(-SUM(T$5:T299))</f>
        <v>0.46394388781753326</v>
      </c>
      <c r="V299" s="12">
        <f t="shared" si="84"/>
        <v>0</v>
      </c>
      <c r="W299" s="12">
        <f t="shared" si="85"/>
        <v>305.06170265753144</v>
      </c>
      <c r="X299" s="26"/>
      <c r="Y299">
        <f>VLOOKUP(B299, Mort!$A$2:$D$116, 4, FALSE)/12</f>
        <v>1.6819368224749997E-4</v>
      </c>
      <c r="Z299">
        <f>VLOOKUP(D299,Lapse!$A$2:$B$101, 2, FALSE)/12</f>
        <v>2.5000000000000001E-3</v>
      </c>
      <c r="AA299" s="28">
        <f t="shared" si="89"/>
        <v>0.47664895272187074</v>
      </c>
      <c r="AB299" s="27">
        <f t="shared" si="87"/>
        <v>0</v>
      </c>
      <c r="AC299" s="27">
        <f t="shared" si="88"/>
        <v>145.40734108726309</v>
      </c>
    </row>
    <row r="300" spans="1:29" x14ac:dyDescent="0.2">
      <c r="A300" s="19">
        <f t="shared" si="104"/>
        <v>53751</v>
      </c>
      <c r="B300">
        <f t="shared" si="97"/>
        <v>79</v>
      </c>
      <c r="C300">
        <f t="shared" si="98"/>
        <v>11</v>
      </c>
      <c r="D300">
        <f t="shared" si="99"/>
        <v>25</v>
      </c>
      <c r="E300">
        <f t="shared" si="100"/>
        <v>8</v>
      </c>
      <c r="F300">
        <f t="shared" si="101"/>
        <v>296</v>
      </c>
      <c r="G300" s="11">
        <f>'Fund Return'!D297</f>
        <v>1.5459123881643921E-3</v>
      </c>
      <c r="H300" s="12">
        <f t="shared" si="81"/>
        <v>0</v>
      </c>
      <c r="I300" s="12">
        <f>H299*(Input!$B$13)/12</f>
        <v>0</v>
      </c>
      <c r="J300" s="12">
        <f>H299*(Input!$B$14)/12</f>
        <v>0</v>
      </c>
      <c r="K300" s="12">
        <f>IF(AND($E300=0, H299&gt;0), Input!$B$15, 0)</f>
        <v>0</v>
      </c>
      <c r="L300" s="12">
        <f>O299*IF(AND($E300=0, H299&gt;0), Input!$B$12, 0)</f>
        <v>0</v>
      </c>
      <c r="M300" s="12">
        <f t="shared" si="102"/>
        <v>0</v>
      </c>
      <c r="N300" s="12">
        <f>IF(AND($E300=0, Q300=0, D300&lt;=5), MAX(O288*Input!$B$20), 0)</f>
        <v>0</v>
      </c>
      <c r="O300" s="12">
        <f t="shared" si="103"/>
        <v>157809.62</v>
      </c>
      <c r="P300" s="20">
        <f>IF(Q300=0, VLOOKUP(B300, LWP!$A$2:$B$77, 2, FALSE), P299)</f>
        <v>0.05</v>
      </c>
      <c r="Q300" s="13">
        <f>IF(F300&lt;Input!$B$23,0,1)</f>
        <v>1</v>
      </c>
      <c r="R300" s="12">
        <f t="shared" si="82"/>
        <v>657.54008333333331</v>
      </c>
      <c r="S300" s="12">
        <f t="shared" si="83"/>
        <v>657.54008333333331</v>
      </c>
      <c r="T300" s="27">
        <f>VLOOKUP(D300,'Swap-forward'!$A$2:$B$90,2,FALSE)/12</f>
        <v>2.9327581786193027E-3</v>
      </c>
      <c r="U300" s="27">
        <f>EXP(-SUM(T$5:T300))</f>
        <v>0.46258524584411015</v>
      </c>
      <c r="V300" s="12">
        <f t="shared" si="84"/>
        <v>0</v>
      </c>
      <c r="W300" s="12">
        <f t="shared" si="85"/>
        <v>304.16834110110665</v>
      </c>
      <c r="X300" s="26"/>
      <c r="Y300">
        <f>VLOOKUP(B300, Mort!$A$2:$D$116, 4, FALSE)/12</f>
        <v>1.6819368224749997E-4</v>
      </c>
      <c r="Z300">
        <f>VLOOKUP(D300,Lapse!$A$2:$B$101, 2, FALSE)/12</f>
        <v>2.5000000000000001E-3</v>
      </c>
      <c r="AA300" s="28">
        <f t="shared" si="89"/>
        <v>0.47537736142092463</v>
      </c>
      <c r="AB300" s="27">
        <f t="shared" si="87"/>
        <v>0</v>
      </c>
      <c r="AC300" s="27">
        <f t="shared" si="88"/>
        <v>144.59474342042387</v>
      </c>
    </row>
    <row r="301" spans="1:29" x14ac:dyDescent="0.2">
      <c r="A301" s="19">
        <f t="shared" si="104"/>
        <v>53782</v>
      </c>
      <c r="B301">
        <f t="shared" si="97"/>
        <v>80</v>
      </c>
      <c r="C301">
        <f t="shared" si="98"/>
        <v>0</v>
      </c>
      <c r="D301">
        <f t="shared" si="99"/>
        <v>25</v>
      </c>
      <c r="E301">
        <f t="shared" si="100"/>
        <v>9</v>
      </c>
      <c r="F301">
        <f t="shared" si="101"/>
        <v>297</v>
      </c>
      <c r="G301" s="11">
        <f>'Fund Return'!D298</f>
        <v>-6.6931830204929682E-2</v>
      </c>
      <c r="H301" s="12">
        <f t="shared" si="81"/>
        <v>0</v>
      </c>
      <c r="I301" s="12">
        <f>H300*(Input!$B$13)/12</f>
        <v>0</v>
      </c>
      <c r="J301" s="12">
        <f>H300*(Input!$B$14)/12</f>
        <v>0</v>
      </c>
      <c r="K301" s="12">
        <f>IF(AND($E301=0, H300&gt;0), Input!$B$15, 0)</f>
        <v>0</v>
      </c>
      <c r="L301" s="12">
        <f>O300*IF(AND($E301=0, H300&gt;0), Input!$B$12, 0)</f>
        <v>0</v>
      </c>
      <c r="M301" s="12">
        <f t="shared" si="102"/>
        <v>0</v>
      </c>
      <c r="N301" s="12">
        <f>IF(AND($E301=0, Q301=0, D301&lt;=5), MAX(O289*Input!$B$20), 0)</f>
        <v>0</v>
      </c>
      <c r="O301" s="12">
        <f t="shared" si="103"/>
        <v>157809.62</v>
      </c>
      <c r="P301" s="20">
        <f>IF(Q301=0, VLOOKUP(B301, LWP!$A$2:$B$77, 2, FALSE), P300)</f>
        <v>0.05</v>
      </c>
      <c r="Q301" s="13">
        <f>IF(F301&lt;Input!$B$23,0,1)</f>
        <v>1</v>
      </c>
      <c r="R301" s="12">
        <f t="shared" si="82"/>
        <v>657.54008333333331</v>
      </c>
      <c r="S301" s="12">
        <f t="shared" si="83"/>
        <v>657.54008333333331</v>
      </c>
      <c r="T301" s="27">
        <f>VLOOKUP(D301,'Swap-forward'!$A$2:$B$90,2,FALSE)/12</f>
        <v>2.9327581786193027E-3</v>
      </c>
      <c r="U301" s="27">
        <f>EXP(-SUM(T$5:T301))</f>
        <v>0.46123058260186639</v>
      </c>
      <c r="V301" s="12">
        <f t="shared" si="84"/>
        <v>0</v>
      </c>
      <c r="W301" s="12">
        <f t="shared" si="85"/>
        <v>303.27759571991311</v>
      </c>
      <c r="X301" s="26"/>
      <c r="Y301">
        <f>VLOOKUP(B301, Mort!$A$2:$D$116, 4, FALSE)/12</f>
        <v>2.0418219174499997E-4</v>
      </c>
      <c r="Z301">
        <f>VLOOKUP(D301,Lapse!$A$2:$B$101, 2, FALSE)/12</f>
        <v>2.5000000000000001E-3</v>
      </c>
      <c r="AA301" s="28">
        <f t="shared" si="89"/>
        <v>0.47409209708479039</v>
      </c>
      <c r="AB301" s="27">
        <f t="shared" si="87"/>
        <v>0</v>
      </c>
      <c r="AC301" s="27">
        <f t="shared" si="88"/>
        <v>143.78151135368685</v>
      </c>
    </row>
    <row r="302" spans="1:29" x14ac:dyDescent="0.2">
      <c r="A302" s="19">
        <f t="shared" si="104"/>
        <v>53812</v>
      </c>
      <c r="B302">
        <f t="shared" si="97"/>
        <v>80</v>
      </c>
      <c r="C302">
        <f t="shared" si="98"/>
        <v>1</v>
      </c>
      <c r="D302">
        <f t="shared" si="99"/>
        <v>25</v>
      </c>
      <c r="E302">
        <f t="shared" si="100"/>
        <v>10</v>
      </c>
      <c r="F302">
        <f t="shared" si="101"/>
        <v>298</v>
      </c>
      <c r="G302" s="11">
        <f>'Fund Return'!D299</f>
        <v>-8.076231374155779E-2</v>
      </c>
      <c r="H302" s="12">
        <f t="shared" si="81"/>
        <v>0</v>
      </c>
      <c r="I302" s="12">
        <f>H301*(Input!$B$13)/12</f>
        <v>0</v>
      </c>
      <c r="J302" s="12">
        <f>H301*(Input!$B$14)/12</f>
        <v>0</v>
      </c>
      <c r="K302" s="12">
        <f>IF(AND($E302=0, H301&gt;0), Input!$B$15, 0)</f>
        <v>0</v>
      </c>
      <c r="L302" s="12">
        <f>O301*IF(AND($E302=0, H301&gt;0), Input!$B$12, 0)</f>
        <v>0</v>
      </c>
      <c r="M302" s="12">
        <f t="shared" si="102"/>
        <v>0</v>
      </c>
      <c r="N302" s="12">
        <f>IF(AND($E302=0, Q302=0, D302&lt;=5), MAX(O290*Input!$B$20), 0)</f>
        <v>0</v>
      </c>
      <c r="O302" s="12">
        <f t="shared" si="103"/>
        <v>157809.62</v>
      </c>
      <c r="P302" s="20">
        <f>IF(Q302=0, VLOOKUP(B302, LWP!$A$2:$B$77, 2, FALSE), P301)</f>
        <v>0.05</v>
      </c>
      <c r="Q302" s="13">
        <f>IF(F302&lt;Input!$B$23,0,1)</f>
        <v>1</v>
      </c>
      <c r="R302" s="12">
        <f t="shared" si="82"/>
        <v>657.54008333333331</v>
      </c>
      <c r="S302" s="12">
        <f t="shared" si="83"/>
        <v>657.54008333333331</v>
      </c>
      <c r="T302" s="27">
        <f>VLOOKUP(D302,'Swap-forward'!$A$2:$B$90,2,FALSE)/12</f>
        <v>2.9327581786193027E-3</v>
      </c>
      <c r="U302" s="27">
        <f>EXP(-SUM(T$5:T302))</f>
        <v>0.4598798864392396</v>
      </c>
      <c r="V302" s="12">
        <f t="shared" si="84"/>
        <v>0</v>
      </c>
      <c r="W302" s="12">
        <f t="shared" si="85"/>
        <v>302.38945885258147</v>
      </c>
      <c r="X302" s="26"/>
      <c r="Y302">
        <f>VLOOKUP(B302, Mort!$A$2:$D$116, 4, FALSE)/12</f>
        <v>2.0418219174499997E-4</v>
      </c>
      <c r="Z302">
        <f>VLOOKUP(D302,Lapse!$A$2:$B$101, 2, FALSE)/12</f>
        <v>2.5000000000000001E-3</v>
      </c>
      <c r="AA302" s="28">
        <f t="shared" si="89"/>
        <v>0.47281030768151533</v>
      </c>
      <c r="AB302" s="27">
        <f t="shared" si="87"/>
        <v>0</v>
      </c>
      <c r="AC302" s="27">
        <f t="shared" si="88"/>
        <v>142.97285307973596</v>
      </c>
    </row>
    <row r="303" spans="1:29" x14ac:dyDescent="0.2">
      <c r="A303" s="19">
        <f t="shared" si="104"/>
        <v>53843</v>
      </c>
      <c r="B303">
        <f t="shared" si="97"/>
        <v>80</v>
      </c>
      <c r="C303">
        <f t="shared" si="98"/>
        <v>2</v>
      </c>
      <c r="D303">
        <f t="shared" si="99"/>
        <v>25</v>
      </c>
      <c r="E303">
        <f t="shared" si="100"/>
        <v>11</v>
      </c>
      <c r="F303">
        <f t="shared" si="101"/>
        <v>299</v>
      </c>
      <c r="G303" s="11">
        <f>'Fund Return'!D300</f>
        <v>9.2915658548829005E-3</v>
      </c>
      <c r="H303" s="12">
        <f t="shared" si="81"/>
        <v>0</v>
      </c>
      <c r="I303" s="12">
        <f>H302*(Input!$B$13)/12</f>
        <v>0</v>
      </c>
      <c r="J303" s="12">
        <f>H302*(Input!$B$14)/12</f>
        <v>0</v>
      </c>
      <c r="K303" s="12">
        <f>IF(AND($E303=0, H302&gt;0), Input!$B$15, 0)</f>
        <v>0</v>
      </c>
      <c r="L303" s="12">
        <f>O302*IF(AND($E303=0, H302&gt;0), Input!$B$12, 0)</f>
        <v>0</v>
      </c>
      <c r="M303" s="12">
        <f t="shared" si="102"/>
        <v>0</v>
      </c>
      <c r="N303" s="12">
        <f>IF(AND($E303=0, Q303=0, D303&lt;=5), MAX(O291*Input!$B$20), 0)</f>
        <v>0</v>
      </c>
      <c r="O303" s="12">
        <f t="shared" si="103"/>
        <v>157809.62</v>
      </c>
      <c r="P303" s="20">
        <f>IF(Q303=0, VLOOKUP(B303, LWP!$A$2:$B$77, 2, FALSE), P302)</f>
        <v>0.05</v>
      </c>
      <c r="Q303" s="13">
        <f>IF(F303&lt;Input!$B$23,0,1)</f>
        <v>1</v>
      </c>
      <c r="R303" s="12">
        <f t="shared" si="82"/>
        <v>657.54008333333331</v>
      </c>
      <c r="S303" s="12">
        <f t="shared" si="83"/>
        <v>657.54008333333331</v>
      </c>
      <c r="T303" s="27">
        <f>VLOOKUP(D303,'Swap-forward'!$A$2:$B$90,2,FALSE)/12</f>
        <v>2.9327581786193027E-3</v>
      </c>
      <c r="U303" s="27">
        <f>EXP(-SUM(T$5:T303))</f>
        <v>0.45853314573878845</v>
      </c>
      <c r="V303" s="12">
        <f t="shared" si="84"/>
        <v>0</v>
      </c>
      <c r="W303" s="12">
        <f t="shared" si="85"/>
        <v>301.50392286017842</v>
      </c>
      <c r="X303" s="26"/>
      <c r="Y303">
        <f>VLOOKUP(B303, Mort!$A$2:$D$116, 4, FALSE)/12</f>
        <v>2.0418219174499997E-4</v>
      </c>
      <c r="Z303">
        <f>VLOOKUP(D303,Lapse!$A$2:$B$101, 2, FALSE)/12</f>
        <v>2.5000000000000001E-3</v>
      </c>
      <c r="AA303" s="28">
        <f t="shared" si="89"/>
        <v>0.47153198381602174</v>
      </c>
      <c r="AB303" s="27">
        <f t="shared" si="87"/>
        <v>0</v>
      </c>
      <c r="AC303" s="27">
        <f t="shared" si="88"/>
        <v>142.16874287457273</v>
      </c>
    </row>
    <row r="304" spans="1:29" x14ac:dyDescent="0.2">
      <c r="A304" s="19">
        <f t="shared" si="104"/>
        <v>53873</v>
      </c>
      <c r="B304">
        <f t="shared" si="97"/>
        <v>80</v>
      </c>
      <c r="C304">
        <f t="shared" si="98"/>
        <v>3</v>
      </c>
      <c r="D304">
        <f t="shared" si="99"/>
        <v>26</v>
      </c>
      <c r="E304">
        <f t="shared" si="100"/>
        <v>0</v>
      </c>
      <c r="F304">
        <f t="shared" si="101"/>
        <v>300</v>
      </c>
      <c r="G304" s="11">
        <f>'Fund Return'!D301</f>
        <v>3.2704576000554798E-2</v>
      </c>
      <c r="H304" s="12">
        <f t="shared" si="81"/>
        <v>0</v>
      </c>
      <c r="I304" s="12">
        <f>H303*(Input!$B$13)/12</f>
        <v>0</v>
      </c>
      <c r="J304" s="12">
        <f>H303*(Input!$B$14)/12</f>
        <v>0</v>
      </c>
      <c r="K304" s="12">
        <f>IF(AND($E304=0, H303&gt;0), Input!$B$15, 0)</f>
        <v>0</v>
      </c>
      <c r="L304" s="12">
        <f>O303*IF(AND($E304=0, H303&gt;0), Input!$B$12, 0)</f>
        <v>0</v>
      </c>
      <c r="M304" s="12">
        <f t="shared" si="102"/>
        <v>0</v>
      </c>
      <c r="N304" s="12">
        <f>IF(AND($E304=0, Q304=0, D304&lt;=5), MAX(O292*Input!$B$20), 0)</f>
        <v>0</v>
      </c>
      <c r="O304" s="12">
        <f t="shared" si="103"/>
        <v>157809.62</v>
      </c>
      <c r="P304" s="20">
        <f>IF(Q304=0, VLOOKUP(B304, LWP!$A$2:$B$77, 2, FALSE), P303)</f>
        <v>0.05</v>
      </c>
      <c r="Q304" s="13">
        <f>IF(F304&lt;Input!$B$23,0,1)</f>
        <v>1</v>
      </c>
      <c r="R304" s="12">
        <f t="shared" si="82"/>
        <v>657.54008333333331</v>
      </c>
      <c r="S304" s="12">
        <f t="shared" si="83"/>
        <v>657.54008333333331</v>
      </c>
      <c r="T304" s="27">
        <f>VLOOKUP(D304,'Swap-forward'!$A$2:$B$90,2,FALSE)/12</f>
        <v>2.9745224219005495E-3</v>
      </c>
      <c r="U304" s="27">
        <f>EXP(-SUM(T$5:T304))</f>
        <v>0.45717125510685691</v>
      </c>
      <c r="V304" s="12">
        <f t="shared" si="84"/>
        <v>0</v>
      </c>
      <c r="W304" s="12">
        <f t="shared" si="85"/>
        <v>300.60842518056728</v>
      </c>
      <c r="X304" s="26"/>
      <c r="Y304">
        <f>VLOOKUP(B304, Mort!$A$2:$D$116, 4, FALSE)/12</f>
        <v>2.0418219174499997E-4</v>
      </c>
      <c r="Z304">
        <f>VLOOKUP(D304,Lapse!$A$2:$B$101, 2, FALSE)/12</f>
        <v>2.5000000000000001E-3</v>
      </c>
      <c r="AA304" s="28">
        <f t="shared" si="89"/>
        <v>0.47025711611863308</v>
      </c>
      <c r="AB304" s="27">
        <f t="shared" si="87"/>
        <v>0</v>
      </c>
      <c r="AC304" s="27">
        <f t="shared" si="88"/>
        <v>141.36325110637745</v>
      </c>
    </row>
    <row r="305" spans="1:29" x14ac:dyDescent="0.2">
      <c r="A305" s="19">
        <f t="shared" si="104"/>
        <v>53904</v>
      </c>
      <c r="B305">
        <f t="shared" si="97"/>
        <v>80</v>
      </c>
      <c r="C305">
        <f t="shared" si="98"/>
        <v>4</v>
      </c>
      <c r="D305">
        <f t="shared" si="99"/>
        <v>26</v>
      </c>
      <c r="E305">
        <f t="shared" si="100"/>
        <v>1</v>
      </c>
      <c r="F305">
        <f t="shared" si="101"/>
        <v>301</v>
      </c>
      <c r="G305" s="11">
        <f>'Fund Return'!D302</f>
        <v>-4.4274201031768131E-3</v>
      </c>
      <c r="H305" s="12">
        <f t="shared" si="81"/>
        <v>0</v>
      </c>
      <c r="I305" s="12">
        <f>H304*(Input!$B$13)/12</f>
        <v>0</v>
      </c>
      <c r="J305" s="12">
        <f>H304*(Input!$B$14)/12</f>
        <v>0</v>
      </c>
      <c r="K305" s="12">
        <f>IF(AND($E305=0, H304&gt;0), Input!$B$15, 0)</f>
        <v>0</v>
      </c>
      <c r="L305" s="12">
        <f>O304*IF(AND($E305=0, H304&gt;0), Input!$B$12, 0)</f>
        <v>0</v>
      </c>
      <c r="M305" s="12">
        <f t="shared" si="102"/>
        <v>0</v>
      </c>
      <c r="N305" s="12">
        <f>IF(AND($E305=0, Q305=0, D305&lt;=5), MAX(O293*Input!$B$20), 0)</f>
        <v>0</v>
      </c>
      <c r="O305" s="12">
        <f t="shared" si="103"/>
        <v>157809.62</v>
      </c>
      <c r="P305" s="20">
        <f>IF(Q305=0, VLOOKUP(B305, LWP!$A$2:$B$77, 2, FALSE), P304)</f>
        <v>0.05</v>
      </c>
      <c r="Q305" s="13">
        <f>IF(F305&lt;Input!$B$23,0,1)</f>
        <v>1</v>
      </c>
      <c r="R305" s="12">
        <f t="shared" si="82"/>
        <v>657.54008333333331</v>
      </c>
      <c r="S305" s="12">
        <f t="shared" si="83"/>
        <v>657.54008333333331</v>
      </c>
      <c r="T305" s="27">
        <f>VLOOKUP(D305,'Swap-forward'!$A$2:$B$90,2,FALSE)/12</f>
        <v>2.9745224219005495E-3</v>
      </c>
      <c r="U305" s="27">
        <f>EXP(-SUM(T$5:T305))</f>
        <v>0.45581340943025866</v>
      </c>
      <c r="V305" s="12">
        <f t="shared" si="84"/>
        <v>0</v>
      </c>
      <c r="W305" s="12">
        <f t="shared" si="85"/>
        <v>299.71558722122307</v>
      </c>
      <c r="X305" s="26"/>
      <c r="Y305">
        <f>VLOOKUP(B305, Mort!$A$2:$D$116, 4, FALSE)/12</f>
        <v>2.0418219174499997E-4</v>
      </c>
      <c r="Z305">
        <f>VLOOKUP(D305,Lapse!$A$2:$B$101, 2, FALSE)/12</f>
        <v>2.5000000000000001E-3</v>
      </c>
      <c r="AA305" s="28">
        <f t="shared" si="89"/>
        <v>0.46898569524500539</v>
      </c>
      <c r="AB305" s="27">
        <f t="shared" si="87"/>
        <v>0</v>
      </c>
      <c r="AC305" s="27">
        <f t="shared" si="88"/>
        <v>140.56232304871037</v>
      </c>
    </row>
    <row r="306" spans="1:29" x14ac:dyDescent="0.2">
      <c r="A306" s="19">
        <f t="shared" si="104"/>
        <v>53935</v>
      </c>
      <c r="B306">
        <f t="shared" si="97"/>
        <v>80</v>
      </c>
      <c r="C306">
        <f t="shared" si="98"/>
        <v>5</v>
      </c>
      <c r="D306">
        <f t="shared" si="99"/>
        <v>26</v>
      </c>
      <c r="E306">
        <f t="shared" si="100"/>
        <v>2</v>
      </c>
      <c r="F306">
        <f t="shared" si="101"/>
        <v>302</v>
      </c>
      <c r="G306" s="11">
        <f>'Fund Return'!D303</f>
        <v>1.5950461280152789E-2</v>
      </c>
      <c r="H306" s="12">
        <f t="shared" si="81"/>
        <v>0</v>
      </c>
      <c r="I306" s="12">
        <f>H305*(Input!$B$13)/12</f>
        <v>0</v>
      </c>
      <c r="J306" s="12">
        <f>H305*(Input!$B$14)/12</f>
        <v>0</v>
      </c>
      <c r="K306" s="12">
        <f>IF(AND($E306=0, H305&gt;0), Input!$B$15, 0)</f>
        <v>0</v>
      </c>
      <c r="L306" s="12">
        <f>O305*IF(AND($E306=0, H305&gt;0), Input!$B$12, 0)</f>
        <v>0</v>
      </c>
      <c r="M306" s="12">
        <f t="shared" si="102"/>
        <v>0</v>
      </c>
      <c r="N306" s="12">
        <f>IF(AND($E306=0, Q306=0, D306&lt;=5), MAX(O294*Input!$B$20), 0)</f>
        <v>0</v>
      </c>
      <c r="O306" s="12">
        <f t="shared" si="103"/>
        <v>157809.62</v>
      </c>
      <c r="P306" s="20">
        <f>IF(Q306=0, VLOOKUP(B306, LWP!$A$2:$B$77, 2, FALSE), P305)</f>
        <v>0.05</v>
      </c>
      <c r="Q306" s="13">
        <f>IF(F306&lt;Input!$B$23,0,1)</f>
        <v>1</v>
      </c>
      <c r="R306" s="12">
        <f t="shared" si="82"/>
        <v>657.54008333333331</v>
      </c>
      <c r="S306" s="12">
        <f t="shared" si="83"/>
        <v>657.54008333333331</v>
      </c>
      <c r="T306" s="27">
        <f>VLOOKUP(D306,'Swap-forward'!$A$2:$B$90,2,FALSE)/12</f>
        <v>2.9745224219005495E-3</v>
      </c>
      <c r="U306" s="27">
        <f>EXP(-SUM(T$5:T306))</f>
        <v>0.45445959669506009</v>
      </c>
      <c r="V306" s="12">
        <f t="shared" si="84"/>
        <v>0</v>
      </c>
      <c r="W306" s="12">
        <f t="shared" si="85"/>
        <v>298.82540108250288</v>
      </c>
      <c r="X306" s="26"/>
      <c r="Y306">
        <f>VLOOKUP(B306, Mort!$A$2:$D$116, 4, FALSE)/12</f>
        <v>2.0418219174499997E-4</v>
      </c>
      <c r="Z306">
        <f>VLOOKUP(D306,Lapse!$A$2:$B$101, 2, FALSE)/12</f>
        <v>2.5000000000000001E-3</v>
      </c>
      <c r="AA306" s="28">
        <f t="shared" si="89"/>
        <v>0.46771771187605859</v>
      </c>
      <c r="AB306" s="27">
        <f t="shared" si="87"/>
        <v>0</v>
      </c>
      <c r="AC306" s="27">
        <f t="shared" si="88"/>
        <v>139.76593284475373</v>
      </c>
    </row>
    <row r="307" spans="1:29" x14ac:dyDescent="0.2">
      <c r="A307" s="19">
        <f t="shared" si="104"/>
        <v>53965</v>
      </c>
      <c r="B307">
        <f t="shared" si="97"/>
        <v>80</v>
      </c>
      <c r="C307">
        <f t="shared" si="98"/>
        <v>6</v>
      </c>
      <c r="D307">
        <f t="shared" si="99"/>
        <v>26</v>
      </c>
      <c r="E307">
        <f t="shared" si="100"/>
        <v>3</v>
      </c>
      <c r="F307">
        <f t="shared" si="101"/>
        <v>303</v>
      </c>
      <c r="G307" s="11">
        <f>'Fund Return'!D304</f>
        <v>2.8838248279006388E-2</v>
      </c>
      <c r="H307" s="12">
        <f t="shared" si="81"/>
        <v>0</v>
      </c>
      <c r="I307" s="12">
        <f>H306*(Input!$B$13)/12</f>
        <v>0</v>
      </c>
      <c r="J307" s="12">
        <f>H306*(Input!$B$14)/12</f>
        <v>0</v>
      </c>
      <c r="K307" s="12">
        <f>IF(AND($E307=0, H306&gt;0), Input!$B$15, 0)</f>
        <v>0</v>
      </c>
      <c r="L307" s="12">
        <f>O306*IF(AND($E307=0, H306&gt;0), Input!$B$12, 0)</f>
        <v>0</v>
      </c>
      <c r="M307" s="12">
        <f t="shared" si="102"/>
        <v>0</v>
      </c>
      <c r="N307" s="12">
        <f>IF(AND($E307=0, Q307=0, D307&lt;=5), MAX(O295*Input!$B$20), 0)</f>
        <v>0</v>
      </c>
      <c r="O307" s="12">
        <f t="shared" si="103"/>
        <v>157809.62</v>
      </c>
      <c r="P307" s="20">
        <f>IF(Q307=0, VLOOKUP(B307, LWP!$A$2:$B$77, 2, FALSE), P306)</f>
        <v>0.05</v>
      </c>
      <c r="Q307" s="13">
        <f>IF(F307&lt;Input!$B$23,0,1)</f>
        <v>1</v>
      </c>
      <c r="R307" s="12">
        <f t="shared" si="82"/>
        <v>657.54008333333331</v>
      </c>
      <c r="S307" s="12">
        <f t="shared" si="83"/>
        <v>657.54008333333331</v>
      </c>
      <c r="T307" s="27">
        <f>VLOOKUP(D307,'Swap-forward'!$A$2:$B$90,2,FALSE)/12</f>
        <v>2.9745224219005495E-3</v>
      </c>
      <c r="U307" s="27">
        <f>EXP(-SUM(T$5:T307))</f>
        <v>0.45310980492301017</v>
      </c>
      <c r="V307" s="12">
        <f t="shared" si="84"/>
        <v>0</v>
      </c>
      <c r="W307" s="12">
        <f t="shared" si="85"/>
        <v>297.93785888822651</v>
      </c>
      <c r="X307" s="26"/>
      <c r="Y307">
        <f>VLOOKUP(B307, Mort!$A$2:$D$116, 4, FALSE)/12</f>
        <v>2.0418219174499997E-4</v>
      </c>
      <c r="Z307">
        <f>VLOOKUP(D307,Lapse!$A$2:$B$101, 2, FALSE)/12</f>
        <v>2.5000000000000001E-3</v>
      </c>
      <c r="AA307" s="28">
        <f t="shared" si="89"/>
        <v>0.46645315671790849</v>
      </c>
      <c r="AB307" s="27">
        <f t="shared" si="87"/>
        <v>0</v>
      </c>
      <c r="AC307" s="27">
        <f t="shared" si="88"/>
        <v>138.97405478418804</v>
      </c>
    </row>
    <row r="308" spans="1:29" x14ac:dyDescent="0.2">
      <c r="A308" s="19">
        <f t="shared" si="104"/>
        <v>53996</v>
      </c>
      <c r="B308">
        <f t="shared" si="97"/>
        <v>80</v>
      </c>
      <c r="C308">
        <f t="shared" si="98"/>
        <v>7</v>
      </c>
      <c r="D308">
        <f t="shared" si="99"/>
        <v>26</v>
      </c>
      <c r="E308">
        <f t="shared" si="100"/>
        <v>4</v>
      </c>
      <c r="F308">
        <f t="shared" si="101"/>
        <v>304</v>
      </c>
      <c r="G308" s="11">
        <f>'Fund Return'!D305</f>
        <v>2.4814953757601295E-2</v>
      </c>
      <c r="H308" s="12">
        <f t="shared" si="81"/>
        <v>0</v>
      </c>
      <c r="I308" s="12">
        <f>H307*(Input!$B$13)/12</f>
        <v>0</v>
      </c>
      <c r="J308" s="12">
        <f>H307*(Input!$B$14)/12</f>
        <v>0</v>
      </c>
      <c r="K308" s="12">
        <f>IF(AND($E308=0, H307&gt;0), Input!$B$15, 0)</f>
        <v>0</v>
      </c>
      <c r="L308" s="12">
        <f>O307*IF(AND($E308=0, H307&gt;0), Input!$B$12, 0)</f>
        <v>0</v>
      </c>
      <c r="M308" s="12">
        <f t="shared" si="102"/>
        <v>0</v>
      </c>
      <c r="N308" s="12">
        <f>IF(AND($E308=0, Q308=0, D308&lt;=5), MAX(O296*Input!$B$20), 0)</f>
        <v>0</v>
      </c>
      <c r="O308" s="12">
        <f t="shared" si="103"/>
        <v>157809.62</v>
      </c>
      <c r="P308" s="20">
        <f>IF(Q308=0, VLOOKUP(B308, LWP!$A$2:$B$77, 2, FALSE), P307)</f>
        <v>0.05</v>
      </c>
      <c r="Q308" s="13">
        <f>IF(F308&lt;Input!$B$23,0,1)</f>
        <v>1</v>
      </c>
      <c r="R308" s="12">
        <f t="shared" si="82"/>
        <v>657.54008333333331</v>
      </c>
      <c r="S308" s="12">
        <f t="shared" si="83"/>
        <v>657.54008333333331</v>
      </c>
      <c r="T308" s="27">
        <f>VLOOKUP(D308,'Swap-forward'!$A$2:$B$90,2,FALSE)/12</f>
        <v>2.9745224219005495E-3</v>
      </c>
      <c r="U308" s="27">
        <f>EXP(-SUM(T$5:T308))</f>
        <v>0.45176402217143452</v>
      </c>
      <c r="V308" s="12">
        <f t="shared" si="84"/>
        <v>0</v>
      </c>
      <c r="W308" s="12">
        <f t="shared" si="85"/>
        <v>297.05295278560692</v>
      </c>
      <c r="X308" s="26"/>
      <c r="Y308">
        <f>VLOOKUP(B308, Mort!$A$2:$D$116, 4, FALSE)/12</f>
        <v>2.0418219174499997E-4</v>
      </c>
      <c r="Z308">
        <f>VLOOKUP(D308,Lapse!$A$2:$B$101, 2, FALSE)/12</f>
        <v>2.5000000000000001E-3</v>
      </c>
      <c r="AA308" s="28">
        <f t="shared" si="89"/>
        <v>0.46519202050179842</v>
      </c>
      <c r="AB308" s="27">
        <f t="shared" si="87"/>
        <v>0</v>
      </c>
      <c r="AC308" s="27">
        <f t="shared" si="88"/>
        <v>138.18666330236181</v>
      </c>
    </row>
    <row r="309" spans="1:29" x14ac:dyDescent="0.2">
      <c r="A309" s="19">
        <f t="shared" si="104"/>
        <v>54026</v>
      </c>
      <c r="B309">
        <f t="shared" si="97"/>
        <v>80</v>
      </c>
      <c r="C309">
        <f t="shared" si="98"/>
        <v>8</v>
      </c>
      <c r="D309">
        <f t="shared" si="99"/>
        <v>26</v>
      </c>
      <c r="E309">
        <f t="shared" si="100"/>
        <v>5</v>
      </c>
      <c r="F309">
        <f t="shared" si="101"/>
        <v>305</v>
      </c>
      <c r="G309" s="11">
        <f>'Fund Return'!D306</f>
        <v>-3.1509160402575981E-2</v>
      </c>
      <c r="H309" s="12">
        <f t="shared" si="81"/>
        <v>0</v>
      </c>
      <c r="I309" s="12">
        <f>H308*(Input!$B$13)/12</f>
        <v>0</v>
      </c>
      <c r="J309" s="12">
        <f>H308*(Input!$B$14)/12</f>
        <v>0</v>
      </c>
      <c r="K309" s="12">
        <f>IF(AND($E309=0, H308&gt;0), Input!$B$15, 0)</f>
        <v>0</v>
      </c>
      <c r="L309" s="12">
        <f>O308*IF(AND($E309=0, H308&gt;0), Input!$B$12, 0)</f>
        <v>0</v>
      </c>
      <c r="M309" s="12">
        <f t="shared" si="102"/>
        <v>0</v>
      </c>
      <c r="N309" s="12">
        <f>IF(AND($E309=0, Q309=0, D309&lt;=5), MAX(O297*Input!$B$20), 0)</f>
        <v>0</v>
      </c>
      <c r="O309" s="12">
        <f t="shared" si="103"/>
        <v>157809.62</v>
      </c>
      <c r="P309" s="20">
        <f>IF(Q309=0, VLOOKUP(B309, LWP!$A$2:$B$77, 2, FALSE), P308)</f>
        <v>0.05</v>
      </c>
      <c r="Q309" s="13">
        <f>IF(F309&lt;Input!$B$23,0,1)</f>
        <v>1</v>
      </c>
      <c r="R309" s="12">
        <f t="shared" si="82"/>
        <v>657.54008333333331</v>
      </c>
      <c r="S309" s="12">
        <f t="shared" si="83"/>
        <v>657.54008333333331</v>
      </c>
      <c r="T309" s="27">
        <f>VLOOKUP(D309,'Swap-forward'!$A$2:$B$90,2,FALSE)/12</f>
        <v>2.9745224219005495E-3</v>
      </c>
      <c r="U309" s="27">
        <f>EXP(-SUM(T$5:T309))</f>
        <v>0.45042223653312985</v>
      </c>
      <c r="V309" s="12">
        <f t="shared" si="84"/>
        <v>0</v>
      </c>
      <c r="W309" s="12">
        <f t="shared" si="85"/>
        <v>296.17067494518056</v>
      </c>
      <c r="X309" s="26"/>
      <c r="Y309">
        <f>VLOOKUP(B309, Mort!$A$2:$D$116, 4, FALSE)/12</f>
        <v>2.0418219174499997E-4</v>
      </c>
      <c r="Z309">
        <f>VLOOKUP(D309,Lapse!$A$2:$B$101, 2, FALSE)/12</f>
        <v>2.5000000000000001E-3</v>
      </c>
      <c r="AA309" s="28">
        <f t="shared" si="89"/>
        <v>0.46393429398403141</v>
      </c>
      <c r="AB309" s="27">
        <f t="shared" si="87"/>
        <v>0</v>
      </c>
      <c r="AC309" s="27">
        <f t="shared" si="88"/>
        <v>137.40373297946641</v>
      </c>
    </row>
    <row r="310" spans="1:29" x14ac:dyDescent="0.2">
      <c r="A310" s="19">
        <f t="shared" si="104"/>
        <v>54057</v>
      </c>
      <c r="B310">
        <f t="shared" si="97"/>
        <v>80</v>
      </c>
      <c r="C310">
        <f t="shared" si="98"/>
        <v>9</v>
      </c>
      <c r="D310">
        <f t="shared" si="99"/>
        <v>26</v>
      </c>
      <c r="E310">
        <f t="shared" si="100"/>
        <v>6</v>
      </c>
      <c r="F310">
        <f t="shared" si="101"/>
        <v>306</v>
      </c>
      <c r="G310" s="11">
        <f>'Fund Return'!D307</f>
        <v>-3.7849728116771661E-2</v>
      </c>
      <c r="H310" s="12">
        <f t="shared" si="81"/>
        <v>0</v>
      </c>
      <c r="I310" s="12">
        <f>H309*(Input!$B$13)/12</f>
        <v>0</v>
      </c>
      <c r="J310" s="12">
        <f>H309*(Input!$B$14)/12</f>
        <v>0</v>
      </c>
      <c r="K310" s="12">
        <f>IF(AND($E310=0, H309&gt;0), Input!$B$15, 0)</f>
        <v>0</v>
      </c>
      <c r="L310" s="12">
        <f>O309*IF(AND($E310=0, H309&gt;0), Input!$B$12, 0)</f>
        <v>0</v>
      </c>
      <c r="M310" s="12">
        <f t="shared" si="102"/>
        <v>0</v>
      </c>
      <c r="N310" s="12">
        <f>IF(AND($E310=0, Q310=0, D310&lt;=5), MAX(O298*Input!$B$20), 0)</f>
        <v>0</v>
      </c>
      <c r="O310" s="12">
        <f t="shared" si="103"/>
        <v>157809.62</v>
      </c>
      <c r="P310" s="20">
        <f>IF(Q310=0, VLOOKUP(B310, LWP!$A$2:$B$77, 2, FALSE), P309)</f>
        <v>0.05</v>
      </c>
      <c r="Q310" s="13">
        <f>IF(F310&lt;Input!$B$23,0,1)</f>
        <v>1</v>
      </c>
      <c r="R310" s="12">
        <f t="shared" si="82"/>
        <v>657.54008333333331</v>
      </c>
      <c r="S310" s="12">
        <f t="shared" si="83"/>
        <v>657.54008333333331</v>
      </c>
      <c r="T310" s="27">
        <f>VLOOKUP(D310,'Swap-forward'!$A$2:$B$90,2,FALSE)/12</f>
        <v>2.9745224219005495E-3</v>
      </c>
      <c r="U310" s="27">
        <f>EXP(-SUM(T$5:T310))</f>
        <v>0.44908443613625826</v>
      </c>
      <c r="V310" s="12">
        <f t="shared" si="84"/>
        <v>0</v>
      </c>
      <c r="W310" s="12">
        <f t="shared" si="85"/>
        <v>295.29101756073828</v>
      </c>
      <c r="X310" s="26"/>
      <c r="Y310">
        <f>VLOOKUP(B310, Mort!$A$2:$D$116, 4, FALSE)/12</f>
        <v>2.0418219174499997E-4</v>
      </c>
      <c r="Z310">
        <f>VLOOKUP(D310,Lapse!$A$2:$B$101, 2, FALSE)/12</f>
        <v>2.5000000000000001E-3</v>
      </c>
      <c r="AA310" s="28">
        <f t="shared" si="89"/>
        <v>0.46267996794590249</v>
      </c>
      <c r="AB310" s="27">
        <f t="shared" si="87"/>
        <v>0</v>
      </c>
      <c r="AC310" s="27">
        <f t="shared" si="88"/>
        <v>136.62523853971533</v>
      </c>
    </row>
    <row r="311" spans="1:29" x14ac:dyDescent="0.2">
      <c r="A311" s="19">
        <f t="shared" si="104"/>
        <v>54088</v>
      </c>
      <c r="B311">
        <f t="shared" si="97"/>
        <v>80</v>
      </c>
      <c r="C311">
        <f t="shared" si="98"/>
        <v>10</v>
      </c>
      <c r="D311">
        <f t="shared" si="99"/>
        <v>26</v>
      </c>
      <c r="E311">
        <f t="shared" si="100"/>
        <v>7</v>
      </c>
      <c r="F311">
        <f t="shared" si="101"/>
        <v>307</v>
      </c>
      <c r="G311" s="11">
        <f>'Fund Return'!D308</f>
        <v>-1.5183902072198965E-2</v>
      </c>
      <c r="H311" s="12">
        <f t="shared" si="81"/>
        <v>0</v>
      </c>
      <c r="I311" s="12">
        <f>H310*(Input!$B$13)/12</f>
        <v>0</v>
      </c>
      <c r="J311" s="12">
        <f>H310*(Input!$B$14)/12</f>
        <v>0</v>
      </c>
      <c r="K311" s="12">
        <f>IF(AND($E311=0, H310&gt;0), Input!$B$15, 0)</f>
        <v>0</v>
      </c>
      <c r="L311" s="12">
        <f>O310*IF(AND($E311=0, H310&gt;0), Input!$B$12, 0)</f>
        <v>0</v>
      </c>
      <c r="M311" s="12">
        <f t="shared" si="102"/>
        <v>0</v>
      </c>
      <c r="N311" s="12">
        <f>IF(AND($E311=0, Q311=0, D311&lt;=5), MAX(O299*Input!$B$20), 0)</f>
        <v>0</v>
      </c>
      <c r="O311" s="12">
        <f t="shared" si="103"/>
        <v>157809.62</v>
      </c>
      <c r="P311" s="20">
        <f>IF(Q311=0, VLOOKUP(B311, LWP!$A$2:$B$77, 2, FALSE), P310)</f>
        <v>0.05</v>
      </c>
      <c r="Q311" s="13">
        <f>IF(F311&lt;Input!$B$23,0,1)</f>
        <v>1</v>
      </c>
      <c r="R311" s="12">
        <f t="shared" si="82"/>
        <v>657.54008333333331</v>
      </c>
      <c r="S311" s="12">
        <f t="shared" si="83"/>
        <v>657.54008333333331</v>
      </c>
      <c r="T311" s="27">
        <f>VLOOKUP(D311,'Swap-forward'!$A$2:$B$90,2,FALSE)/12</f>
        <v>2.9745224219005495E-3</v>
      </c>
      <c r="U311" s="27">
        <f>EXP(-SUM(T$5:T311))</f>
        <v>0.44775060914424264</v>
      </c>
      <c r="V311" s="12">
        <f t="shared" si="84"/>
        <v>0</v>
      </c>
      <c r="W311" s="12">
        <f t="shared" si="85"/>
        <v>294.41397284925608</v>
      </c>
      <c r="X311" s="26"/>
      <c r="Y311">
        <f>VLOOKUP(B311, Mort!$A$2:$D$116, 4, FALSE)/12</f>
        <v>2.0418219174499997E-4</v>
      </c>
      <c r="Z311">
        <f>VLOOKUP(D311,Lapse!$A$2:$B$101, 2, FALSE)/12</f>
        <v>2.5000000000000001E-3</v>
      </c>
      <c r="AA311" s="28">
        <f t="shared" si="89"/>
        <v>0.46142903319363088</v>
      </c>
      <c r="AB311" s="27">
        <f t="shared" si="87"/>
        <v>0</v>
      </c>
      <c r="AC311" s="27">
        <f t="shared" si="88"/>
        <v>135.85115485052813</v>
      </c>
    </row>
    <row r="312" spans="1:29" x14ac:dyDescent="0.2">
      <c r="A312" s="19">
        <f t="shared" si="104"/>
        <v>54117</v>
      </c>
      <c r="B312">
        <f t="shared" si="97"/>
        <v>80</v>
      </c>
      <c r="C312">
        <f t="shared" si="98"/>
        <v>11</v>
      </c>
      <c r="D312">
        <f t="shared" si="99"/>
        <v>26</v>
      </c>
      <c r="E312">
        <f t="shared" si="100"/>
        <v>8</v>
      </c>
      <c r="F312">
        <f t="shared" si="101"/>
        <v>308</v>
      </c>
      <c r="G312" s="11">
        <f>'Fund Return'!D309</f>
        <v>5.5578684461914767E-2</v>
      </c>
      <c r="H312" s="12">
        <f t="shared" si="81"/>
        <v>0</v>
      </c>
      <c r="I312" s="12">
        <f>H311*(Input!$B$13)/12</f>
        <v>0</v>
      </c>
      <c r="J312" s="12">
        <f>H311*(Input!$B$14)/12</f>
        <v>0</v>
      </c>
      <c r="K312" s="12">
        <f>IF(AND($E312=0, H311&gt;0), Input!$B$15, 0)</f>
        <v>0</v>
      </c>
      <c r="L312" s="12">
        <f>O311*IF(AND($E312=0, H311&gt;0), Input!$B$12, 0)</f>
        <v>0</v>
      </c>
      <c r="M312" s="12">
        <f t="shared" si="102"/>
        <v>0</v>
      </c>
      <c r="N312" s="12">
        <f>IF(AND($E312=0, Q312=0, D312&lt;=5), MAX(O300*Input!$B$20), 0)</f>
        <v>0</v>
      </c>
      <c r="O312" s="12">
        <f t="shared" si="103"/>
        <v>157809.62</v>
      </c>
      <c r="P312" s="20">
        <f>IF(Q312=0, VLOOKUP(B312, LWP!$A$2:$B$77, 2, FALSE), P311)</f>
        <v>0.05</v>
      </c>
      <c r="Q312" s="13">
        <f>IF(F312&lt;Input!$B$23,0,1)</f>
        <v>1</v>
      </c>
      <c r="R312" s="12">
        <f t="shared" si="82"/>
        <v>657.54008333333331</v>
      </c>
      <c r="S312" s="12">
        <f t="shared" si="83"/>
        <v>657.54008333333331</v>
      </c>
      <c r="T312" s="27">
        <f>VLOOKUP(D312,'Swap-forward'!$A$2:$B$90,2,FALSE)/12</f>
        <v>2.9745224219005495E-3</v>
      </c>
      <c r="U312" s="27">
        <f>EXP(-SUM(T$5:T312))</f>
        <v>0.44642074375566165</v>
      </c>
      <c r="V312" s="12">
        <f t="shared" si="84"/>
        <v>0</v>
      </c>
      <c r="W312" s="12">
        <f t="shared" si="85"/>
        <v>293.53953305082638</v>
      </c>
      <c r="X312" s="26"/>
      <c r="Y312">
        <f>VLOOKUP(B312, Mort!$A$2:$D$116, 4, FALSE)/12</f>
        <v>2.0418219174499997E-4</v>
      </c>
      <c r="Z312">
        <f>VLOOKUP(D312,Lapse!$A$2:$B$101, 2, FALSE)/12</f>
        <v>2.5000000000000001E-3</v>
      </c>
      <c r="AA312" s="28">
        <f t="shared" si="89"/>
        <v>0.46018148055829289</v>
      </c>
      <c r="AB312" s="27">
        <f t="shared" si="87"/>
        <v>0</v>
      </c>
      <c r="AC312" s="27">
        <f t="shared" si="88"/>
        <v>135.08145692171922</v>
      </c>
    </row>
    <row r="313" spans="1:29" x14ac:dyDescent="0.2">
      <c r="A313" s="19">
        <f t="shared" si="104"/>
        <v>54148</v>
      </c>
      <c r="B313">
        <f t="shared" si="97"/>
        <v>81</v>
      </c>
      <c r="C313">
        <f t="shared" si="98"/>
        <v>0</v>
      </c>
      <c r="D313">
        <f t="shared" si="99"/>
        <v>26</v>
      </c>
      <c r="E313">
        <f t="shared" si="100"/>
        <v>9</v>
      </c>
      <c r="F313">
        <f t="shared" si="101"/>
        <v>309</v>
      </c>
      <c r="G313" s="11">
        <f>'Fund Return'!D310</f>
        <v>5.2016270588305623E-3</v>
      </c>
      <c r="H313" s="12">
        <f t="shared" si="81"/>
        <v>0</v>
      </c>
      <c r="I313" s="12">
        <f>H312*(Input!$B$13)/12</f>
        <v>0</v>
      </c>
      <c r="J313" s="12">
        <f>H312*(Input!$B$14)/12</f>
        <v>0</v>
      </c>
      <c r="K313" s="12">
        <f>IF(AND($E313=0, H312&gt;0), Input!$B$15, 0)</f>
        <v>0</v>
      </c>
      <c r="L313" s="12">
        <f>O312*IF(AND($E313=0, H312&gt;0), Input!$B$12, 0)</f>
        <v>0</v>
      </c>
      <c r="M313" s="12">
        <f t="shared" si="102"/>
        <v>0</v>
      </c>
      <c r="N313" s="12">
        <f>IF(AND($E313=0, Q313=0, D313&lt;=5), MAX(O301*Input!$B$20), 0)</f>
        <v>0</v>
      </c>
      <c r="O313" s="12">
        <f t="shared" si="103"/>
        <v>157809.62</v>
      </c>
      <c r="P313" s="20">
        <f>IF(Q313=0, VLOOKUP(B313, LWP!$A$2:$B$77, 2, FALSE), P312)</f>
        <v>0.05</v>
      </c>
      <c r="Q313" s="13">
        <f>IF(F313&lt;Input!$B$23,0,1)</f>
        <v>1</v>
      </c>
      <c r="R313" s="12">
        <f t="shared" si="82"/>
        <v>657.54008333333331</v>
      </c>
      <c r="S313" s="12">
        <f t="shared" si="83"/>
        <v>657.54008333333331</v>
      </c>
      <c r="T313" s="27">
        <f>VLOOKUP(D313,'Swap-forward'!$A$2:$B$90,2,FALSE)/12</f>
        <v>2.9745224219005495E-3</v>
      </c>
      <c r="U313" s="27">
        <f>EXP(-SUM(T$5:T313))</f>
        <v>0.44509482820414537</v>
      </c>
      <c r="V313" s="12">
        <f t="shared" si="84"/>
        <v>0</v>
      </c>
      <c r="W313" s="12">
        <f t="shared" si="85"/>
        <v>292.66769042858942</v>
      </c>
      <c r="X313" s="26"/>
      <c r="Y313">
        <f>VLOOKUP(B313, Mort!$A$2:$D$116, 4, FALSE)/12</f>
        <v>2.4751757753333333E-4</v>
      </c>
      <c r="Z313">
        <f>VLOOKUP(D313,Lapse!$A$2:$B$101, 2, FALSE)/12</f>
        <v>2.5000000000000001E-3</v>
      </c>
      <c r="AA313" s="28">
        <f t="shared" si="89"/>
        <v>0.45891740860911689</v>
      </c>
      <c r="AB313" s="27">
        <f t="shared" si="87"/>
        <v>0</v>
      </c>
      <c r="AC313" s="27">
        <f t="shared" si="88"/>
        <v>134.3102980751035</v>
      </c>
    </row>
    <row r="314" spans="1:29" x14ac:dyDescent="0.2">
      <c r="A314" s="19">
        <f t="shared" si="104"/>
        <v>54178</v>
      </c>
      <c r="B314">
        <f t="shared" si="97"/>
        <v>81</v>
      </c>
      <c r="C314">
        <f t="shared" si="98"/>
        <v>1</v>
      </c>
      <c r="D314">
        <f t="shared" si="99"/>
        <v>26</v>
      </c>
      <c r="E314">
        <f t="shared" si="100"/>
        <v>10</v>
      </c>
      <c r="F314">
        <f t="shared" si="101"/>
        <v>310</v>
      </c>
      <c r="G314" s="11">
        <f>'Fund Return'!D311</f>
        <v>-1.2540744786688091E-2</v>
      </c>
      <c r="H314" s="12">
        <f t="shared" si="81"/>
        <v>0</v>
      </c>
      <c r="I314" s="12">
        <f>H313*(Input!$B$13)/12</f>
        <v>0</v>
      </c>
      <c r="J314" s="12">
        <f>H313*(Input!$B$14)/12</f>
        <v>0</v>
      </c>
      <c r="K314" s="12">
        <f>IF(AND($E314=0, H313&gt;0), Input!$B$15, 0)</f>
        <v>0</v>
      </c>
      <c r="L314" s="12">
        <f>O313*IF(AND($E314=0, H313&gt;0), Input!$B$12, 0)</f>
        <v>0</v>
      </c>
      <c r="M314" s="12">
        <f t="shared" si="102"/>
        <v>0</v>
      </c>
      <c r="N314" s="12">
        <f>IF(AND($E314=0, Q314=0, D314&lt;=5), MAX(O302*Input!$B$20), 0)</f>
        <v>0</v>
      </c>
      <c r="O314" s="12">
        <f t="shared" si="103"/>
        <v>157809.62</v>
      </c>
      <c r="P314" s="20">
        <f>IF(Q314=0, VLOOKUP(B314, LWP!$A$2:$B$77, 2, FALSE), P313)</f>
        <v>0.05</v>
      </c>
      <c r="Q314" s="13">
        <f>IF(F314&lt;Input!$B$23,0,1)</f>
        <v>1</v>
      </c>
      <c r="R314" s="12">
        <f t="shared" si="82"/>
        <v>657.54008333333331</v>
      </c>
      <c r="S314" s="12">
        <f t="shared" si="83"/>
        <v>657.54008333333331</v>
      </c>
      <c r="T314" s="27">
        <f>VLOOKUP(D314,'Swap-forward'!$A$2:$B$90,2,FALSE)/12</f>
        <v>2.9745224219005495E-3</v>
      </c>
      <c r="U314" s="27">
        <f>EXP(-SUM(T$5:T314))</f>
        <v>0.44377285075827122</v>
      </c>
      <c r="V314" s="12">
        <f t="shared" si="84"/>
        <v>0</v>
      </c>
      <c r="W314" s="12">
        <f t="shared" si="85"/>
        <v>291.79843726866454</v>
      </c>
      <c r="X314" s="26"/>
      <c r="Y314">
        <f>VLOOKUP(B314, Mort!$A$2:$D$116, 4, FALSE)/12</f>
        <v>2.4751757753333333E-4</v>
      </c>
      <c r="Z314">
        <f>VLOOKUP(D314,Lapse!$A$2:$B$101, 2, FALSE)/12</f>
        <v>2.5000000000000001E-3</v>
      </c>
      <c r="AA314" s="28">
        <f t="shared" si="89"/>
        <v>0.45765680893764044</v>
      </c>
      <c r="AB314" s="27">
        <f t="shared" si="87"/>
        <v>0</v>
      </c>
      <c r="AC314" s="27">
        <f t="shared" si="88"/>
        <v>133.54354165336727</v>
      </c>
    </row>
    <row r="315" spans="1:29" x14ac:dyDescent="0.2">
      <c r="A315" s="19">
        <f t="shared" si="104"/>
        <v>54209</v>
      </c>
      <c r="B315">
        <f t="shared" si="97"/>
        <v>81</v>
      </c>
      <c r="C315">
        <f t="shared" si="98"/>
        <v>2</v>
      </c>
      <c r="D315">
        <f t="shared" si="99"/>
        <v>26</v>
      </c>
      <c r="E315">
        <f t="shared" si="100"/>
        <v>11</v>
      </c>
      <c r="F315">
        <f t="shared" si="101"/>
        <v>311</v>
      </c>
      <c r="G315" s="11">
        <f>'Fund Return'!D312</f>
        <v>-7.7662214160242285E-2</v>
      </c>
      <c r="H315" s="12">
        <f t="shared" si="81"/>
        <v>0</v>
      </c>
      <c r="I315" s="12">
        <f>H314*(Input!$B$13)/12</f>
        <v>0</v>
      </c>
      <c r="J315" s="12">
        <f>H314*(Input!$B$14)/12</f>
        <v>0</v>
      </c>
      <c r="K315" s="12">
        <f>IF(AND($E315=0, H314&gt;0), Input!$B$15, 0)</f>
        <v>0</v>
      </c>
      <c r="L315" s="12">
        <f>O314*IF(AND($E315=0, H314&gt;0), Input!$B$12, 0)</f>
        <v>0</v>
      </c>
      <c r="M315" s="12">
        <f t="shared" si="102"/>
        <v>0</v>
      </c>
      <c r="N315" s="12">
        <f>IF(AND($E315=0, Q315=0, D315&lt;=5), MAX(O303*Input!$B$20), 0)</f>
        <v>0</v>
      </c>
      <c r="O315" s="12">
        <f t="shared" si="103"/>
        <v>157809.62</v>
      </c>
      <c r="P315" s="20">
        <f>IF(Q315=0, VLOOKUP(B315, LWP!$A$2:$B$77, 2, FALSE), P314)</f>
        <v>0.05</v>
      </c>
      <c r="Q315" s="13">
        <f>IF(F315&lt;Input!$B$23,0,1)</f>
        <v>1</v>
      </c>
      <c r="R315" s="12">
        <f t="shared" si="82"/>
        <v>657.54008333333331</v>
      </c>
      <c r="S315" s="12">
        <f t="shared" si="83"/>
        <v>657.54008333333331</v>
      </c>
      <c r="T315" s="27">
        <f>VLOOKUP(D315,'Swap-forward'!$A$2:$B$90,2,FALSE)/12</f>
        <v>2.9745224219005495E-3</v>
      </c>
      <c r="U315" s="27">
        <f>EXP(-SUM(T$5:T315))</f>
        <v>0.44245479972146018</v>
      </c>
      <c r="V315" s="12">
        <f t="shared" si="84"/>
        <v>0</v>
      </c>
      <c r="W315" s="12">
        <f t="shared" si="85"/>
        <v>290.93176588008225</v>
      </c>
      <c r="X315" s="26"/>
      <c r="Y315">
        <f>VLOOKUP(B315, Mort!$A$2:$D$116, 4, FALSE)/12</f>
        <v>2.4751757753333333E-4</v>
      </c>
      <c r="Z315">
        <f>VLOOKUP(D315,Lapse!$A$2:$B$101, 2, FALSE)/12</f>
        <v>2.5000000000000001E-3</v>
      </c>
      <c r="AA315" s="28">
        <f t="shared" si="89"/>
        <v>0.45639967200586817</v>
      </c>
      <c r="AB315" s="27">
        <f t="shared" si="87"/>
        <v>0</v>
      </c>
      <c r="AC315" s="27">
        <f t="shared" si="88"/>
        <v>132.78116252375756</v>
      </c>
    </row>
    <row r="316" spans="1:29" x14ac:dyDescent="0.2">
      <c r="A316" s="19">
        <f t="shared" si="104"/>
        <v>54239</v>
      </c>
      <c r="B316">
        <f t="shared" si="97"/>
        <v>81</v>
      </c>
      <c r="C316">
        <f t="shared" si="98"/>
        <v>3</v>
      </c>
      <c r="D316">
        <f t="shared" si="99"/>
        <v>27</v>
      </c>
      <c r="E316">
        <f t="shared" si="100"/>
        <v>0</v>
      </c>
      <c r="F316">
        <f t="shared" si="101"/>
        <v>312</v>
      </c>
      <c r="G316" s="11">
        <f>'Fund Return'!D313</f>
        <v>-5.2741880210389454E-2</v>
      </c>
      <c r="H316" s="12">
        <f t="shared" si="81"/>
        <v>0</v>
      </c>
      <c r="I316" s="12">
        <f>H315*(Input!$B$13)/12</f>
        <v>0</v>
      </c>
      <c r="J316" s="12">
        <f>H315*(Input!$B$14)/12</f>
        <v>0</v>
      </c>
      <c r="K316" s="12">
        <f>IF(AND($E316=0, H315&gt;0), Input!$B$15, 0)</f>
        <v>0</v>
      </c>
      <c r="L316" s="12">
        <f>O315*IF(AND($E316=0, H315&gt;0), Input!$B$12, 0)</f>
        <v>0</v>
      </c>
      <c r="M316" s="12">
        <f t="shared" si="102"/>
        <v>0</v>
      </c>
      <c r="N316" s="12">
        <f>IF(AND($E316=0, Q316=0, D316&lt;=5), MAX(O304*Input!$B$20), 0)</f>
        <v>0</v>
      </c>
      <c r="O316" s="12">
        <f t="shared" si="103"/>
        <v>157809.62</v>
      </c>
      <c r="P316" s="20">
        <f>IF(Q316=0, VLOOKUP(B316, LWP!$A$2:$B$77, 2, FALSE), P315)</f>
        <v>0.05</v>
      </c>
      <c r="Q316" s="13">
        <f>IF(F316&lt;Input!$B$23,0,1)</f>
        <v>1</v>
      </c>
      <c r="R316" s="12">
        <f t="shared" si="82"/>
        <v>657.54008333333331</v>
      </c>
      <c r="S316" s="12">
        <f t="shared" si="83"/>
        <v>657.54008333333331</v>
      </c>
      <c r="T316" s="27">
        <f>VLOOKUP(D316,'Swap-forward'!$A$2:$B$90,2,FALSE)/12</f>
        <v>3.0176170599058119E-3</v>
      </c>
      <c r="U316" s="27">
        <f>EXP(-SUM(T$5:T316))</f>
        <v>0.44112165304429907</v>
      </c>
      <c r="V316" s="12">
        <f t="shared" si="84"/>
        <v>0</v>
      </c>
      <c r="W316" s="12">
        <f t="shared" si="85"/>
        <v>290.05516850288615</v>
      </c>
      <c r="X316" s="26"/>
      <c r="Y316">
        <f>VLOOKUP(B316, Mort!$A$2:$D$116, 4, FALSE)/12</f>
        <v>2.4751757753333333E-4</v>
      </c>
      <c r="Z316">
        <f>VLOOKUP(D316,Lapse!$A$2:$B$101, 2, FALSE)/12</f>
        <v>2.5000000000000001E-3</v>
      </c>
      <c r="AA316" s="28">
        <f t="shared" si="89"/>
        <v>0.45514598830200459</v>
      </c>
      <c r="AB316" s="27">
        <f t="shared" si="87"/>
        <v>0</v>
      </c>
      <c r="AC316" s="27">
        <f t="shared" si="88"/>
        <v>132.01744633035059</v>
      </c>
    </row>
    <row r="317" spans="1:29" x14ac:dyDescent="0.2">
      <c r="A317" s="19">
        <f t="shared" si="104"/>
        <v>54270</v>
      </c>
      <c r="B317">
        <f t="shared" si="97"/>
        <v>81</v>
      </c>
      <c r="C317">
        <f t="shared" si="98"/>
        <v>4</v>
      </c>
      <c r="D317">
        <f t="shared" si="99"/>
        <v>27</v>
      </c>
      <c r="E317">
        <f t="shared" si="100"/>
        <v>1</v>
      </c>
      <c r="F317">
        <f t="shared" si="101"/>
        <v>313</v>
      </c>
      <c r="G317" s="11">
        <f>'Fund Return'!D314</f>
        <v>1.9760709665601062E-2</v>
      </c>
      <c r="H317" s="12">
        <f t="shared" si="81"/>
        <v>0</v>
      </c>
      <c r="I317" s="12">
        <f>H316*(Input!$B$13)/12</f>
        <v>0</v>
      </c>
      <c r="J317" s="12">
        <f>H316*(Input!$B$14)/12</f>
        <v>0</v>
      </c>
      <c r="K317" s="12">
        <f>IF(AND($E317=0, H316&gt;0), Input!$B$15, 0)</f>
        <v>0</v>
      </c>
      <c r="L317" s="12">
        <f>O316*IF(AND($E317=0, H316&gt;0), Input!$B$12, 0)</f>
        <v>0</v>
      </c>
      <c r="M317" s="12">
        <f t="shared" si="102"/>
        <v>0</v>
      </c>
      <c r="N317" s="12">
        <f>IF(AND($E317=0, Q317=0, D317&lt;=5), MAX(O305*Input!$B$20), 0)</f>
        <v>0</v>
      </c>
      <c r="O317" s="12">
        <f t="shared" si="103"/>
        <v>157809.62</v>
      </c>
      <c r="P317" s="20">
        <f>IF(Q317=0, VLOOKUP(B317, LWP!$A$2:$B$77, 2, FALSE), P316)</f>
        <v>0.05</v>
      </c>
      <c r="Q317" s="13">
        <f>IF(F317&lt;Input!$B$23,0,1)</f>
        <v>1</v>
      </c>
      <c r="R317" s="12">
        <f t="shared" si="82"/>
        <v>657.54008333333331</v>
      </c>
      <c r="S317" s="12">
        <f t="shared" si="83"/>
        <v>657.54008333333331</v>
      </c>
      <c r="T317" s="27">
        <f>VLOOKUP(D317,'Swap-forward'!$A$2:$B$90,2,FALSE)/12</f>
        <v>3.0176170599058119E-3</v>
      </c>
      <c r="U317" s="27">
        <f>EXP(-SUM(T$5:T317))</f>
        <v>0.43979252322956991</v>
      </c>
      <c r="V317" s="12">
        <f t="shared" si="84"/>
        <v>0</v>
      </c>
      <c r="W317" s="12">
        <f t="shared" si="85"/>
        <v>289.18121237374834</v>
      </c>
      <c r="X317" s="26"/>
      <c r="Y317">
        <f>VLOOKUP(B317, Mort!$A$2:$D$116, 4, FALSE)/12</f>
        <v>2.4751757753333333E-4</v>
      </c>
      <c r="Z317">
        <f>VLOOKUP(D317,Lapse!$A$2:$B$101, 2, FALSE)/12</f>
        <v>2.5000000000000001E-3</v>
      </c>
      <c r="AA317" s="28">
        <f t="shared" si="89"/>
        <v>0.45389574834038221</v>
      </c>
      <c r="AB317" s="27">
        <f t="shared" si="87"/>
        <v>0</v>
      </c>
      <c r="AC317" s="27">
        <f t="shared" si="88"/>
        <v>131.2581227963615</v>
      </c>
    </row>
    <row r="318" spans="1:29" x14ac:dyDescent="0.2">
      <c r="A318" s="19">
        <f t="shared" si="104"/>
        <v>54301</v>
      </c>
      <c r="B318">
        <f t="shared" si="97"/>
        <v>81</v>
      </c>
      <c r="C318">
        <f t="shared" si="98"/>
        <v>5</v>
      </c>
      <c r="D318">
        <f t="shared" si="99"/>
        <v>27</v>
      </c>
      <c r="E318">
        <f t="shared" si="100"/>
        <v>2</v>
      </c>
      <c r="F318">
        <f t="shared" si="101"/>
        <v>314</v>
      </c>
      <c r="G318" s="11">
        <f>'Fund Return'!D315</f>
        <v>-5.5095256900353072E-2</v>
      </c>
      <c r="H318" s="12">
        <f t="shared" si="81"/>
        <v>0</v>
      </c>
      <c r="I318" s="12">
        <f>H317*(Input!$B$13)/12</f>
        <v>0</v>
      </c>
      <c r="J318" s="12">
        <f>H317*(Input!$B$14)/12</f>
        <v>0</v>
      </c>
      <c r="K318" s="12">
        <f>IF(AND($E318=0, H317&gt;0), Input!$B$15, 0)</f>
        <v>0</v>
      </c>
      <c r="L318" s="12">
        <f>O317*IF(AND($E318=0, H317&gt;0), Input!$B$12, 0)</f>
        <v>0</v>
      </c>
      <c r="M318" s="12">
        <f t="shared" si="102"/>
        <v>0</v>
      </c>
      <c r="N318" s="12">
        <f>IF(AND($E318=0, Q318=0, D318&lt;=5), MAX(O306*Input!$B$20), 0)</f>
        <v>0</v>
      </c>
      <c r="O318" s="12">
        <f t="shared" si="103"/>
        <v>157809.62</v>
      </c>
      <c r="P318" s="20">
        <f>IF(Q318=0, VLOOKUP(B318, LWP!$A$2:$B$77, 2, FALSE), P317)</f>
        <v>0.05</v>
      </c>
      <c r="Q318" s="13">
        <f>IF(F318&lt;Input!$B$23,0,1)</f>
        <v>1</v>
      </c>
      <c r="R318" s="12">
        <f t="shared" si="82"/>
        <v>657.54008333333331</v>
      </c>
      <c r="S318" s="12">
        <f t="shared" si="83"/>
        <v>657.54008333333331</v>
      </c>
      <c r="T318" s="27">
        <f>VLOOKUP(D318,'Swap-forward'!$A$2:$B$90,2,FALSE)/12</f>
        <v>3.0176170599058119E-3</v>
      </c>
      <c r="U318" s="27">
        <f>EXP(-SUM(T$5:T318))</f>
        <v>0.4384673981741905</v>
      </c>
      <c r="V318" s="12">
        <f t="shared" si="84"/>
        <v>0</v>
      </c>
      <c r="W318" s="12">
        <f t="shared" si="85"/>
        <v>288.30988953440709</v>
      </c>
      <c r="X318" s="26"/>
      <c r="Y318">
        <f>VLOOKUP(B318, Mort!$A$2:$D$116, 4, FALSE)/12</f>
        <v>2.4751757753333333E-4</v>
      </c>
      <c r="Z318">
        <f>VLOOKUP(D318,Lapse!$A$2:$B$101, 2, FALSE)/12</f>
        <v>2.5000000000000001E-3</v>
      </c>
      <c r="AA318" s="28">
        <f t="shared" si="89"/>
        <v>0.45264894266138955</v>
      </c>
      <c r="AB318" s="27">
        <f t="shared" si="87"/>
        <v>0</v>
      </c>
      <c r="AC318" s="27">
        <f t="shared" si="88"/>
        <v>130.50316665657138</v>
      </c>
    </row>
    <row r="319" spans="1:29" x14ac:dyDescent="0.2">
      <c r="A319" s="19">
        <f t="shared" si="104"/>
        <v>54331</v>
      </c>
      <c r="B319">
        <f t="shared" si="97"/>
        <v>81</v>
      </c>
      <c r="C319">
        <f t="shared" si="98"/>
        <v>6</v>
      </c>
      <c r="D319">
        <f t="shared" si="99"/>
        <v>27</v>
      </c>
      <c r="E319">
        <f t="shared" si="100"/>
        <v>3</v>
      </c>
      <c r="F319">
        <f t="shared" si="101"/>
        <v>315</v>
      </c>
      <c r="G319" s="11">
        <f>'Fund Return'!D316</f>
        <v>4.2092170729889043E-2</v>
      </c>
      <c r="H319" s="12">
        <f t="shared" si="81"/>
        <v>0</v>
      </c>
      <c r="I319" s="12">
        <f>H318*(Input!$B$13)/12</f>
        <v>0</v>
      </c>
      <c r="J319" s="12">
        <f>H318*(Input!$B$14)/12</f>
        <v>0</v>
      </c>
      <c r="K319" s="12">
        <f>IF(AND($E319=0, H318&gt;0), Input!$B$15, 0)</f>
        <v>0</v>
      </c>
      <c r="L319" s="12">
        <f>O318*IF(AND($E319=0, H318&gt;0), Input!$B$12, 0)</f>
        <v>0</v>
      </c>
      <c r="M319" s="12">
        <f t="shared" si="102"/>
        <v>0</v>
      </c>
      <c r="N319" s="12">
        <f>IF(AND($E319=0, Q319=0, D319&lt;=5), MAX(O307*Input!$B$20), 0)</f>
        <v>0</v>
      </c>
      <c r="O319" s="12">
        <f t="shared" si="103"/>
        <v>157809.62</v>
      </c>
      <c r="P319" s="20">
        <f>IF(Q319=0, VLOOKUP(B319, LWP!$A$2:$B$77, 2, FALSE), P318)</f>
        <v>0.05</v>
      </c>
      <c r="Q319" s="13">
        <f>IF(F319&lt;Input!$B$23,0,1)</f>
        <v>1</v>
      </c>
      <c r="R319" s="12">
        <f t="shared" si="82"/>
        <v>657.54008333333331</v>
      </c>
      <c r="S319" s="12">
        <f t="shared" si="83"/>
        <v>657.54008333333331</v>
      </c>
      <c r="T319" s="27">
        <f>VLOOKUP(D319,'Swap-forward'!$A$2:$B$90,2,FALSE)/12</f>
        <v>3.0176170599058119E-3</v>
      </c>
      <c r="U319" s="27">
        <f>EXP(-SUM(T$5:T319))</f>
        <v>0.43714626581154603</v>
      </c>
      <c r="V319" s="12">
        <f t="shared" si="84"/>
        <v>0</v>
      </c>
      <c r="W319" s="12">
        <f t="shared" si="85"/>
        <v>287.44119205057945</v>
      </c>
      <c r="X319" s="26"/>
      <c r="Y319">
        <f>VLOOKUP(B319, Mort!$A$2:$D$116, 4, FALSE)/12</f>
        <v>2.4751757753333333E-4</v>
      </c>
      <c r="Z319">
        <f>VLOOKUP(D319,Lapse!$A$2:$B$101, 2, FALSE)/12</f>
        <v>2.5000000000000001E-3</v>
      </c>
      <c r="AA319" s="28">
        <f t="shared" si="89"/>
        <v>0.4514055618313999</v>
      </c>
      <c r="AB319" s="27">
        <f t="shared" si="87"/>
        <v>0</v>
      </c>
      <c r="AC319" s="27">
        <f t="shared" si="88"/>
        <v>129.75255279107913</v>
      </c>
    </row>
    <row r="320" spans="1:29" x14ac:dyDescent="0.2">
      <c r="A320" s="19">
        <f t="shared" si="104"/>
        <v>54362</v>
      </c>
      <c r="B320">
        <f t="shared" si="97"/>
        <v>81</v>
      </c>
      <c r="C320">
        <f t="shared" si="98"/>
        <v>7</v>
      </c>
      <c r="D320">
        <f t="shared" si="99"/>
        <v>27</v>
      </c>
      <c r="E320">
        <f t="shared" si="100"/>
        <v>4</v>
      </c>
      <c r="F320">
        <f t="shared" si="101"/>
        <v>316</v>
      </c>
      <c r="G320" s="11">
        <f>'Fund Return'!D317</f>
        <v>-7.0285463656918788E-3</v>
      </c>
      <c r="H320" s="12">
        <f t="shared" si="81"/>
        <v>0</v>
      </c>
      <c r="I320" s="12">
        <f>H319*(Input!$B$13)/12</f>
        <v>0</v>
      </c>
      <c r="J320" s="12">
        <f>H319*(Input!$B$14)/12</f>
        <v>0</v>
      </c>
      <c r="K320" s="12">
        <f>IF(AND($E320=0, H319&gt;0), Input!$B$15, 0)</f>
        <v>0</v>
      </c>
      <c r="L320" s="12">
        <f>O319*IF(AND($E320=0, H319&gt;0), Input!$B$12, 0)</f>
        <v>0</v>
      </c>
      <c r="M320" s="12">
        <f t="shared" si="102"/>
        <v>0</v>
      </c>
      <c r="N320" s="12">
        <f>IF(AND($E320=0, Q320=0, D320&lt;=5), MAX(O308*Input!$B$20), 0)</f>
        <v>0</v>
      </c>
      <c r="O320" s="12">
        <f t="shared" si="103"/>
        <v>157809.62</v>
      </c>
      <c r="P320" s="20">
        <f>IF(Q320=0, VLOOKUP(B320, LWP!$A$2:$B$77, 2, FALSE), P319)</f>
        <v>0.05</v>
      </c>
      <c r="Q320" s="13">
        <f>IF(F320&lt;Input!$B$23,0,1)</f>
        <v>1</v>
      </c>
      <c r="R320" s="12">
        <f t="shared" si="82"/>
        <v>657.54008333333331</v>
      </c>
      <c r="S320" s="12">
        <f t="shared" si="83"/>
        <v>657.54008333333331</v>
      </c>
      <c r="T320" s="27">
        <f>VLOOKUP(D320,'Swap-forward'!$A$2:$B$90,2,FALSE)/12</f>
        <v>3.0176170599058119E-3</v>
      </c>
      <c r="U320" s="27">
        <f>EXP(-SUM(T$5:T320))</f>
        <v>0.43582911411137931</v>
      </c>
      <c r="V320" s="12">
        <f t="shared" si="84"/>
        <v>0</v>
      </c>
      <c r="W320" s="12">
        <f t="shared" si="85"/>
        <v>286.57511201188919</v>
      </c>
      <c r="X320" s="26"/>
      <c r="Y320">
        <f>VLOOKUP(B320, Mort!$A$2:$D$116, 4, FALSE)/12</f>
        <v>2.4751757753333333E-4</v>
      </c>
      <c r="Z320">
        <f>VLOOKUP(D320,Lapse!$A$2:$B$101, 2, FALSE)/12</f>
        <v>2.5000000000000001E-3</v>
      </c>
      <c r="AA320" s="28">
        <f t="shared" si="89"/>
        <v>0.45016559644269966</v>
      </c>
      <c r="AB320" s="27">
        <f t="shared" si="87"/>
        <v>0</v>
      </c>
      <c r="AC320" s="27">
        <f t="shared" si="88"/>
        <v>129.00625622446555</v>
      </c>
    </row>
    <row r="321" spans="1:29" x14ac:dyDescent="0.2">
      <c r="A321" s="19">
        <f t="shared" si="104"/>
        <v>54392</v>
      </c>
      <c r="B321">
        <f t="shared" si="97"/>
        <v>81</v>
      </c>
      <c r="C321">
        <f t="shared" si="98"/>
        <v>8</v>
      </c>
      <c r="D321">
        <f t="shared" si="99"/>
        <v>27</v>
      </c>
      <c r="E321">
        <f t="shared" si="100"/>
        <v>5</v>
      </c>
      <c r="F321">
        <f t="shared" si="101"/>
        <v>317</v>
      </c>
      <c r="G321" s="11">
        <f>'Fund Return'!D318</f>
        <v>4.4588867217867315E-3</v>
      </c>
      <c r="H321" s="12">
        <f t="shared" si="81"/>
        <v>0</v>
      </c>
      <c r="I321" s="12">
        <f>H320*(Input!$B$13)/12</f>
        <v>0</v>
      </c>
      <c r="J321" s="12">
        <f>H320*(Input!$B$14)/12</f>
        <v>0</v>
      </c>
      <c r="K321" s="12">
        <f>IF(AND($E321=0, H320&gt;0), Input!$B$15, 0)</f>
        <v>0</v>
      </c>
      <c r="L321" s="12">
        <f>O320*IF(AND($E321=0, H320&gt;0), Input!$B$12, 0)</f>
        <v>0</v>
      </c>
      <c r="M321" s="12">
        <f t="shared" si="102"/>
        <v>0</v>
      </c>
      <c r="N321" s="12">
        <f>IF(AND($E321=0, Q321=0, D321&lt;=5), MAX(O309*Input!$B$20), 0)</f>
        <v>0</v>
      </c>
      <c r="O321" s="12">
        <f t="shared" si="103"/>
        <v>157809.62</v>
      </c>
      <c r="P321" s="20">
        <f>IF(Q321=0, VLOOKUP(B321, LWP!$A$2:$B$77, 2, FALSE), P320)</f>
        <v>0.05</v>
      </c>
      <c r="Q321" s="13">
        <f>IF(F321&lt;Input!$B$23,0,1)</f>
        <v>1</v>
      </c>
      <c r="R321" s="12">
        <f t="shared" si="82"/>
        <v>657.54008333333331</v>
      </c>
      <c r="S321" s="12">
        <f t="shared" si="83"/>
        <v>657.54008333333331</v>
      </c>
      <c r="T321" s="27">
        <f>VLOOKUP(D321,'Swap-forward'!$A$2:$B$90,2,FALSE)/12</f>
        <v>3.0176170599058119E-3</v>
      </c>
      <c r="U321" s="27">
        <f>EXP(-SUM(T$5:T321))</f>
        <v>0.43451593107968112</v>
      </c>
      <c r="V321" s="12">
        <f t="shared" si="84"/>
        <v>0</v>
      </c>
      <c r="W321" s="12">
        <f t="shared" si="85"/>
        <v>285.71164153179444</v>
      </c>
      <c r="X321" s="26"/>
      <c r="Y321">
        <f>VLOOKUP(B321, Mort!$A$2:$D$116, 4, FALSE)/12</f>
        <v>2.4751757753333333E-4</v>
      </c>
      <c r="Z321">
        <f>VLOOKUP(D321,Lapse!$A$2:$B$101, 2, FALSE)/12</f>
        <v>2.5000000000000001E-3</v>
      </c>
      <c r="AA321" s="28">
        <f t="shared" si="89"/>
        <v>0.44892903711341736</v>
      </c>
      <c r="AB321" s="27">
        <f t="shared" si="87"/>
        <v>0</v>
      </c>
      <c r="AC321" s="27">
        <f t="shared" si="88"/>
        <v>128.26425212496235</v>
      </c>
    </row>
    <row r="322" spans="1:29" x14ac:dyDescent="0.2">
      <c r="A322" s="19">
        <f t="shared" si="104"/>
        <v>54423</v>
      </c>
      <c r="B322">
        <f t="shared" si="97"/>
        <v>81</v>
      </c>
      <c r="C322">
        <f t="shared" si="98"/>
        <v>9</v>
      </c>
      <c r="D322">
        <f t="shared" si="99"/>
        <v>27</v>
      </c>
      <c r="E322">
        <f t="shared" si="100"/>
        <v>6</v>
      </c>
      <c r="F322">
        <f t="shared" si="101"/>
        <v>318</v>
      </c>
      <c r="G322" s="11">
        <f>'Fund Return'!D319</f>
        <v>-7.9847583795592987E-3</v>
      </c>
      <c r="H322" s="12">
        <f t="shared" si="81"/>
        <v>0</v>
      </c>
      <c r="I322" s="12">
        <f>H321*(Input!$B$13)/12</f>
        <v>0</v>
      </c>
      <c r="J322" s="12">
        <f>H321*(Input!$B$14)/12</f>
        <v>0</v>
      </c>
      <c r="K322" s="12">
        <f>IF(AND($E322=0, H321&gt;0), Input!$B$15, 0)</f>
        <v>0</v>
      </c>
      <c r="L322" s="12">
        <f>O321*IF(AND($E322=0, H321&gt;0), Input!$B$12, 0)</f>
        <v>0</v>
      </c>
      <c r="M322" s="12">
        <f t="shared" si="102"/>
        <v>0</v>
      </c>
      <c r="N322" s="12">
        <f>IF(AND($E322=0, Q322=0, D322&lt;=5), MAX(O310*Input!$B$20), 0)</f>
        <v>0</v>
      </c>
      <c r="O322" s="12">
        <f t="shared" si="103"/>
        <v>157809.62</v>
      </c>
      <c r="P322" s="20">
        <f>IF(Q322=0, VLOOKUP(B322, LWP!$A$2:$B$77, 2, FALSE), P321)</f>
        <v>0.05</v>
      </c>
      <c r="Q322" s="13">
        <f>IF(F322&lt;Input!$B$23,0,1)</f>
        <v>1</v>
      </c>
      <c r="R322" s="12">
        <f t="shared" si="82"/>
        <v>657.54008333333331</v>
      </c>
      <c r="S322" s="12">
        <f t="shared" si="83"/>
        <v>657.54008333333331</v>
      </c>
      <c r="T322" s="27">
        <f>VLOOKUP(D322,'Swap-forward'!$A$2:$B$90,2,FALSE)/12</f>
        <v>3.0176170599058119E-3</v>
      </c>
      <c r="U322" s="27">
        <f>EXP(-SUM(T$5:T322))</f>
        <v>0.43320670475858092</v>
      </c>
      <c r="V322" s="12">
        <f t="shared" si="84"/>
        <v>0</v>
      </c>
      <c r="W322" s="12">
        <f t="shared" si="85"/>
        <v>284.85077274751603</v>
      </c>
      <c r="X322" s="26"/>
      <c r="Y322">
        <f>VLOOKUP(B322, Mort!$A$2:$D$116, 4, FALSE)/12</f>
        <v>2.4751757753333333E-4</v>
      </c>
      <c r="Z322">
        <f>VLOOKUP(D322,Lapse!$A$2:$B$101, 2, FALSE)/12</f>
        <v>2.5000000000000001E-3</v>
      </c>
      <c r="AA322" s="28">
        <f t="shared" si="89"/>
        <v>0.44769587448745252</v>
      </c>
      <c r="AB322" s="27">
        <f t="shared" si="87"/>
        <v>0</v>
      </c>
      <c r="AC322" s="27">
        <f t="shared" si="88"/>
        <v>127.5265158036258</v>
      </c>
    </row>
    <row r="323" spans="1:29" x14ac:dyDescent="0.2">
      <c r="A323" s="19">
        <f t="shared" si="104"/>
        <v>54454</v>
      </c>
      <c r="B323">
        <f t="shared" si="97"/>
        <v>81</v>
      </c>
      <c r="C323">
        <f t="shared" si="98"/>
        <v>10</v>
      </c>
      <c r="D323">
        <f t="shared" si="99"/>
        <v>27</v>
      </c>
      <c r="E323">
        <f t="shared" si="100"/>
        <v>7</v>
      </c>
      <c r="F323">
        <f t="shared" si="101"/>
        <v>319</v>
      </c>
      <c r="G323" s="11">
        <f>'Fund Return'!D320</f>
        <v>-1.8036022395101711E-2</v>
      </c>
      <c r="H323" s="12">
        <f t="shared" si="81"/>
        <v>0</v>
      </c>
      <c r="I323" s="12">
        <f>H322*(Input!$B$13)/12</f>
        <v>0</v>
      </c>
      <c r="J323" s="12">
        <f>H322*(Input!$B$14)/12</f>
        <v>0</v>
      </c>
      <c r="K323" s="12">
        <f>IF(AND($E323=0, H322&gt;0), Input!$B$15, 0)</f>
        <v>0</v>
      </c>
      <c r="L323" s="12">
        <f>O322*IF(AND($E323=0, H322&gt;0), Input!$B$12, 0)</f>
        <v>0</v>
      </c>
      <c r="M323" s="12">
        <f t="shared" si="102"/>
        <v>0</v>
      </c>
      <c r="N323" s="12">
        <f>IF(AND($E323=0, Q323=0, D323&lt;=5), MAX(O311*Input!$B$20), 0)</f>
        <v>0</v>
      </c>
      <c r="O323" s="12">
        <f t="shared" si="103"/>
        <v>157809.62</v>
      </c>
      <c r="P323" s="20">
        <f>IF(Q323=0, VLOOKUP(B323, LWP!$A$2:$B$77, 2, FALSE), P322)</f>
        <v>0.05</v>
      </c>
      <c r="Q323" s="13">
        <f>IF(F323&lt;Input!$B$23,0,1)</f>
        <v>1</v>
      </c>
      <c r="R323" s="12">
        <f t="shared" si="82"/>
        <v>657.54008333333331</v>
      </c>
      <c r="S323" s="12">
        <f t="shared" si="83"/>
        <v>657.54008333333331</v>
      </c>
      <c r="T323" s="27">
        <f>VLOOKUP(D323,'Swap-forward'!$A$2:$B$90,2,FALSE)/12</f>
        <v>3.0176170599058119E-3</v>
      </c>
      <c r="U323" s="27">
        <f>EXP(-SUM(T$5:T323))</f>
        <v>0.43190142322623826</v>
      </c>
      <c r="V323" s="12">
        <f t="shared" si="84"/>
        <v>0</v>
      </c>
      <c r="W323" s="12">
        <f t="shared" si="85"/>
        <v>283.99249781996599</v>
      </c>
      <c r="X323" s="26"/>
      <c r="Y323">
        <f>VLOOKUP(B323, Mort!$A$2:$D$116, 4, FALSE)/12</f>
        <v>2.4751757753333333E-4</v>
      </c>
      <c r="Z323">
        <f>VLOOKUP(D323,Lapse!$A$2:$B$101, 2, FALSE)/12</f>
        <v>2.5000000000000001E-3</v>
      </c>
      <c r="AA323" s="28">
        <f t="shared" si="89"/>
        <v>0.44646609923440489</v>
      </c>
      <c r="AB323" s="27">
        <f t="shared" si="87"/>
        <v>0</v>
      </c>
      <c r="AC323" s="27">
        <f t="shared" si="88"/>
        <v>126.79302271351546</v>
      </c>
    </row>
    <row r="324" spans="1:29" x14ac:dyDescent="0.2">
      <c r="A324" s="19">
        <f t="shared" si="104"/>
        <v>54482</v>
      </c>
      <c r="B324">
        <f t="shared" si="97"/>
        <v>81</v>
      </c>
      <c r="C324">
        <f t="shared" si="98"/>
        <v>11</v>
      </c>
      <c r="D324">
        <f t="shared" si="99"/>
        <v>27</v>
      </c>
      <c r="E324">
        <f t="shared" si="100"/>
        <v>8</v>
      </c>
      <c r="F324">
        <f t="shared" si="101"/>
        <v>320</v>
      </c>
      <c r="G324" s="11">
        <f>'Fund Return'!D321</f>
        <v>6.5764343087521493E-2</v>
      </c>
      <c r="H324" s="12">
        <f t="shared" si="81"/>
        <v>0</v>
      </c>
      <c r="I324" s="12">
        <f>H323*(Input!$B$13)/12</f>
        <v>0</v>
      </c>
      <c r="J324" s="12">
        <f>H323*(Input!$B$14)/12</f>
        <v>0</v>
      </c>
      <c r="K324" s="12">
        <f>IF(AND($E324=0, H323&gt;0), Input!$B$15, 0)</f>
        <v>0</v>
      </c>
      <c r="L324" s="12">
        <f>O323*IF(AND($E324=0, H323&gt;0), Input!$B$12, 0)</f>
        <v>0</v>
      </c>
      <c r="M324" s="12">
        <f t="shared" si="102"/>
        <v>0</v>
      </c>
      <c r="N324" s="12">
        <f>IF(AND($E324=0, Q324=0, D324&lt;=5), MAX(O312*Input!$B$20), 0)</f>
        <v>0</v>
      </c>
      <c r="O324" s="12">
        <f t="shared" si="103"/>
        <v>157809.62</v>
      </c>
      <c r="P324" s="20">
        <f>IF(Q324=0, VLOOKUP(B324, LWP!$A$2:$B$77, 2, FALSE), P323)</f>
        <v>0.05</v>
      </c>
      <c r="Q324" s="13">
        <f>IF(F324&lt;Input!$B$23,0,1)</f>
        <v>1</v>
      </c>
      <c r="R324" s="12">
        <f t="shared" si="82"/>
        <v>657.54008333333331</v>
      </c>
      <c r="S324" s="12">
        <f t="shared" si="83"/>
        <v>657.54008333333331</v>
      </c>
      <c r="T324" s="27">
        <f>VLOOKUP(D324,'Swap-forward'!$A$2:$B$90,2,FALSE)/12</f>
        <v>3.0176170599058119E-3</v>
      </c>
      <c r="U324" s="27">
        <f>EXP(-SUM(T$5:T324))</f>
        <v>0.43060007459673377</v>
      </c>
      <c r="V324" s="12">
        <f t="shared" si="84"/>
        <v>0</v>
      </c>
      <c r="W324" s="12">
        <f t="shared" si="85"/>
        <v>283.13680893367587</v>
      </c>
      <c r="X324" s="26"/>
      <c r="Y324">
        <f>VLOOKUP(B324, Mort!$A$2:$D$116, 4, FALSE)/12</f>
        <v>2.4751757753333333E-4</v>
      </c>
      <c r="Z324">
        <f>VLOOKUP(D324,Lapse!$A$2:$B$101, 2, FALSE)/12</f>
        <v>2.5000000000000001E-3</v>
      </c>
      <c r="AA324" s="28">
        <f t="shared" si="89"/>
        <v>0.44523970204950397</v>
      </c>
      <c r="AB324" s="27">
        <f t="shared" si="87"/>
        <v>0</v>
      </c>
      <c r="AC324" s="27">
        <f t="shared" si="88"/>
        <v>126.06374844887718</v>
      </c>
    </row>
    <row r="325" spans="1:29" x14ac:dyDescent="0.2">
      <c r="A325" s="19">
        <f t="shared" si="104"/>
        <v>54513</v>
      </c>
      <c r="B325">
        <f t="shared" si="97"/>
        <v>82</v>
      </c>
      <c r="C325">
        <f t="shared" si="98"/>
        <v>0</v>
      </c>
      <c r="D325">
        <f t="shared" si="99"/>
        <v>27</v>
      </c>
      <c r="E325">
        <f t="shared" si="100"/>
        <v>9</v>
      </c>
      <c r="F325">
        <f t="shared" si="101"/>
        <v>321</v>
      </c>
      <c r="G325" s="11">
        <f>'Fund Return'!D322</f>
        <v>-2.9089965985038393E-2</v>
      </c>
      <c r="H325" s="12">
        <f t="shared" si="81"/>
        <v>0</v>
      </c>
      <c r="I325" s="12">
        <f>H324*(Input!$B$13)/12</f>
        <v>0</v>
      </c>
      <c r="J325" s="12">
        <f>H324*(Input!$B$14)/12</f>
        <v>0</v>
      </c>
      <c r="K325" s="12">
        <f>IF(AND($E325=0, H324&gt;0), Input!$B$15, 0)</f>
        <v>0</v>
      </c>
      <c r="L325" s="12">
        <f>O324*IF(AND($E325=0, H324&gt;0), Input!$B$12, 0)</f>
        <v>0</v>
      </c>
      <c r="M325" s="12">
        <f t="shared" si="102"/>
        <v>0</v>
      </c>
      <c r="N325" s="12">
        <f>IF(AND($E325=0, Q325=0, D325&lt;=5), MAX(O313*Input!$B$20), 0)</f>
        <v>0</v>
      </c>
      <c r="O325" s="12">
        <f t="shared" si="103"/>
        <v>157809.62</v>
      </c>
      <c r="P325" s="20">
        <f>IF(Q325=0, VLOOKUP(B325, LWP!$A$2:$B$77, 2, FALSE), P324)</f>
        <v>0.05</v>
      </c>
      <c r="Q325" s="13">
        <f>IF(F325&lt;Input!$B$23,0,1)</f>
        <v>1</v>
      </c>
      <c r="R325" s="12">
        <f t="shared" si="82"/>
        <v>657.54008333333331</v>
      </c>
      <c r="S325" s="12">
        <f t="shared" si="83"/>
        <v>657.54008333333331</v>
      </c>
      <c r="T325" s="27">
        <f>VLOOKUP(D325,'Swap-forward'!$A$2:$B$90,2,FALSE)/12</f>
        <v>3.0176170599058119E-3</v>
      </c>
      <c r="U325" s="27">
        <f>EXP(-SUM(T$5:T325))</f>
        <v>0.42930264701996129</v>
      </c>
      <c r="V325" s="12">
        <f t="shared" si="84"/>
        <v>0</v>
      </c>
      <c r="W325" s="12">
        <f t="shared" si="85"/>
        <v>282.2836982967259</v>
      </c>
      <c r="X325" s="26"/>
      <c r="Y325">
        <f>VLOOKUP(B325, Mort!$A$2:$D$116, 4, FALSE)/12</f>
        <v>3.0031721229999993E-4</v>
      </c>
      <c r="Z325">
        <f>VLOOKUP(D325,Lapse!$A$2:$B$101, 2, FALSE)/12</f>
        <v>2.5000000000000001E-3</v>
      </c>
      <c r="AA325" s="28">
        <f t="shared" si="89"/>
        <v>0.44399322393112078</v>
      </c>
      <c r="AB325" s="27">
        <f t="shared" si="87"/>
        <v>0</v>
      </c>
      <c r="AC325" s="27">
        <f t="shared" si="88"/>
        <v>125.33204926996316</v>
      </c>
    </row>
    <row r="326" spans="1:29" x14ac:dyDescent="0.2">
      <c r="A326" s="19">
        <f t="shared" si="104"/>
        <v>54543</v>
      </c>
      <c r="B326">
        <f t="shared" si="97"/>
        <v>82</v>
      </c>
      <c r="C326">
        <f t="shared" si="98"/>
        <v>1</v>
      </c>
      <c r="D326">
        <f t="shared" si="99"/>
        <v>27</v>
      </c>
      <c r="E326">
        <f t="shared" si="100"/>
        <v>10</v>
      </c>
      <c r="F326">
        <f t="shared" si="101"/>
        <v>322</v>
      </c>
      <c r="G326" s="11">
        <f>'Fund Return'!D323</f>
        <v>-1.9003889553720323E-2</v>
      </c>
      <c r="H326" s="12">
        <f t="shared" ref="H326:H362" si="105">MAX(H325*(1+G326) - (I326+J326+K326+L326) -R326,0)</f>
        <v>0</v>
      </c>
      <c r="I326" s="12">
        <f>H325*(Input!$B$13)/12</f>
        <v>0</v>
      </c>
      <c r="J326" s="12">
        <f>H325*(Input!$B$14)/12</f>
        <v>0</v>
      </c>
      <c r="K326" s="12">
        <f>IF(AND($E326=0, H325&gt;0), Input!$B$15, 0)</f>
        <v>0</v>
      </c>
      <c r="L326" s="12">
        <f>O325*IF(AND($E326=0, H325&gt;0), Input!$B$12, 0)</f>
        <v>0</v>
      </c>
      <c r="M326" s="12">
        <f t="shared" si="102"/>
        <v>0</v>
      </c>
      <c r="N326" s="12">
        <f>IF(AND($E326=0, Q326=0, D326&lt;=5), MAX(O314*Input!$B$20), 0)</f>
        <v>0</v>
      </c>
      <c r="O326" s="12">
        <f t="shared" si="103"/>
        <v>157809.62</v>
      </c>
      <c r="P326" s="20">
        <f>IF(Q326=0, VLOOKUP(B326, LWP!$A$2:$B$77, 2, FALSE), P325)</f>
        <v>0.05</v>
      </c>
      <c r="Q326" s="13">
        <f>IF(F326&lt;Input!$B$23,0,1)</f>
        <v>1</v>
      </c>
      <c r="R326" s="12">
        <f t="shared" ref="R326:R389" si="106">Q326*O325*P326/12</f>
        <v>657.54008333333331</v>
      </c>
      <c r="S326" s="12">
        <f t="shared" ref="S326:S389" si="107">IF(H326&gt;0, 0, R326)</f>
        <v>657.54008333333331</v>
      </c>
      <c r="T326" s="27">
        <f>VLOOKUP(D326,'Swap-forward'!$A$2:$B$90,2,FALSE)/12</f>
        <v>3.0176170599058119E-3</v>
      </c>
      <c r="U326" s="27">
        <f>EXP(-SUM(T$5:T326))</f>
        <v>0.42800912868151991</v>
      </c>
      <c r="V326" s="12">
        <f t="shared" ref="V326:V389" si="108">U326*L326</f>
        <v>0</v>
      </c>
      <c r="W326" s="12">
        <f t="shared" ref="W326:W389" si="109">U326*S326</f>
        <v>281.43315814067398</v>
      </c>
      <c r="X326" s="26"/>
      <c r="Y326">
        <f>VLOOKUP(B326, Mort!$A$2:$D$116, 4, FALSE)/12</f>
        <v>3.0031721229999993E-4</v>
      </c>
      <c r="Z326">
        <f>VLOOKUP(D326,Lapse!$A$2:$B$101, 2, FALSE)/12</f>
        <v>2.5000000000000001E-3</v>
      </c>
      <c r="AA326" s="28">
        <f t="shared" si="89"/>
        <v>0.44275023541102021</v>
      </c>
      <c r="AB326" s="27">
        <f t="shared" ref="AB326:AB389" si="110">V326*AA326</f>
        <v>0</v>
      </c>
      <c r="AC326" s="27">
        <f t="shared" ref="AC326:AC389" si="111">W326*AA326</f>
        <v>124.60459701925028</v>
      </c>
    </row>
    <row r="327" spans="1:29" x14ac:dyDescent="0.2">
      <c r="A327" s="19">
        <f t="shared" si="104"/>
        <v>54574</v>
      </c>
      <c r="B327">
        <f t="shared" si="97"/>
        <v>82</v>
      </c>
      <c r="C327">
        <f t="shared" si="98"/>
        <v>2</v>
      </c>
      <c r="D327">
        <f t="shared" si="99"/>
        <v>27</v>
      </c>
      <c r="E327">
        <f t="shared" si="100"/>
        <v>11</v>
      </c>
      <c r="F327">
        <f t="shared" si="101"/>
        <v>323</v>
      </c>
      <c r="G327" s="11">
        <f>'Fund Return'!D324</f>
        <v>-9.7364922194997764E-4</v>
      </c>
      <c r="H327" s="12">
        <f t="shared" si="105"/>
        <v>0</v>
      </c>
      <c r="I327" s="12">
        <f>H326*(Input!$B$13)/12</f>
        <v>0</v>
      </c>
      <c r="J327" s="12">
        <f>H326*(Input!$B$14)/12</f>
        <v>0</v>
      </c>
      <c r="K327" s="12">
        <f>IF(AND($E327=0, H326&gt;0), Input!$B$15, 0)</f>
        <v>0</v>
      </c>
      <c r="L327" s="12">
        <f>O326*IF(AND($E327=0, H326&gt;0), Input!$B$12, 0)</f>
        <v>0</v>
      </c>
      <c r="M327" s="12">
        <f t="shared" si="102"/>
        <v>0</v>
      </c>
      <c r="N327" s="12">
        <f>IF(AND($E327=0, Q327=0, D327&lt;=5), MAX(O315*Input!$B$20), 0)</f>
        <v>0</v>
      </c>
      <c r="O327" s="12">
        <f t="shared" si="103"/>
        <v>157809.62</v>
      </c>
      <c r="P327" s="20">
        <f>IF(Q327=0, VLOOKUP(B327, LWP!$A$2:$B$77, 2, FALSE), P326)</f>
        <v>0.05</v>
      </c>
      <c r="Q327" s="13">
        <f>IF(F327&lt;Input!$B$23,0,1)</f>
        <v>1</v>
      </c>
      <c r="R327" s="12">
        <f t="shared" si="106"/>
        <v>657.54008333333331</v>
      </c>
      <c r="S327" s="12">
        <f t="shared" si="107"/>
        <v>657.54008333333331</v>
      </c>
      <c r="T327" s="27">
        <f>VLOOKUP(D327,'Swap-forward'!$A$2:$B$90,2,FALSE)/12</f>
        <v>3.0176170599058119E-3</v>
      </c>
      <c r="U327" s="27">
        <f>EXP(-SUM(T$5:T327))</f>
        <v>0.4267195078026062</v>
      </c>
      <c r="V327" s="12">
        <f t="shared" si="108"/>
        <v>0</v>
      </c>
      <c r="W327" s="12">
        <f t="shared" si="109"/>
        <v>280.58518072048463</v>
      </c>
      <c r="X327" s="26"/>
      <c r="Y327">
        <f>VLOOKUP(B327, Mort!$A$2:$D$116, 4, FALSE)/12</f>
        <v>3.0031721229999993E-4</v>
      </c>
      <c r="Z327">
        <f>VLOOKUP(D327,Lapse!$A$2:$B$101, 2, FALSE)/12</f>
        <v>2.5000000000000001E-3</v>
      </c>
      <c r="AA327" s="28">
        <f t="shared" si="89"/>
        <v>0.44151072671984004</v>
      </c>
      <c r="AB327" s="27">
        <f t="shared" si="110"/>
        <v>0</v>
      </c>
      <c r="AC327" s="27">
        <f t="shared" si="111"/>
        <v>123.88136704671882</v>
      </c>
    </row>
    <row r="328" spans="1:29" x14ac:dyDescent="0.2">
      <c r="A328" s="19">
        <f t="shared" si="104"/>
        <v>54604</v>
      </c>
      <c r="B328">
        <f t="shared" si="97"/>
        <v>82</v>
      </c>
      <c r="C328">
        <f t="shared" si="98"/>
        <v>3</v>
      </c>
      <c r="D328">
        <f t="shared" si="99"/>
        <v>28</v>
      </c>
      <c r="E328">
        <f t="shared" si="100"/>
        <v>0</v>
      </c>
      <c r="F328">
        <f t="shared" si="101"/>
        <v>324</v>
      </c>
      <c r="G328" s="11">
        <f>'Fund Return'!D325</f>
        <v>-4.0350886366520601E-2</v>
      </c>
      <c r="H328" s="12">
        <f>MAX(H327*(1+G328) - (I328+J328+K328+L328) -R328,0)</f>
        <v>0</v>
      </c>
      <c r="I328" s="12">
        <f>H327*(Input!$B$13)/12</f>
        <v>0</v>
      </c>
      <c r="J328" s="12">
        <f>H327*(Input!$B$14)/12</f>
        <v>0</v>
      </c>
      <c r="K328" s="12">
        <f>IF(AND($E328=0, H327&gt;0), Input!$B$15, 0)</f>
        <v>0</v>
      </c>
      <c r="L328" s="12">
        <f>O327*IF(AND($E328=0, H327&gt;0), Input!$B$12, 0)</f>
        <v>0</v>
      </c>
      <c r="M328" s="12">
        <f t="shared" si="102"/>
        <v>0</v>
      </c>
      <c r="N328" s="12">
        <f>IF(AND($E328=0, Q328=0, D328&lt;=5), MAX(O316*Input!$B$20), 0)</f>
        <v>0</v>
      </c>
      <c r="O328" s="12">
        <f t="shared" si="103"/>
        <v>157809.62</v>
      </c>
      <c r="P328" s="20">
        <f>IF(Q328=0, VLOOKUP(B328, LWP!$A$2:$B$77, 2, FALSE), P327)</f>
        <v>0.05</v>
      </c>
      <c r="Q328" s="13">
        <f>IF(F328&lt;Input!$B$23,0,1)</f>
        <v>1</v>
      </c>
      <c r="R328" s="12">
        <f t="shared" si="106"/>
        <v>657.54008333333331</v>
      </c>
      <c r="S328" s="12">
        <f t="shared" si="107"/>
        <v>657.54008333333331</v>
      </c>
      <c r="T328" s="27">
        <f>VLOOKUP(D328,'Swap-forward'!$A$2:$B$90,2,FALSE)/12</f>
        <v>3.0621319889763965E-3</v>
      </c>
      <c r="U328" s="27">
        <f>EXP(-SUM(T$5:T328))</f>
        <v>0.42541483490720283</v>
      </c>
      <c r="V328" s="12">
        <f t="shared" si="108"/>
        <v>0</v>
      </c>
      <c r="W328" s="12">
        <f t="shared" si="109"/>
        <v>279.72730599611839</v>
      </c>
      <c r="X328" s="26"/>
      <c r="Y328">
        <f>VLOOKUP(B328, Mort!$A$2:$D$116, 4, FALSE)/12</f>
        <v>3.0031721229999993E-4</v>
      </c>
      <c r="Z328">
        <f>VLOOKUP(D328,Lapse!$A$2:$B$101, 2, FALSE)/12</f>
        <v>2.5000000000000001E-3</v>
      </c>
      <c r="AA328" s="28">
        <f t="shared" si="89"/>
        <v>0.44027468811556808</v>
      </c>
      <c r="AB328" s="27">
        <f t="shared" si="110"/>
        <v>0</v>
      </c>
      <c r="AC328" s="27">
        <f t="shared" si="111"/>
        <v>123.1568524048491</v>
      </c>
    </row>
    <row r="329" spans="1:29" x14ac:dyDescent="0.2">
      <c r="A329" s="19">
        <f t="shared" si="104"/>
        <v>54635</v>
      </c>
      <c r="B329">
        <f t="shared" si="97"/>
        <v>82</v>
      </c>
      <c r="C329">
        <f t="shared" si="98"/>
        <v>4</v>
      </c>
      <c r="D329">
        <f t="shared" si="99"/>
        <v>28</v>
      </c>
      <c r="E329">
        <f t="shared" si="100"/>
        <v>1</v>
      </c>
      <c r="F329">
        <f t="shared" si="101"/>
        <v>325</v>
      </c>
      <c r="G329" s="11">
        <f>'Fund Return'!D326</f>
        <v>3.3709284911971941E-2</v>
      </c>
      <c r="H329" s="12">
        <f t="shared" si="105"/>
        <v>0</v>
      </c>
      <c r="I329" s="12">
        <f>H328*(Input!$B$13)/12</f>
        <v>0</v>
      </c>
      <c r="J329" s="12">
        <f>H328*(Input!$B$14)/12</f>
        <v>0</v>
      </c>
      <c r="K329" s="12">
        <f>IF(AND($E329=0, H328&gt;0), Input!$B$15, 0)</f>
        <v>0</v>
      </c>
      <c r="L329" s="12">
        <f>O328*IF(AND($E329=0, H328&gt;0), Input!$B$12, 0)</f>
        <v>0</v>
      </c>
      <c r="M329" s="12">
        <f t="shared" si="102"/>
        <v>0</v>
      </c>
      <c r="N329" s="12">
        <f>IF(AND($E329=0, Q329=0, D329&lt;=5), MAX(O317*Input!$B$20), 0)</f>
        <v>0</v>
      </c>
      <c r="O329" s="12">
        <f t="shared" si="103"/>
        <v>157809.62</v>
      </c>
      <c r="P329" s="20">
        <f>IF(Q329=0, VLOOKUP(B329, LWP!$A$2:$B$77, 2, FALSE), P328)</f>
        <v>0.05</v>
      </c>
      <c r="Q329" s="13">
        <f>IF(F329&lt;Input!$B$23,0,1)</f>
        <v>1</v>
      </c>
      <c r="R329" s="12">
        <f t="shared" si="106"/>
        <v>657.54008333333331</v>
      </c>
      <c r="S329" s="12">
        <f>IF(H329&gt;0, 0, R329)</f>
        <v>657.54008333333331</v>
      </c>
      <c r="T329" s="27">
        <f>VLOOKUP(D329,'Swap-forward'!$A$2:$B$90,2,FALSE)/12</f>
        <v>3.0621319889763965E-3</v>
      </c>
      <c r="U329" s="27">
        <f>EXP(-SUM(T$5:T329))</f>
        <v>0.42411415098191418</v>
      </c>
      <c r="V329" s="12">
        <f t="shared" si="108"/>
        <v>0</v>
      </c>
      <c r="W329" s="12">
        <f t="shared" si="109"/>
        <v>278.87205417949377</v>
      </c>
      <c r="X329" s="26"/>
      <c r="Y329">
        <f>VLOOKUP(B329, Mort!$A$2:$D$116, 4, FALSE)/12</f>
        <v>3.0031721229999993E-4</v>
      </c>
      <c r="Z329">
        <f>VLOOKUP(D329,Lapse!$A$2:$B$101, 2, FALSE)/12</f>
        <v>2.5000000000000001E-3</v>
      </c>
      <c r="AA329" s="28">
        <f t="shared" ref="AA329:AA392" si="112">AA328*(1-Y329)*(1-Z329)</f>
        <v>0.43904210988346554</v>
      </c>
      <c r="AB329" s="27">
        <f t="shared" si="110"/>
        <v>0</v>
      </c>
      <c r="AC329" s="27">
        <f t="shared" si="111"/>
        <v>122.43657505450106</v>
      </c>
    </row>
    <row r="330" spans="1:29" x14ac:dyDescent="0.2">
      <c r="A330" s="19">
        <f t="shared" si="104"/>
        <v>54666</v>
      </c>
      <c r="B330">
        <f t="shared" si="97"/>
        <v>82</v>
      </c>
      <c r="C330">
        <f t="shared" si="98"/>
        <v>5</v>
      </c>
      <c r="D330">
        <f t="shared" si="99"/>
        <v>28</v>
      </c>
      <c r="E330">
        <f t="shared" si="100"/>
        <v>2</v>
      </c>
      <c r="F330">
        <f t="shared" si="101"/>
        <v>326</v>
      </c>
      <c r="G330" s="11">
        <f>'Fund Return'!D327</f>
        <v>5.4668319537480366E-2</v>
      </c>
      <c r="H330" s="12">
        <f t="shared" si="105"/>
        <v>0</v>
      </c>
      <c r="I330" s="12">
        <f>H329*(Input!$B$13)/12</f>
        <v>0</v>
      </c>
      <c r="J330" s="12">
        <f>H329*(Input!$B$14)/12</f>
        <v>0</v>
      </c>
      <c r="K330" s="12">
        <f>IF(AND($E330=0, H329&gt;0), Input!$B$15, 0)</f>
        <v>0</v>
      </c>
      <c r="L330" s="12">
        <f>O329*IF(AND($E330=0, H329&gt;0), Input!$B$12, 0)</f>
        <v>0</v>
      </c>
      <c r="M330" s="12">
        <f t="shared" si="102"/>
        <v>0</v>
      </c>
      <c r="N330" s="12">
        <f>IF(AND($E330=0, Q330=0, D330&lt;=5), MAX(O318*Input!$B$20), 0)</f>
        <v>0</v>
      </c>
      <c r="O330" s="12">
        <f t="shared" si="103"/>
        <v>157809.62</v>
      </c>
      <c r="P330" s="20">
        <f>IF(Q330=0, VLOOKUP(B330, LWP!$A$2:$B$77, 2, FALSE), P329)</f>
        <v>0.05</v>
      </c>
      <c r="Q330" s="13">
        <f>IF(F330&lt;Input!$B$23,0,1)</f>
        <v>1</v>
      </c>
      <c r="R330" s="12">
        <f t="shared" si="106"/>
        <v>657.54008333333331</v>
      </c>
      <c r="S330" s="12">
        <f t="shared" si="107"/>
        <v>657.54008333333331</v>
      </c>
      <c r="T330" s="27">
        <f>VLOOKUP(D330,'Swap-forward'!$A$2:$B$90,2,FALSE)/12</f>
        <v>3.0621319889763965E-3</v>
      </c>
      <c r="U330" s="27">
        <f>EXP(-SUM(T$5:T330))</f>
        <v>0.42281744383066983</v>
      </c>
      <c r="V330" s="12">
        <f t="shared" si="108"/>
        <v>0</v>
      </c>
      <c r="W330" s="12">
        <f t="shared" si="109"/>
        <v>278.0194172512056</v>
      </c>
      <c r="X330" s="26"/>
      <c r="Y330">
        <f>VLOOKUP(B330, Mort!$A$2:$D$116, 4, FALSE)/12</f>
        <v>3.0031721229999993E-4</v>
      </c>
      <c r="Z330">
        <f>VLOOKUP(D330,Lapse!$A$2:$B$101, 2, FALSE)/12</f>
        <v>2.5000000000000001E-3</v>
      </c>
      <c r="AA330" s="28">
        <f t="shared" si="112"/>
        <v>0.4378129823359907</v>
      </c>
      <c r="AB330" s="27">
        <f t="shared" si="110"/>
        <v>0</v>
      </c>
      <c r="AC330" s="27">
        <f t="shared" si="111"/>
        <v>121.7205102140645</v>
      </c>
    </row>
    <row r="331" spans="1:29" x14ac:dyDescent="0.2">
      <c r="A331" s="19">
        <f t="shared" si="104"/>
        <v>54696</v>
      </c>
      <c r="B331">
        <f t="shared" si="97"/>
        <v>82</v>
      </c>
      <c r="C331">
        <f t="shared" si="98"/>
        <v>6</v>
      </c>
      <c r="D331">
        <f t="shared" si="99"/>
        <v>28</v>
      </c>
      <c r="E331">
        <f t="shared" si="100"/>
        <v>3</v>
      </c>
      <c r="F331">
        <f t="shared" si="101"/>
        <v>327</v>
      </c>
      <c r="G331" s="11">
        <f>'Fund Return'!D328</f>
        <v>-1.7265744840511073E-2</v>
      </c>
      <c r="H331" s="12">
        <f t="shared" si="105"/>
        <v>0</v>
      </c>
      <c r="I331" s="12">
        <f>H330*(Input!$B$13)/12</f>
        <v>0</v>
      </c>
      <c r="J331" s="12">
        <f>H330*(Input!$B$14)/12</f>
        <v>0</v>
      </c>
      <c r="K331" s="12">
        <f>IF(AND($E331=0, H330&gt;0), Input!$B$15, 0)</f>
        <v>0</v>
      </c>
      <c r="L331" s="12">
        <f>O330*IF(AND($E331=0, H330&gt;0), Input!$B$12, 0)</f>
        <v>0</v>
      </c>
      <c r="M331" s="12">
        <f t="shared" si="102"/>
        <v>0</v>
      </c>
      <c r="N331" s="12">
        <f>IF(AND($E331=0, Q331=0, D331&lt;=5), MAX(O319*Input!$B$20), 0)</f>
        <v>0</v>
      </c>
      <c r="O331" s="12">
        <f t="shared" si="103"/>
        <v>157809.62</v>
      </c>
      <c r="P331" s="20">
        <f>IF(Q331=0, VLOOKUP(B331, LWP!$A$2:$B$77, 2, FALSE), P330)</f>
        <v>0.05</v>
      </c>
      <c r="Q331" s="13">
        <f>IF(F331&lt;Input!$B$23,0,1)</f>
        <v>1</v>
      </c>
      <c r="R331" s="12">
        <f t="shared" si="106"/>
        <v>657.54008333333331</v>
      </c>
      <c r="S331" s="12">
        <f t="shared" si="107"/>
        <v>657.54008333333331</v>
      </c>
      <c r="T331" s="27">
        <f>VLOOKUP(D331,'Swap-forward'!$A$2:$B$90,2,FALSE)/12</f>
        <v>3.0621319889763965E-3</v>
      </c>
      <c r="U331" s="27">
        <f>EXP(-SUM(T$5:T331))</f>
        <v>0.42152470129468811</v>
      </c>
      <c r="V331" s="12">
        <f t="shared" si="108"/>
        <v>0</v>
      </c>
      <c r="W331" s="12">
        <f t="shared" si="109"/>
        <v>277.16938721636762</v>
      </c>
      <c r="X331" s="26"/>
      <c r="Y331">
        <f>VLOOKUP(B331, Mort!$A$2:$D$116, 4, FALSE)/12</f>
        <v>3.0031721229999993E-4</v>
      </c>
      <c r="Z331">
        <f>VLOOKUP(D331,Lapse!$A$2:$B$101, 2, FALSE)/12</f>
        <v>2.5000000000000001E-3</v>
      </c>
      <c r="AA331" s="28">
        <f t="shared" si="112"/>
        <v>0.43658729581272276</v>
      </c>
      <c r="AB331" s="27">
        <f t="shared" si="110"/>
        <v>0</v>
      </c>
      <c r="AC331" s="27">
        <f t="shared" si="111"/>
        <v>121.0086332468634</v>
      </c>
    </row>
    <row r="332" spans="1:29" x14ac:dyDescent="0.2">
      <c r="A332" s="19">
        <f t="shared" si="104"/>
        <v>54727</v>
      </c>
      <c r="B332">
        <f t="shared" si="97"/>
        <v>82</v>
      </c>
      <c r="C332">
        <f t="shared" si="98"/>
        <v>7</v>
      </c>
      <c r="D332">
        <f t="shared" si="99"/>
        <v>28</v>
      </c>
      <c r="E332">
        <f t="shared" si="100"/>
        <v>4</v>
      </c>
      <c r="F332">
        <f t="shared" si="101"/>
        <v>328</v>
      </c>
      <c r="G332" s="11">
        <f>'Fund Return'!D329</f>
        <v>-2.0376570436314845E-2</v>
      </c>
      <c r="H332" s="12">
        <f t="shared" si="105"/>
        <v>0</v>
      </c>
      <c r="I332" s="12">
        <f>H331*(Input!$B$13)/12</f>
        <v>0</v>
      </c>
      <c r="J332" s="12">
        <f>H331*(Input!$B$14)/12</f>
        <v>0</v>
      </c>
      <c r="K332" s="12">
        <f>IF(AND($E332=0, H331&gt;0), Input!$B$15, 0)</f>
        <v>0</v>
      </c>
      <c r="L332" s="12">
        <f>O331*IF(AND($E332=0, H331&gt;0), Input!$B$12, 0)</f>
        <v>0</v>
      </c>
      <c r="M332" s="12">
        <f t="shared" si="102"/>
        <v>0</v>
      </c>
      <c r="N332" s="12">
        <f>IF(AND($E332=0, Q332=0, D332&lt;=5), MAX(O320*Input!$B$20), 0)</f>
        <v>0</v>
      </c>
      <c r="O332" s="12">
        <f t="shared" si="103"/>
        <v>157809.62</v>
      </c>
      <c r="P332" s="20">
        <f>IF(Q332=0, VLOOKUP(B332, LWP!$A$2:$B$77, 2, FALSE), P331)</f>
        <v>0.05</v>
      </c>
      <c r="Q332" s="13">
        <f>IF(F332&lt;Input!$B$23,0,1)</f>
        <v>1</v>
      </c>
      <c r="R332" s="12">
        <f t="shared" si="106"/>
        <v>657.54008333333331</v>
      </c>
      <c r="S332" s="12">
        <f t="shared" si="107"/>
        <v>657.54008333333331</v>
      </c>
      <c r="T332" s="27">
        <f>VLOOKUP(D332,'Swap-forward'!$A$2:$B$90,2,FALSE)/12</f>
        <v>3.0621319889763965E-3</v>
      </c>
      <c r="U332" s="27">
        <f>EXP(-SUM(T$5:T332))</f>
        <v>0.42023591125236226</v>
      </c>
      <c r="V332" s="12">
        <f t="shared" si="108"/>
        <v>0</v>
      </c>
      <c r="W332" s="12">
        <f t="shared" si="109"/>
        <v>276.32195610453755</v>
      </c>
      <c r="X332" s="26"/>
      <c r="Y332">
        <f>VLOOKUP(B332, Mort!$A$2:$D$116, 4, FALSE)/12</f>
        <v>3.0031721229999993E-4</v>
      </c>
      <c r="Z332">
        <f>VLOOKUP(D332,Lapse!$A$2:$B$101, 2, FALSE)/12</f>
        <v>2.5000000000000001E-3</v>
      </c>
      <c r="AA332" s="28">
        <f t="shared" si="112"/>
        <v>0.43536504068028598</v>
      </c>
      <c r="AB332" s="27">
        <f t="shared" si="110"/>
        <v>0</v>
      </c>
      <c r="AC332" s="27">
        <f t="shared" si="111"/>
        <v>120.30091966030818</v>
      </c>
    </row>
    <row r="333" spans="1:29" x14ac:dyDescent="0.2">
      <c r="A333" s="19">
        <f t="shared" si="104"/>
        <v>54757</v>
      </c>
      <c r="B333">
        <f t="shared" si="97"/>
        <v>82</v>
      </c>
      <c r="C333">
        <f t="shared" si="98"/>
        <v>8</v>
      </c>
      <c r="D333">
        <f t="shared" si="99"/>
        <v>28</v>
      </c>
      <c r="E333">
        <f t="shared" si="100"/>
        <v>5</v>
      </c>
      <c r="F333">
        <f t="shared" si="101"/>
        <v>329</v>
      </c>
      <c r="G333" s="11">
        <f>'Fund Return'!D330</f>
        <v>-8.5534202093182632E-2</v>
      </c>
      <c r="H333" s="12">
        <f t="shared" si="105"/>
        <v>0</v>
      </c>
      <c r="I333" s="12">
        <f>H332*(Input!$B$13)/12</f>
        <v>0</v>
      </c>
      <c r="J333" s="12">
        <f>H332*(Input!$B$14)/12</f>
        <v>0</v>
      </c>
      <c r="K333" s="12">
        <f>IF(AND($E333=0, H332&gt;0), Input!$B$15, 0)</f>
        <v>0</v>
      </c>
      <c r="L333" s="12">
        <f>O332*IF(AND($E333=0, H332&gt;0), Input!$B$12, 0)</f>
        <v>0</v>
      </c>
      <c r="M333" s="12">
        <f t="shared" si="102"/>
        <v>0</v>
      </c>
      <c r="N333" s="12">
        <f>IF(AND($E333=0, Q333=0, D333&lt;=5), MAX(O321*Input!$B$20), 0)</f>
        <v>0</v>
      </c>
      <c r="O333" s="12">
        <f t="shared" si="103"/>
        <v>157809.62</v>
      </c>
      <c r="P333" s="20">
        <f>IF(Q333=0, VLOOKUP(B333, LWP!$A$2:$B$77, 2, FALSE), P332)</f>
        <v>0.05</v>
      </c>
      <c r="Q333" s="13">
        <f>IF(F333&lt;Input!$B$23,0,1)</f>
        <v>1</v>
      </c>
      <c r="R333" s="12">
        <f t="shared" si="106"/>
        <v>657.54008333333331</v>
      </c>
      <c r="S333" s="12">
        <f t="shared" si="107"/>
        <v>657.54008333333331</v>
      </c>
      <c r="T333" s="27">
        <f>VLOOKUP(D333,'Swap-forward'!$A$2:$B$90,2,FALSE)/12</f>
        <v>3.0621319889763965E-3</v>
      </c>
      <c r="U333" s="27">
        <f>EXP(-SUM(T$5:T333))</f>
        <v>0.41895106161914675</v>
      </c>
      <c r="V333" s="12">
        <f t="shared" si="108"/>
        <v>0</v>
      </c>
      <c r="W333" s="12">
        <f t="shared" si="109"/>
        <v>275.47711596964223</v>
      </c>
      <c r="X333" s="26"/>
      <c r="Y333">
        <f>VLOOKUP(B333, Mort!$A$2:$D$116, 4, FALSE)/12</f>
        <v>3.0031721229999993E-4</v>
      </c>
      <c r="Z333">
        <f>VLOOKUP(D333,Lapse!$A$2:$B$101, 2, FALSE)/12</f>
        <v>2.5000000000000001E-3</v>
      </c>
      <c r="AA333" s="28">
        <f t="shared" si="112"/>
        <v>0.43414620733227366</v>
      </c>
      <c r="AB333" s="27">
        <f t="shared" si="110"/>
        <v>0</v>
      </c>
      <c r="AC333" s="27">
        <f t="shared" si="111"/>
        <v>119.59734510505309</v>
      </c>
    </row>
    <row r="334" spans="1:29" x14ac:dyDescent="0.2">
      <c r="A334" s="19">
        <f t="shared" si="104"/>
        <v>54788</v>
      </c>
      <c r="B334">
        <f t="shared" si="97"/>
        <v>82</v>
      </c>
      <c r="C334">
        <f t="shared" si="98"/>
        <v>9</v>
      </c>
      <c r="D334">
        <f t="shared" si="99"/>
        <v>28</v>
      </c>
      <c r="E334">
        <f t="shared" si="100"/>
        <v>6</v>
      </c>
      <c r="F334">
        <f t="shared" si="101"/>
        <v>330</v>
      </c>
      <c r="G334" s="11">
        <f>'Fund Return'!D331</f>
        <v>-5.1952416942763332E-3</v>
      </c>
      <c r="H334" s="12">
        <f t="shared" si="105"/>
        <v>0</v>
      </c>
      <c r="I334" s="12">
        <f>H333*(Input!$B$13)/12</f>
        <v>0</v>
      </c>
      <c r="J334" s="12">
        <f>H333*(Input!$B$14)/12</f>
        <v>0</v>
      </c>
      <c r="K334" s="12">
        <f>IF(AND($E334=0, H333&gt;0), Input!$B$15, 0)</f>
        <v>0</v>
      </c>
      <c r="L334" s="12">
        <f>O333*IF(AND($E334=0, H333&gt;0), Input!$B$12, 0)</f>
        <v>0</v>
      </c>
      <c r="M334" s="12">
        <f t="shared" si="102"/>
        <v>0</v>
      </c>
      <c r="N334" s="12">
        <f>IF(AND($E334=0, Q334=0, D334&lt;=5), MAX(O322*Input!$B$20), 0)</f>
        <v>0</v>
      </c>
      <c r="O334" s="12">
        <f t="shared" si="103"/>
        <v>157809.62</v>
      </c>
      <c r="P334" s="20">
        <f>IF(Q334=0, VLOOKUP(B334, LWP!$A$2:$B$77, 2, FALSE), P333)</f>
        <v>0.05</v>
      </c>
      <c r="Q334" s="13">
        <f>IF(F334&lt;Input!$B$23,0,1)</f>
        <v>1</v>
      </c>
      <c r="R334" s="12">
        <f t="shared" si="106"/>
        <v>657.54008333333331</v>
      </c>
      <c r="S334" s="12">
        <f t="shared" si="107"/>
        <v>657.54008333333331</v>
      </c>
      <c r="T334" s="27">
        <f>VLOOKUP(D334,'Swap-forward'!$A$2:$B$90,2,FALSE)/12</f>
        <v>3.0621319889763965E-3</v>
      </c>
      <c r="U334" s="27">
        <f>EXP(-SUM(T$5:T334))</f>
        <v>0.41767014034744376</v>
      </c>
      <c r="V334" s="12">
        <f t="shared" si="108"/>
        <v>0</v>
      </c>
      <c r="W334" s="12">
        <f t="shared" si="109"/>
        <v>274.63485888990317</v>
      </c>
      <c r="X334" s="26"/>
      <c r="Y334">
        <f>VLOOKUP(B334, Mort!$A$2:$D$116, 4, FALSE)/12</f>
        <v>3.0031721229999993E-4</v>
      </c>
      <c r="Z334">
        <f>VLOOKUP(D334,Lapse!$A$2:$B$101, 2, FALSE)/12</f>
        <v>2.5000000000000001E-3</v>
      </c>
      <c r="AA334" s="28">
        <f t="shared" si="112"/>
        <v>0.43293078618917313</v>
      </c>
      <c r="AB334" s="27">
        <f t="shared" si="110"/>
        <v>0</v>
      </c>
      <c r="AC334" s="27">
        <f t="shared" si="111"/>
        <v>118.89788537415841</v>
      </c>
    </row>
    <row r="335" spans="1:29" x14ac:dyDescent="0.2">
      <c r="A335" s="19">
        <f t="shared" si="104"/>
        <v>54819</v>
      </c>
      <c r="B335">
        <f t="shared" si="97"/>
        <v>82</v>
      </c>
      <c r="C335">
        <f t="shared" si="98"/>
        <v>10</v>
      </c>
      <c r="D335">
        <f t="shared" si="99"/>
        <v>28</v>
      </c>
      <c r="E335">
        <f t="shared" si="100"/>
        <v>7</v>
      </c>
      <c r="F335">
        <f t="shared" si="101"/>
        <v>331</v>
      </c>
      <c r="G335" s="11">
        <f>'Fund Return'!D332</f>
        <v>1.3224524884059802E-2</v>
      </c>
      <c r="H335" s="12">
        <f t="shared" si="105"/>
        <v>0</v>
      </c>
      <c r="I335" s="12">
        <f>H334*(Input!$B$13)/12</f>
        <v>0</v>
      </c>
      <c r="J335" s="12">
        <f>H334*(Input!$B$14)/12</f>
        <v>0</v>
      </c>
      <c r="K335" s="12">
        <f>IF(AND($E335=0, H334&gt;0), Input!$B$15, 0)</f>
        <v>0</v>
      </c>
      <c r="L335" s="12">
        <f>O334*IF(AND($E335=0, H334&gt;0), Input!$B$12, 0)</f>
        <v>0</v>
      </c>
      <c r="M335" s="12">
        <f t="shared" si="102"/>
        <v>0</v>
      </c>
      <c r="N335" s="12">
        <f>IF(AND($E335=0, Q335=0, D335&lt;=5), MAX(O323*Input!$B$20), 0)</f>
        <v>0</v>
      </c>
      <c r="O335" s="12">
        <f t="shared" si="103"/>
        <v>157809.62</v>
      </c>
      <c r="P335" s="20">
        <f>IF(Q335=0, VLOOKUP(B335, LWP!$A$2:$B$77, 2, FALSE), P334)</f>
        <v>0.05</v>
      </c>
      <c r="Q335" s="13">
        <f>IF(F335&lt;Input!$B$23,0,1)</f>
        <v>1</v>
      </c>
      <c r="R335" s="12">
        <f t="shared" si="106"/>
        <v>657.54008333333331</v>
      </c>
      <c r="S335" s="12">
        <f t="shared" si="107"/>
        <v>657.54008333333331</v>
      </c>
      <c r="T335" s="27">
        <f>VLOOKUP(D335,'Swap-forward'!$A$2:$B$90,2,FALSE)/12</f>
        <v>3.0621319889763965E-3</v>
      </c>
      <c r="U335" s="27">
        <f>EXP(-SUM(T$5:T335))</f>
        <v>0.41639313542649065</v>
      </c>
      <c r="V335" s="12">
        <f t="shared" si="108"/>
        <v>0</v>
      </c>
      <c r="W335" s="12">
        <f t="shared" si="109"/>
        <v>273.79517696776259</v>
      </c>
      <c r="X335" s="26"/>
      <c r="Y335">
        <f>VLOOKUP(B335, Mort!$A$2:$D$116, 4, FALSE)/12</f>
        <v>3.0031721229999993E-4</v>
      </c>
      <c r="Z335">
        <f>VLOOKUP(D335,Lapse!$A$2:$B$101, 2, FALSE)/12</f>
        <v>2.5000000000000001E-3</v>
      </c>
      <c r="AA335" s="28">
        <f t="shared" si="112"/>
        <v>0.43171876769829015</v>
      </c>
      <c r="AB335" s="27">
        <f t="shared" si="110"/>
        <v>0</v>
      </c>
      <c r="AC335" s="27">
        <f t="shared" si="111"/>
        <v>118.20251640225774</v>
      </c>
    </row>
    <row r="336" spans="1:29" x14ac:dyDescent="0.2">
      <c r="A336" s="19">
        <f t="shared" si="104"/>
        <v>54847</v>
      </c>
      <c r="B336">
        <f t="shared" si="97"/>
        <v>82</v>
      </c>
      <c r="C336">
        <f t="shared" si="98"/>
        <v>11</v>
      </c>
      <c r="D336">
        <f t="shared" si="99"/>
        <v>28</v>
      </c>
      <c r="E336">
        <f t="shared" si="100"/>
        <v>8</v>
      </c>
      <c r="F336">
        <f t="shared" si="101"/>
        <v>332</v>
      </c>
      <c r="G336" s="11">
        <f>'Fund Return'!D333</f>
        <v>3.2359269387299952E-2</v>
      </c>
      <c r="H336" s="12">
        <f t="shared" si="105"/>
        <v>0</v>
      </c>
      <c r="I336" s="12">
        <f>H335*(Input!$B$13)/12</f>
        <v>0</v>
      </c>
      <c r="J336" s="12">
        <f>H335*(Input!$B$14)/12</f>
        <v>0</v>
      </c>
      <c r="K336" s="12">
        <f>IF(AND($E336=0, H335&gt;0), Input!$B$15, 0)</f>
        <v>0</v>
      </c>
      <c r="L336" s="12">
        <f>O335*IF(AND($E336=0, H335&gt;0), Input!$B$12, 0)</f>
        <v>0</v>
      </c>
      <c r="M336" s="12">
        <f t="shared" si="102"/>
        <v>0</v>
      </c>
      <c r="N336" s="12">
        <f>IF(AND($E336=0, Q336=0, D336&lt;=5), MAX(O324*Input!$B$20), 0)</f>
        <v>0</v>
      </c>
      <c r="O336" s="12">
        <f t="shared" si="103"/>
        <v>157809.62</v>
      </c>
      <c r="P336" s="20">
        <f>IF(Q336=0, VLOOKUP(B336, LWP!$A$2:$B$77, 2, FALSE), P335)</f>
        <v>0.05</v>
      </c>
      <c r="Q336" s="13">
        <f>IF(F336&lt;Input!$B$23,0,1)</f>
        <v>1</v>
      </c>
      <c r="R336" s="12">
        <f t="shared" si="106"/>
        <v>657.54008333333331</v>
      </c>
      <c r="S336" s="12">
        <f t="shared" si="107"/>
        <v>657.54008333333331</v>
      </c>
      <c r="T336" s="27">
        <f>VLOOKUP(D336,'Swap-forward'!$A$2:$B$90,2,FALSE)/12</f>
        <v>3.0621319889763965E-3</v>
      </c>
      <c r="U336" s="27">
        <f>EXP(-SUM(T$5:T336))</f>
        <v>0.4151200348822468</v>
      </c>
      <c r="V336" s="12">
        <f t="shared" si="108"/>
        <v>0</v>
      </c>
      <c r="W336" s="12">
        <f t="shared" si="109"/>
        <v>272.9580623298088</v>
      </c>
      <c r="X336" s="26"/>
      <c r="Y336">
        <f>VLOOKUP(B336, Mort!$A$2:$D$116, 4, FALSE)/12</f>
        <v>3.0031721229999993E-4</v>
      </c>
      <c r="Z336">
        <f>VLOOKUP(D336,Lapse!$A$2:$B$101, 2, FALSE)/12</f>
        <v>2.5000000000000001E-3</v>
      </c>
      <c r="AA336" s="28">
        <f t="shared" si="112"/>
        <v>0.43051014233367374</v>
      </c>
      <c r="AB336" s="27">
        <f t="shared" si="110"/>
        <v>0</v>
      </c>
      <c r="AC336" s="27">
        <f t="shared" si="111"/>
        <v>117.51121426472977</v>
      </c>
    </row>
    <row r="337" spans="1:29" x14ac:dyDescent="0.2">
      <c r="A337" s="19">
        <f t="shared" si="104"/>
        <v>54878</v>
      </c>
      <c r="B337">
        <f t="shared" si="97"/>
        <v>83</v>
      </c>
      <c r="C337">
        <f t="shared" si="98"/>
        <v>0</v>
      </c>
      <c r="D337">
        <f t="shared" si="99"/>
        <v>28</v>
      </c>
      <c r="E337">
        <f t="shared" si="100"/>
        <v>9</v>
      </c>
      <c r="F337">
        <f t="shared" si="101"/>
        <v>333</v>
      </c>
      <c r="G337" s="11">
        <f>'Fund Return'!D334</f>
        <v>-3.0434914016103279E-2</v>
      </c>
      <c r="H337" s="12">
        <f t="shared" si="105"/>
        <v>0</v>
      </c>
      <c r="I337" s="12">
        <f>H336*(Input!$B$13)/12</f>
        <v>0</v>
      </c>
      <c r="J337" s="12">
        <f>H336*(Input!$B$14)/12</f>
        <v>0</v>
      </c>
      <c r="K337" s="12">
        <f>IF(AND($E337=0, H336&gt;0), Input!$B$15, 0)</f>
        <v>0</v>
      </c>
      <c r="L337" s="12">
        <f>O336*IF(AND($E337=0, H336&gt;0), Input!$B$12, 0)</f>
        <v>0</v>
      </c>
      <c r="M337" s="12">
        <f t="shared" si="102"/>
        <v>0</v>
      </c>
      <c r="N337" s="12">
        <f>IF(AND($E337=0, Q337=0, D337&lt;=5), MAX(O325*Input!$B$20), 0)</f>
        <v>0</v>
      </c>
      <c r="O337" s="12">
        <f t="shared" si="103"/>
        <v>157809.62</v>
      </c>
      <c r="P337" s="20">
        <f>IF(Q337=0, VLOOKUP(B337, LWP!$A$2:$B$77, 2, FALSE), P336)</f>
        <v>0.05</v>
      </c>
      <c r="Q337" s="13">
        <f>IF(F337&lt;Input!$B$23,0,1)</f>
        <v>1</v>
      </c>
      <c r="R337" s="12">
        <f t="shared" si="106"/>
        <v>657.54008333333331</v>
      </c>
      <c r="S337" s="12">
        <f t="shared" si="107"/>
        <v>657.54008333333331</v>
      </c>
      <c r="T337" s="27">
        <f>VLOOKUP(D337,'Swap-forward'!$A$2:$B$90,2,FALSE)/12</f>
        <v>3.0621319889763965E-3</v>
      </c>
      <c r="U337" s="27">
        <f>EXP(-SUM(T$5:T337))</f>
        <v>0.41385082677728174</v>
      </c>
      <c r="V337" s="12">
        <f t="shared" si="108"/>
        <v>0</v>
      </c>
      <c r="W337" s="12">
        <f t="shared" si="109"/>
        <v>272.12350712670275</v>
      </c>
      <c r="X337" s="26"/>
      <c r="Y337">
        <f>VLOOKUP(B337, Mort!$A$2:$D$116, 4, FALSE)/12</f>
        <v>3.6984204769866663E-4</v>
      </c>
      <c r="Z337">
        <f>VLOOKUP(D337,Lapse!$A$2:$B$101, 2, FALSE)/12</f>
        <v>2.5000000000000001E-3</v>
      </c>
      <c r="AA337" s="28">
        <f t="shared" si="112"/>
        <v>0.42927504427712532</v>
      </c>
      <c r="AB337" s="27">
        <f t="shared" si="110"/>
        <v>0</v>
      </c>
      <c r="AC337" s="27">
        <f t="shared" si="111"/>
        <v>116.81583057066194</v>
      </c>
    </row>
    <row r="338" spans="1:29" x14ac:dyDescent="0.2">
      <c r="A338" s="19">
        <f t="shared" si="104"/>
        <v>54908</v>
      </c>
      <c r="B338">
        <f t="shared" si="97"/>
        <v>83</v>
      </c>
      <c r="C338">
        <f t="shared" si="98"/>
        <v>1</v>
      </c>
      <c r="D338">
        <f t="shared" si="99"/>
        <v>28</v>
      </c>
      <c r="E338">
        <f t="shared" si="100"/>
        <v>10</v>
      </c>
      <c r="F338">
        <f t="shared" si="101"/>
        <v>334</v>
      </c>
      <c r="G338" s="11">
        <f>'Fund Return'!D335</f>
        <v>3.2008363770405597E-3</v>
      </c>
      <c r="H338" s="12">
        <f t="shared" si="105"/>
        <v>0</v>
      </c>
      <c r="I338" s="12">
        <f>H337*(Input!$B$13)/12</f>
        <v>0</v>
      </c>
      <c r="J338" s="12">
        <f>H337*(Input!$B$14)/12</f>
        <v>0</v>
      </c>
      <c r="K338" s="12">
        <f>IF(AND($E338=0, H337&gt;0), Input!$B$15, 0)</f>
        <v>0</v>
      </c>
      <c r="L338" s="12">
        <f>O337*IF(AND($E338=0, H337&gt;0), Input!$B$12, 0)</f>
        <v>0</v>
      </c>
      <c r="M338" s="12">
        <f t="shared" si="102"/>
        <v>0</v>
      </c>
      <c r="N338" s="12">
        <f>IF(AND($E338=0, Q338=0, D338&lt;=5), MAX(O326*Input!$B$20), 0)</f>
        <v>0</v>
      </c>
      <c r="O338" s="12">
        <f t="shared" si="103"/>
        <v>157809.62</v>
      </c>
      <c r="P338" s="20">
        <f>IF(Q338=0, VLOOKUP(B338, LWP!$A$2:$B$77, 2, FALSE), P337)</f>
        <v>0.05</v>
      </c>
      <c r="Q338" s="13">
        <f>IF(F338&lt;Input!$B$23,0,1)</f>
        <v>1</v>
      </c>
      <c r="R338" s="12">
        <f t="shared" si="106"/>
        <v>657.54008333333331</v>
      </c>
      <c r="S338" s="12">
        <f t="shared" si="107"/>
        <v>657.54008333333331</v>
      </c>
      <c r="T338" s="27">
        <f>VLOOKUP(D338,'Swap-forward'!$A$2:$B$90,2,FALSE)/12</f>
        <v>3.0621319889763965E-3</v>
      </c>
      <c r="U338" s="27">
        <f>EXP(-SUM(T$5:T338))</f>
        <v>0.41258549921066306</v>
      </c>
      <c r="V338" s="12">
        <f t="shared" si="108"/>
        <v>0</v>
      </c>
      <c r="W338" s="12">
        <f t="shared" si="109"/>
        <v>271.29150353310433</v>
      </c>
      <c r="X338" s="26"/>
      <c r="Y338">
        <f>VLOOKUP(B338, Mort!$A$2:$D$116, 4, FALSE)/12</f>
        <v>3.6984204769866663E-4</v>
      </c>
      <c r="Z338">
        <f>VLOOKUP(D338,Lapse!$A$2:$B$101, 2, FALSE)/12</f>
        <v>2.5000000000000001E-3</v>
      </c>
      <c r="AA338" s="28">
        <f t="shared" si="112"/>
        <v>0.42804348961493466</v>
      </c>
      <c r="AB338" s="27">
        <f t="shared" si="110"/>
        <v>0</v>
      </c>
      <c r="AC338" s="27">
        <f t="shared" si="111"/>
        <v>116.12456187519236</v>
      </c>
    </row>
    <row r="339" spans="1:29" x14ac:dyDescent="0.2">
      <c r="A339" s="19">
        <f t="shared" si="104"/>
        <v>54939</v>
      </c>
      <c r="B339">
        <f t="shared" si="97"/>
        <v>83</v>
      </c>
      <c r="C339">
        <f t="shared" si="98"/>
        <v>2</v>
      </c>
      <c r="D339">
        <f t="shared" si="99"/>
        <v>28</v>
      </c>
      <c r="E339">
        <f t="shared" si="100"/>
        <v>11</v>
      </c>
      <c r="F339">
        <f t="shared" si="101"/>
        <v>335</v>
      </c>
      <c r="G339" s="11">
        <f>'Fund Return'!D336</f>
        <v>4.2087469969995163E-2</v>
      </c>
      <c r="H339" s="12">
        <f t="shared" si="105"/>
        <v>0</v>
      </c>
      <c r="I339" s="12">
        <f>H338*(Input!$B$13)/12</f>
        <v>0</v>
      </c>
      <c r="J339" s="12">
        <f>H338*(Input!$B$14)/12</f>
        <v>0</v>
      </c>
      <c r="K339" s="12">
        <f>IF(AND($E339=0, H338&gt;0), Input!$B$15, 0)</f>
        <v>0</v>
      </c>
      <c r="L339" s="12">
        <f>O338*IF(AND($E339=0, H338&gt;0), Input!$B$12, 0)</f>
        <v>0</v>
      </c>
      <c r="M339" s="12">
        <f t="shared" si="102"/>
        <v>0</v>
      </c>
      <c r="N339" s="12">
        <f>IF(AND($E339=0, Q339=0, D339&lt;=5), MAX(O327*Input!$B$20), 0)</f>
        <v>0</v>
      </c>
      <c r="O339" s="12">
        <f t="shared" si="103"/>
        <v>157809.62</v>
      </c>
      <c r="P339" s="20">
        <f>IF(Q339=0, VLOOKUP(B339, LWP!$A$2:$B$77, 2, FALSE), P338)</f>
        <v>0.05</v>
      </c>
      <c r="Q339" s="13">
        <f>IF(F339&lt;Input!$B$23,0,1)</f>
        <v>1</v>
      </c>
      <c r="R339" s="12">
        <f t="shared" si="106"/>
        <v>657.54008333333331</v>
      </c>
      <c r="S339" s="12">
        <f t="shared" si="107"/>
        <v>657.54008333333331</v>
      </c>
      <c r="T339" s="27">
        <f>VLOOKUP(D339,'Swap-forward'!$A$2:$B$90,2,FALSE)/12</f>
        <v>3.0621319889763965E-3</v>
      </c>
      <c r="U339" s="27">
        <f>EXP(-SUM(T$5:T339))</f>
        <v>0.41132404031784481</v>
      </c>
      <c r="V339" s="12">
        <f t="shared" si="108"/>
        <v>0</v>
      </c>
      <c r="W339" s="12">
        <f t="shared" si="109"/>
        <v>270.46204374759901</v>
      </c>
      <c r="X339" s="26"/>
      <c r="Y339">
        <f>VLOOKUP(B339, Mort!$A$2:$D$116, 4, FALSE)/12</f>
        <v>3.6984204769866663E-4</v>
      </c>
      <c r="Z339">
        <f>VLOOKUP(D339,Lapse!$A$2:$B$101, 2, FALSE)/12</f>
        <v>2.5000000000000001E-3</v>
      </c>
      <c r="AA339" s="28">
        <f t="shared" si="112"/>
        <v>0.42681546818139587</v>
      </c>
      <c r="AB339" s="27">
        <f t="shared" si="110"/>
        <v>0</v>
      </c>
      <c r="AC339" s="27">
        <f t="shared" si="111"/>
        <v>115.43738382742865</v>
      </c>
    </row>
    <row r="340" spans="1:29" x14ac:dyDescent="0.2">
      <c r="A340" s="19">
        <f t="shared" si="104"/>
        <v>54969</v>
      </c>
      <c r="B340">
        <f t="shared" si="97"/>
        <v>83</v>
      </c>
      <c r="C340">
        <f t="shared" si="98"/>
        <v>3</v>
      </c>
      <c r="D340">
        <f t="shared" si="99"/>
        <v>29</v>
      </c>
      <c r="E340">
        <f t="shared" si="100"/>
        <v>0</v>
      </c>
      <c r="F340">
        <f t="shared" si="101"/>
        <v>336</v>
      </c>
      <c r="G340" s="11">
        <f>'Fund Return'!D337</f>
        <v>2.0653163047541768E-2</v>
      </c>
      <c r="H340" s="12">
        <f t="shared" si="105"/>
        <v>0</v>
      </c>
      <c r="I340" s="12">
        <f>H339*(Input!$B$13)/12</f>
        <v>0</v>
      </c>
      <c r="J340" s="12">
        <f>H339*(Input!$B$14)/12</f>
        <v>0</v>
      </c>
      <c r="K340" s="12">
        <f>IF(AND($E340=0, H339&gt;0), Input!$B$15, 0)</f>
        <v>0</v>
      </c>
      <c r="L340" s="12">
        <f>O339*IF(AND($E340=0, H339&gt;0), Input!$B$12, 0)</f>
        <v>0</v>
      </c>
      <c r="M340" s="12">
        <f t="shared" si="102"/>
        <v>0</v>
      </c>
      <c r="N340" s="12">
        <f>IF(AND($E340=0, Q340=0, D340&lt;=5), MAX(O328*Input!$B$20), 0)</f>
        <v>0</v>
      </c>
      <c r="O340" s="12">
        <f t="shared" si="103"/>
        <v>157809.62</v>
      </c>
      <c r="P340" s="20">
        <f>IF(Q340=0, VLOOKUP(B340, LWP!$A$2:$B$77, 2, FALSE), P339)</f>
        <v>0.05</v>
      </c>
      <c r="Q340" s="13">
        <f>IF(F340&lt;Input!$B$23,0,1)</f>
        <v>1</v>
      </c>
      <c r="R340" s="12">
        <f t="shared" si="106"/>
        <v>657.54008333333331</v>
      </c>
      <c r="S340" s="12">
        <f t="shared" si="107"/>
        <v>657.54008333333331</v>
      </c>
      <c r="T340" s="27">
        <f>VLOOKUP(D340,'Swap-forward'!$A$2:$B$90,2,FALSE)/12</f>
        <v>3.1081649598325525E-3</v>
      </c>
      <c r="U340" s="27">
        <f>EXP(-SUM(T$5:T340))</f>
        <v>0.41004756212862009</v>
      </c>
      <c r="V340" s="12">
        <f t="shared" si="108"/>
        <v>0</v>
      </c>
      <c r="W340" s="12">
        <f t="shared" si="109"/>
        <v>269.62270817268302</v>
      </c>
      <c r="X340" s="26"/>
      <c r="Y340">
        <f>VLOOKUP(B340, Mort!$A$2:$D$116, 4, FALSE)/12</f>
        <v>3.6984204769866663E-4</v>
      </c>
      <c r="Z340">
        <f>VLOOKUP(D340,Lapse!$A$2:$B$101, 2, FALSE)/12</f>
        <v>2.5000000000000001E-3</v>
      </c>
      <c r="AA340" s="28">
        <f t="shared" si="112"/>
        <v>0.42559096983996764</v>
      </c>
      <c r="AB340" s="27">
        <f t="shared" si="110"/>
        <v>0</v>
      </c>
      <c r="AC340" s="27">
        <f t="shared" si="111"/>
        <v>114.74898986209074</v>
      </c>
    </row>
    <row r="341" spans="1:29" x14ac:dyDescent="0.2">
      <c r="A341" s="19">
        <f t="shared" si="104"/>
        <v>55000</v>
      </c>
      <c r="B341">
        <f t="shared" si="97"/>
        <v>83</v>
      </c>
      <c r="C341">
        <f t="shared" si="98"/>
        <v>4</v>
      </c>
      <c r="D341">
        <f t="shared" si="99"/>
        <v>29</v>
      </c>
      <c r="E341">
        <f t="shared" si="100"/>
        <v>1</v>
      </c>
      <c r="F341">
        <f t="shared" si="101"/>
        <v>337</v>
      </c>
      <c r="G341" s="11">
        <f>'Fund Return'!D338</f>
        <v>-2.3152644403538362E-2</v>
      </c>
      <c r="H341" s="12">
        <f t="shared" si="105"/>
        <v>0</v>
      </c>
      <c r="I341" s="12">
        <f>H340*(Input!$B$13)/12</f>
        <v>0</v>
      </c>
      <c r="J341" s="12">
        <f>H340*(Input!$B$14)/12</f>
        <v>0</v>
      </c>
      <c r="K341" s="12">
        <f>IF(AND($E341=0, H340&gt;0), Input!$B$15, 0)</f>
        <v>0</v>
      </c>
      <c r="L341" s="12">
        <f>O340*IF(AND($E341=0, H340&gt;0), Input!$B$12, 0)</f>
        <v>0</v>
      </c>
      <c r="M341" s="12">
        <f t="shared" si="102"/>
        <v>0</v>
      </c>
      <c r="N341" s="12">
        <f>IF(AND($E341=0, Q341=0, D341&lt;=5), MAX(O329*Input!$B$20), 0)</f>
        <v>0</v>
      </c>
      <c r="O341" s="12">
        <f t="shared" si="103"/>
        <v>157809.62</v>
      </c>
      <c r="P341" s="20">
        <f>IF(Q341=0, VLOOKUP(B341, LWP!$A$2:$B$77, 2, FALSE), P340)</f>
        <v>0.05</v>
      </c>
      <c r="Q341" s="13">
        <f>IF(F341&lt;Input!$B$23,0,1)</f>
        <v>1</v>
      </c>
      <c r="R341" s="12">
        <f t="shared" si="106"/>
        <v>657.54008333333331</v>
      </c>
      <c r="S341" s="12">
        <f t="shared" si="107"/>
        <v>657.54008333333331</v>
      </c>
      <c r="T341" s="27">
        <f>VLOOKUP(D341,'Swap-forward'!$A$2:$B$90,2,FALSE)/12</f>
        <v>3.1081649598325525E-3</v>
      </c>
      <c r="U341" s="27">
        <f>EXP(-SUM(T$5:T341))</f>
        <v>0.40877504528472863</v>
      </c>
      <c r="V341" s="12">
        <f t="shared" si="108"/>
        <v>0</v>
      </c>
      <c r="W341" s="12">
        <f t="shared" si="109"/>
        <v>268.78597734110758</v>
      </c>
      <c r="X341" s="26"/>
      <c r="Y341">
        <f>VLOOKUP(B341, Mort!$A$2:$D$116, 4, FALSE)/12</f>
        <v>3.6984204769866663E-4</v>
      </c>
      <c r="Z341">
        <f>VLOOKUP(D341,Lapse!$A$2:$B$101, 2, FALSE)/12</f>
        <v>2.5000000000000001E-3</v>
      </c>
      <c r="AA341" s="28">
        <f t="shared" si="112"/>
        <v>0.42436998448318952</v>
      </c>
      <c r="AB341" s="27">
        <f t="shared" si="110"/>
        <v>0</v>
      </c>
      <c r="AC341" s="27">
        <f t="shared" si="111"/>
        <v>114.06470103354475</v>
      </c>
    </row>
    <row r="342" spans="1:29" x14ac:dyDescent="0.2">
      <c r="A342" s="19">
        <f t="shared" si="104"/>
        <v>55031</v>
      </c>
      <c r="B342">
        <f t="shared" si="97"/>
        <v>83</v>
      </c>
      <c r="C342">
        <f t="shared" si="98"/>
        <v>5</v>
      </c>
      <c r="D342">
        <f t="shared" si="99"/>
        <v>29</v>
      </c>
      <c r="E342">
        <f t="shared" si="100"/>
        <v>2</v>
      </c>
      <c r="F342">
        <f t="shared" si="101"/>
        <v>338</v>
      </c>
      <c r="G342" s="11">
        <f>'Fund Return'!D339</f>
        <v>2.5493035871827611E-2</v>
      </c>
      <c r="H342" s="12">
        <f t="shared" si="105"/>
        <v>0</v>
      </c>
      <c r="I342" s="12">
        <f>H341*(Input!$B$13)/12</f>
        <v>0</v>
      </c>
      <c r="J342" s="12">
        <f>H341*(Input!$B$14)/12</f>
        <v>0</v>
      </c>
      <c r="K342" s="12">
        <f>IF(AND($E342=0, H341&gt;0), Input!$B$15, 0)</f>
        <v>0</v>
      </c>
      <c r="L342" s="12">
        <f>O341*IF(AND($E342=0, H341&gt;0), Input!$B$12, 0)</f>
        <v>0</v>
      </c>
      <c r="M342" s="12">
        <f t="shared" si="102"/>
        <v>0</v>
      </c>
      <c r="N342" s="12">
        <f>IF(AND($E342=0, Q342=0, D342&lt;=5), MAX(O330*Input!$B$20), 0)</f>
        <v>0</v>
      </c>
      <c r="O342" s="12">
        <f t="shared" si="103"/>
        <v>157809.62</v>
      </c>
      <c r="P342" s="20">
        <f>IF(Q342=0, VLOOKUP(B342, LWP!$A$2:$B$77, 2, FALSE), P341)</f>
        <v>0.05</v>
      </c>
      <c r="Q342" s="13">
        <f>IF(F342&lt;Input!$B$23,0,1)</f>
        <v>1</v>
      </c>
      <c r="R342" s="12">
        <f t="shared" si="106"/>
        <v>657.54008333333331</v>
      </c>
      <c r="S342" s="12">
        <f t="shared" si="107"/>
        <v>657.54008333333331</v>
      </c>
      <c r="T342" s="27">
        <f>VLOOKUP(D342,'Swap-forward'!$A$2:$B$90,2,FALSE)/12</f>
        <v>3.1081649598325525E-3</v>
      </c>
      <c r="U342" s="27">
        <f>EXP(-SUM(T$5:T342))</f>
        <v>0.40750647749277052</v>
      </c>
      <c r="V342" s="12">
        <f t="shared" si="108"/>
        <v>0</v>
      </c>
      <c r="W342" s="12">
        <f t="shared" si="109"/>
        <v>267.95184316946944</v>
      </c>
      <c r="X342" s="26"/>
      <c r="Y342">
        <f>VLOOKUP(B342, Mort!$A$2:$D$116, 4, FALSE)/12</f>
        <v>3.6984204769866663E-4</v>
      </c>
      <c r="Z342">
        <f>VLOOKUP(D342,Lapse!$A$2:$B$101, 2, FALSE)/12</f>
        <v>2.5000000000000001E-3</v>
      </c>
      <c r="AA342" s="28">
        <f t="shared" si="112"/>
        <v>0.42315250203259858</v>
      </c>
      <c r="AB342" s="27">
        <f t="shared" si="110"/>
        <v>0</v>
      </c>
      <c r="AC342" s="27">
        <f t="shared" si="111"/>
        <v>113.38449286140745</v>
      </c>
    </row>
    <row r="343" spans="1:29" x14ac:dyDescent="0.2">
      <c r="A343" s="19">
        <f t="shared" si="104"/>
        <v>55061</v>
      </c>
      <c r="B343">
        <f t="shared" si="97"/>
        <v>83</v>
      </c>
      <c r="C343">
        <f t="shared" si="98"/>
        <v>6</v>
      </c>
      <c r="D343">
        <f t="shared" si="99"/>
        <v>29</v>
      </c>
      <c r="E343">
        <f t="shared" si="100"/>
        <v>3</v>
      </c>
      <c r="F343">
        <f t="shared" si="101"/>
        <v>339</v>
      </c>
      <c r="G343" s="11">
        <f>'Fund Return'!D340</f>
        <v>-4.4878979165405973E-2</v>
      </c>
      <c r="H343" s="12">
        <f t="shared" si="105"/>
        <v>0</v>
      </c>
      <c r="I343" s="12">
        <f>H342*(Input!$B$13)/12</f>
        <v>0</v>
      </c>
      <c r="J343" s="12">
        <f>H342*(Input!$B$14)/12</f>
        <v>0</v>
      </c>
      <c r="K343" s="12">
        <f>IF(AND($E343=0, H342&gt;0), Input!$B$15, 0)</f>
        <v>0</v>
      </c>
      <c r="L343" s="12">
        <f>O342*IF(AND($E343=0, H342&gt;0), Input!$B$12, 0)</f>
        <v>0</v>
      </c>
      <c r="M343" s="12">
        <f t="shared" si="102"/>
        <v>0</v>
      </c>
      <c r="N343" s="12">
        <f>IF(AND($E343=0, Q343=0, D343&lt;=5), MAX(O331*Input!$B$20), 0)</f>
        <v>0</v>
      </c>
      <c r="O343" s="12">
        <f t="shared" si="103"/>
        <v>157809.62</v>
      </c>
      <c r="P343" s="20">
        <f>IF(Q343=0, VLOOKUP(B343, LWP!$A$2:$B$77, 2, FALSE), P342)</f>
        <v>0.05</v>
      </c>
      <c r="Q343" s="13">
        <f>IF(F343&lt;Input!$B$23,0,1)</f>
        <v>1</v>
      </c>
      <c r="R343" s="12">
        <f t="shared" si="106"/>
        <v>657.54008333333331</v>
      </c>
      <c r="S343" s="12">
        <f t="shared" si="107"/>
        <v>657.54008333333331</v>
      </c>
      <c r="T343" s="27">
        <f>VLOOKUP(D343,'Swap-forward'!$A$2:$B$90,2,FALSE)/12</f>
        <v>3.1081649598325525E-3</v>
      </c>
      <c r="U343" s="27">
        <f>EXP(-SUM(T$5:T343))</f>
        <v>0.40624184649749645</v>
      </c>
      <c r="V343" s="12">
        <f t="shared" si="108"/>
        <v>0</v>
      </c>
      <c r="W343" s="12">
        <f t="shared" si="109"/>
        <v>267.12029759945102</v>
      </c>
      <c r="X343" s="26"/>
      <c r="Y343">
        <f>VLOOKUP(B343, Mort!$A$2:$D$116, 4, FALSE)/12</f>
        <v>3.6984204769866663E-4</v>
      </c>
      <c r="Z343">
        <f>VLOOKUP(D343,Lapse!$A$2:$B$101, 2, FALSE)/12</f>
        <v>2.5000000000000001E-3</v>
      </c>
      <c r="AA343" s="28">
        <f t="shared" si="112"/>
        <v>0.42193851243864616</v>
      </c>
      <c r="AB343" s="27">
        <f t="shared" si="110"/>
        <v>0</v>
      </c>
      <c r="AC343" s="27">
        <f t="shared" si="111"/>
        <v>112.70834101128082</v>
      </c>
    </row>
    <row r="344" spans="1:29" x14ac:dyDescent="0.2">
      <c r="A344" s="19">
        <f t="shared" si="104"/>
        <v>55092</v>
      </c>
      <c r="B344">
        <f t="shared" si="97"/>
        <v>83</v>
      </c>
      <c r="C344">
        <f t="shared" si="98"/>
        <v>7</v>
      </c>
      <c r="D344">
        <f t="shared" si="99"/>
        <v>29</v>
      </c>
      <c r="E344">
        <f t="shared" si="100"/>
        <v>4</v>
      </c>
      <c r="F344">
        <f t="shared" si="101"/>
        <v>340</v>
      </c>
      <c r="G344" s="11">
        <f>'Fund Return'!D341</f>
        <v>4.3602010735019001E-3</v>
      </c>
      <c r="H344" s="12">
        <f t="shared" si="105"/>
        <v>0</v>
      </c>
      <c r="I344" s="12">
        <f>H343*(Input!$B$13)/12</f>
        <v>0</v>
      </c>
      <c r="J344" s="12">
        <f>H343*(Input!$B$14)/12</f>
        <v>0</v>
      </c>
      <c r="K344" s="12">
        <f>IF(AND($E344=0, H343&gt;0), Input!$B$15, 0)</f>
        <v>0</v>
      </c>
      <c r="L344" s="12">
        <f>O343*IF(AND($E344=0, H343&gt;0), Input!$B$12, 0)</f>
        <v>0</v>
      </c>
      <c r="M344" s="12">
        <f t="shared" si="102"/>
        <v>0</v>
      </c>
      <c r="N344" s="12">
        <f>IF(AND($E344=0, Q344=0, D344&lt;=5), MAX(O332*Input!$B$20), 0)</f>
        <v>0</v>
      </c>
      <c r="O344" s="12">
        <f t="shared" si="103"/>
        <v>157809.62</v>
      </c>
      <c r="P344" s="20">
        <f>IF(Q344=0, VLOOKUP(B344, LWP!$A$2:$B$77, 2, FALSE), P343)</f>
        <v>0.05</v>
      </c>
      <c r="Q344" s="13">
        <f>IF(F344&lt;Input!$B$23,0,1)</f>
        <v>1</v>
      </c>
      <c r="R344" s="12">
        <f t="shared" si="106"/>
        <v>657.54008333333331</v>
      </c>
      <c r="S344" s="12">
        <f t="shared" si="107"/>
        <v>657.54008333333331</v>
      </c>
      <c r="T344" s="27">
        <f>VLOOKUP(D344,'Swap-forward'!$A$2:$B$90,2,FALSE)/12</f>
        <v>3.1081649598325525E-3</v>
      </c>
      <c r="U344" s="27">
        <f>EXP(-SUM(T$5:T344))</f>
        <v>0.40498114008168934</v>
      </c>
      <c r="V344" s="12">
        <f t="shared" si="108"/>
        <v>0</v>
      </c>
      <c r="W344" s="12">
        <f t="shared" si="109"/>
        <v>266.29133259774233</v>
      </c>
      <c r="X344" s="26"/>
      <c r="Y344">
        <f>VLOOKUP(B344, Mort!$A$2:$D$116, 4, FALSE)/12</f>
        <v>3.6984204769866663E-4</v>
      </c>
      <c r="Z344">
        <f>VLOOKUP(D344,Lapse!$A$2:$B$101, 2, FALSE)/12</f>
        <v>2.5000000000000001E-3</v>
      </c>
      <c r="AA344" s="28">
        <f t="shared" si="112"/>
        <v>0.42072800568061497</v>
      </c>
      <c r="AB344" s="27">
        <f t="shared" si="110"/>
        <v>0</v>
      </c>
      <c r="AC344" s="27">
        <f t="shared" si="111"/>
        <v>112.03622129388147</v>
      </c>
    </row>
    <row r="345" spans="1:29" x14ac:dyDescent="0.2">
      <c r="A345" s="19">
        <f t="shared" si="104"/>
        <v>55122</v>
      </c>
      <c r="B345">
        <f t="shared" si="97"/>
        <v>83</v>
      </c>
      <c r="C345">
        <f t="shared" si="98"/>
        <v>8</v>
      </c>
      <c r="D345">
        <f t="shared" si="99"/>
        <v>29</v>
      </c>
      <c r="E345">
        <f t="shared" si="100"/>
        <v>5</v>
      </c>
      <c r="F345">
        <f t="shared" si="101"/>
        <v>341</v>
      </c>
      <c r="G345" s="11">
        <f>'Fund Return'!D342</f>
        <v>4.7736245623413436E-2</v>
      </c>
      <c r="H345" s="12">
        <f t="shared" si="105"/>
        <v>0</v>
      </c>
      <c r="I345" s="12">
        <f>H344*(Input!$B$13)/12</f>
        <v>0</v>
      </c>
      <c r="J345" s="12">
        <f>H344*(Input!$B$14)/12</f>
        <v>0</v>
      </c>
      <c r="K345" s="12">
        <f>IF(AND($E345=0, H344&gt;0), Input!$B$15, 0)</f>
        <v>0</v>
      </c>
      <c r="L345" s="12">
        <f>O344*IF(AND($E345=0, H344&gt;0), Input!$B$12, 0)</f>
        <v>0</v>
      </c>
      <c r="M345" s="12">
        <f t="shared" si="102"/>
        <v>0</v>
      </c>
      <c r="N345" s="12">
        <f>IF(AND($E345=0, Q345=0, D345&lt;=5), MAX(O333*Input!$B$20), 0)</f>
        <v>0</v>
      </c>
      <c r="O345" s="12">
        <f t="shared" si="103"/>
        <v>157809.62</v>
      </c>
      <c r="P345" s="20">
        <f>IF(Q345=0, VLOOKUP(B345, LWP!$A$2:$B$77, 2, FALSE), P344)</f>
        <v>0.05</v>
      </c>
      <c r="Q345" s="13">
        <f>IF(F345&lt;Input!$B$23,0,1)</f>
        <v>1</v>
      </c>
      <c r="R345" s="12">
        <f t="shared" si="106"/>
        <v>657.54008333333331</v>
      </c>
      <c r="S345" s="12">
        <f t="shared" si="107"/>
        <v>657.54008333333331</v>
      </c>
      <c r="T345" s="27">
        <f>VLOOKUP(D345,'Swap-forward'!$A$2:$B$90,2,FALSE)/12</f>
        <v>3.1081649598325525E-3</v>
      </c>
      <c r="U345" s="27">
        <f>EXP(-SUM(T$5:T345))</f>
        <v>0.40372434606604618</v>
      </c>
      <c r="V345" s="12">
        <f t="shared" si="108"/>
        <v>0</v>
      </c>
      <c r="W345" s="12">
        <f t="shared" si="109"/>
        <v>265.46494015596352</v>
      </c>
      <c r="X345" s="26"/>
      <c r="Y345">
        <f>VLOOKUP(B345, Mort!$A$2:$D$116, 4, FALSE)/12</f>
        <v>3.6984204769866663E-4</v>
      </c>
      <c r="Z345">
        <f>VLOOKUP(D345,Lapse!$A$2:$B$101, 2, FALSE)/12</f>
        <v>2.5000000000000001E-3</v>
      </c>
      <c r="AA345" s="28">
        <f t="shared" si="112"/>
        <v>0.41952097176653624</v>
      </c>
      <c r="AB345" s="27">
        <f t="shared" si="110"/>
        <v>0</v>
      </c>
      <c r="AC345" s="27">
        <f t="shared" si="111"/>
        <v>111.36810966417521</v>
      </c>
    </row>
    <row r="346" spans="1:29" x14ac:dyDescent="0.2">
      <c r="A346" s="19">
        <f t="shared" si="104"/>
        <v>55153</v>
      </c>
      <c r="B346">
        <f t="shared" si="97"/>
        <v>83</v>
      </c>
      <c r="C346">
        <f t="shared" si="98"/>
        <v>9</v>
      </c>
      <c r="D346">
        <f t="shared" si="99"/>
        <v>29</v>
      </c>
      <c r="E346">
        <f t="shared" si="100"/>
        <v>6</v>
      </c>
      <c r="F346">
        <f t="shared" si="101"/>
        <v>342</v>
      </c>
      <c r="G346" s="11">
        <f>'Fund Return'!D343</f>
        <v>-2.4157926326627978E-2</v>
      </c>
      <c r="H346" s="12">
        <f t="shared" si="105"/>
        <v>0</v>
      </c>
      <c r="I346" s="12">
        <f>H345*(Input!$B$13)/12</f>
        <v>0</v>
      </c>
      <c r="J346" s="12">
        <f>H345*(Input!$B$14)/12</f>
        <v>0</v>
      </c>
      <c r="K346" s="12">
        <f>IF(AND($E346=0, H345&gt;0), Input!$B$15, 0)</f>
        <v>0</v>
      </c>
      <c r="L346" s="12">
        <f>O345*IF(AND($E346=0, H345&gt;0), Input!$B$12, 0)</f>
        <v>0</v>
      </c>
      <c r="M346" s="12">
        <f t="shared" si="102"/>
        <v>0</v>
      </c>
      <c r="N346" s="12">
        <f>IF(AND($E346=0, Q346=0, D346&lt;=5), MAX(O334*Input!$B$20), 0)</f>
        <v>0</v>
      </c>
      <c r="O346" s="12">
        <f t="shared" si="103"/>
        <v>157809.62</v>
      </c>
      <c r="P346" s="20">
        <f>IF(Q346=0, VLOOKUP(B346, LWP!$A$2:$B$77, 2, FALSE), P345)</f>
        <v>0.05</v>
      </c>
      <c r="Q346" s="13">
        <f>IF(F346&lt;Input!$B$23,0,1)</f>
        <v>1</v>
      </c>
      <c r="R346" s="12">
        <f t="shared" si="106"/>
        <v>657.54008333333331</v>
      </c>
      <c r="S346" s="12">
        <f t="shared" si="107"/>
        <v>657.54008333333331</v>
      </c>
      <c r="T346" s="27">
        <f>VLOOKUP(D346,'Swap-forward'!$A$2:$B$90,2,FALSE)/12</f>
        <v>3.1081649598325525E-3</v>
      </c>
      <c r="U346" s="27">
        <f>EXP(-SUM(T$5:T346))</f>
        <v>0.40247145230906056</v>
      </c>
      <c r="V346" s="12">
        <f t="shared" si="108"/>
        <v>0</v>
      </c>
      <c r="W346" s="12">
        <f t="shared" si="109"/>
        <v>264.64111229058739</v>
      </c>
      <c r="X346" s="26"/>
      <c r="Y346">
        <f>VLOOKUP(B346, Mort!$A$2:$D$116, 4, FALSE)/12</f>
        <v>3.6984204769866663E-4</v>
      </c>
      <c r="Z346">
        <f>VLOOKUP(D346,Lapse!$A$2:$B$101, 2, FALSE)/12</f>
        <v>2.5000000000000001E-3</v>
      </c>
      <c r="AA346" s="28">
        <f t="shared" si="112"/>
        <v>0.41831740073310741</v>
      </c>
      <c r="AB346" s="27">
        <f t="shared" si="110"/>
        <v>0</v>
      </c>
      <c r="AC346" s="27">
        <f t="shared" si="111"/>
        <v>110.70398222051692</v>
      </c>
    </row>
    <row r="347" spans="1:29" x14ac:dyDescent="0.2">
      <c r="A347" s="19">
        <f t="shared" si="104"/>
        <v>55184</v>
      </c>
      <c r="B347">
        <f t="shared" si="97"/>
        <v>83</v>
      </c>
      <c r="C347">
        <f t="shared" si="98"/>
        <v>10</v>
      </c>
      <c r="D347">
        <f t="shared" si="99"/>
        <v>29</v>
      </c>
      <c r="E347">
        <f t="shared" si="100"/>
        <v>7</v>
      </c>
      <c r="F347">
        <f t="shared" si="101"/>
        <v>343</v>
      </c>
      <c r="G347" s="11">
        <f>'Fund Return'!D344</f>
        <v>-2.0172180979846348E-2</v>
      </c>
      <c r="H347" s="12">
        <f t="shared" si="105"/>
        <v>0</v>
      </c>
      <c r="I347" s="12">
        <f>H346*(Input!$B$13)/12</f>
        <v>0</v>
      </c>
      <c r="J347" s="12">
        <f>H346*(Input!$B$14)/12</f>
        <v>0</v>
      </c>
      <c r="K347" s="12">
        <f>IF(AND($E347=0, H346&gt;0), Input!$B$15, 0)</f>
        <v>0</v>
      </c>
      <c r="L347" s="12">
        <f>O346*IF(AND($E347=0, H346&gt;0), Input!$B$12, 0)</f>
        <v>0</v>
      </c>
      <c r="M347" s="12">
        <f t="shared" si="102"/>
        <v>0</v>
      </c>
      <c r="N347" s="12">
        <f>IF(AND($E347=0, Q347=0, D347&lt;=5), MAX(O335*Input!$B$20), 0)</f>
        <v>0</v>
      </c>
      <c r="O347" s="12">
        <f t="shared" si="103"/>
        <v>157809.62</v>
      </c>
      <c r="P347" s="20">
        <f>IF(Q347=0, VLOOKUP(B347, LWP!$A$2:$B$77, 2, FALSE), P346)</f>
        <v>0.05</v>
      </c>
      <c r="Q347" s="13">
        <f>IF(F347&lt;Input!$B$23,0,1)</f>
        <v>1</v>
      </c>
      <c r="R347" s="12">
        <f t="shared" si="106"/>
        <v>657.54008333333331</v>
      </c>
      <c r="S347" s="12">
        <f t="shared" si="107"/>
        <v>657.54008333333331</v>
      </c>
      <c r="T347" s="27">
        <f>VLOOKUP(D347,'Swap-forward'!$A$2:$B$90,2,FALSE)/12</f>
        <v>3.1081649598325525E-3</v>
      </c>
      <c r="U347" s="27">
        <f>EXP(-SUM(T$5:T347))</f>
        <v>0.40122244670690538</v>
      </c>
      <c r="V347" s="12">
        <f t="shared" si="108"/>
        <v>0</v>
      </c>
      <c r="W347" s="12">
        <f t="shared" si="109"/>
        <v>263.81984104286244</v>
      </c>
      <c r="X347" s="26"/>
      <c r="Y347">
        <f>VLOOKUP(B347, Mort!$A$2:$D$116, 4, FALSE)/12</f>
        <v>3.6984204769866663E-4</v>
      </c>
      <c r="Z347">
        <f>VLOOKUP(D347,Lapse!$A$2:$B$101, 2, FALSE)/12</f>
        <v>2.5000000000000001E-3</v>
      </c>
      <c r="AA347" s="28">
        <f t="shared" si="112"/>
        <v>0.41711728264560977</v>
      </c>
      <c r="AB347" s="27">
        <f t="shared" si="110"/>
        <v>0</v>
      </c>
      <c r="AC347" s="27">
        <f t="shared" si="111"/>
        <v>110.04381520379549</v>
      </c>
    </row>
    <row r="348" spans="1:29" x14ac:dyDescent="0.2">
      <c r="A348" s="19">
        <f t="shared" si="104"/>
        <v>55212</v>
      </c>
      <c r="B348">
        <f t="shared" si="97"/>
        <v>83</v>
      </c>
      <c r="C348">
        <f t="shared" si="98"/>
        <v>11</v>
      </c>
      <c r="D348">
        <f t="shared" si="99"/>
        <v>29</v>
      </c>
      <c r="E348">
        <f t="shared" si="100"/>
        <v>8</v>
      </c>
      <c r="F348">
        <f t="shared" si="101"/>
        <v>344</v>
      </c>
      <c r="G348" s="11">
        <f>'Fund Return'!D345</f>
        <v>-2.5941695320544078E-2</v>
      </c>
      <c r="H348" s="12">
        <f t="shared" si="105"/>
        <v>0</v>
      </c>
      <c r="I348" s="12">
        <f>H347*(Input!$B$13)/12</f>
        <v>0</v>
      </c>
      <c r="J348" s="12">
        <f>H347*(Input!$B$14)/12</f>
        <v>0</v>
      </c>
      <c r="K348" s="12">
        <f>IF(AND($E348=0, H347&gt;0), Input!$B$15, 0)</f>
        <v>0</v>
      </c>
      <c r="L348" s="12">
        <f>O347*IF(AND($E348=0, H347&gt;0), Input!$B$12, 0)</f>
        <v>0</v>
      </c>
      <c r="M348" s="12">
        <f t="shared" si="102"/>
        <v>0</v>
      </c>
      <c r="N348" s="12">
        <f>IF(AND($E348=0, Q348=0, D348&lt;=5), MAX(O336*Input!$B$20), 0)</f>
        <v>0</v>
      </c>
      <c r="O348" s="12">
        <f t="shared" si="103"/>
        <v>157809.62</v>
      </c>
      <c r="P348" s="20">
        <f>IF(Q348=0, VLOOKUP(B348, LWP!$A$2:$B$77, 2, FALSE), P347)</f>
        <v>0.05</v>
      </c>
      <c r="Q348" s="13">
        <f>IF(F348&lt;Input!$B$23,0,1)</f>
        <v>1</v>
      </c>
      <c r="R348" s="12">
        <f t="shared" si="106"/>
        <v>657.54008333333331</v>
      </c>
      <c r="S348" s="12">
        <f t="shared" si="107"/>
        <v>657.54008333333331</v>
      </c>
      <c r="T348" s="27">
        <f>VLOOKUP(D348,'Swap-forward'!$A$2:$B$90,2,FALSE)/12</f>
        <v>3.1081649598325525E-3</v>
      </c>
      <c r="U348" s="27">
        <f>EXP(-SUM(T$5:T348))</f>
        <v>0.39997731719331558</v>
      </c>
      <c r="V348" s="12">
        <f t="shared" si="108"/>
        <v>0</v>
      </c>
      <c r="W348" s="12">
        <f t="shared" si="109"/>
        <v>263.0011184787358</v>
      </c>
      <c r="X348" s="26"/>
      <c r="Y348">
        <f>VLOOKUP(B348, Mort!$A$2:$D$116, 4, FALSE)/12</f>
        <v>3.6984204769866663E-4</v>
      </c>
      <c r="Z348">
        <f>VLOOKUP(D348,Lapse!$A$2:$B$101, 2, FALSE)/12</f>
        <v>2.5000000000000001E-3</v>
      </c>
      <c r="AA348" s="28">
        <f t="shared" si="112"/>
        <v>0.41592060759782651</v>
      </c>
      <c r="AB348" s="27">
        <f t="shared" si="110"/>
        <v>0</v>
      </c>
      <c r="AC348" s="27">
        <f t="shared" si="111"/>
        <v>109.38758499658375</v>
      </c>
    </row>
    <row r="349" spans="1:29" x14ac:dyDescent="0.2">
      <c r="A349" s="19">
        <f t="shared" si="104"/>
        <v>55243</v>
      </c>
      <c r="B349">
        <f t="shared" si="97"/>
        <v>84</v>
      </c>
      <c r="C349">
        <f t="shared" si="98"/>
        <v>0</v>
      </c>
      <c r="D349">
        <f t="shared" si="99"/>
        <v>29</v>
      </c>
      <c r="E349">
        <f t="shared" si="100"/>
        <v>9</v>
      </c>
      <c r="F349">
        <f t="shared" si="101"/>
        <v>345</v>
      </c>
      <c r="G349" s="11">
        <f>'Fund Return'!D346</f>
        <v>2.5660807707220852E-2</v>
      </c>
      <c r="H349" s="12">
        <f t="shared" si="105"/>
        <v>0</v>
      </c>
      <c r="I349" s="12">
        <f>H348*(Input!$B$13)/12</f>
        <v>0</v>
      </c>
      <c r="J349" s="12">
        <f>H348*(Input!$B$14)/12</f>
        <v>0</v>
      </c>
      <c r="K349" s="12">
        <f>IF(AND($E349=0, H348&gt;0), Input!$B$15, 0)</f>
        <v>0</v>
      </c>
      <c r="L349" s="12">
        <f>O348*IF(AND($E349=0, H348&gt;0), Input!$B$12, 0)</f>
        <v>0</v>
      </c>
      <c r="M349" s="12">
        <f t="shared" si="102"/>
        <v>0</v>
      </c>
      <c r="N349" s="12">
        <f>IF(AND($E349=0, Q349=0, D349&lt;=5), MAX(O337*Input!$B$20), 0)</f>
        <v>0</v>
      </c>
      <c r="O349" s="12">
        <f t="shared" si="103"/>
        <v>157809.62</v>
      </c>
      <c r="P349" s="20">
        <f>IF(Q349=0, VLOOKUP(B349, LWP!$A$2:$B$77, 2, FALSE), P348)</f>
        <v>0.05</v>
      </c>
      <c r="Q349" s="13">
        <f>IF(F349&lt;Input!$B$23,0,1)</f>
        <v>1</v>
      </c>
      <c r="R349" s="12">
        <f t="shared" si="106"/>
        <v>657.54008333333331</v>
      </c>
      <c r="S349" s="12">
        <f t="shared" si="107"/>
        <v>657.54008333333331</v>
      </c>
      <c r="T349" s="27">
        <f>VLOOKUP(D349,'Swap-forward'!$A$2:$B$90,2,FALSE)/12</f>
        <v>3.1081649598325525E-3</v>
      </c>
      <c r="U349" s="27">
        <f>EXP(-SUM(T$5:T349))</f>
        <v>0.39873605173947207</v>
      </c>
      <c r="V349" s="12">
        <f t="shared" si="108"/>
        <v>0</v>
      </c>
      <c r="W349" s="12">
        <f t="shared" si="109"/>
        <v>262.18493668877676</v>
      </c>
      <c r="X349" s="26"/>
      <c r="Y349">
        <f>VLOOKUP(B349, Mort!$A$2:$D$116, 4, FALSE)/12</f>
        <v>4.5633212839199999E-4</v>
      </c>
      <c r="Z349">
        <f>VLOOKUP(D349,Lapse!$A$2:$B$101, 2, FALSE)/12</f>
        <v>2.5000000000000001E-3</v>
      </c>
      <c r="AA349" s="28">
        <f t="shared" si="112"/>
        <v>0.414691482637565</v>
      </c>
      <c r="AB349" s="27">
        <f t="shared" si="110"/>
        <v>0</v>
      </c>
      <c r="AC349" s="27">
        <f t="shared" si="111"/>
        <v>108.72586012070495</v>
      </c>
    </row>
    <row r="350" spans="1:29" x14ac:dyDescent="0.2">
      <c r="A350" s="19">
        <f t="shared" si="104"/>
        <v>55273</v>
      </c>
      <c r="B350">
        <f t="shared" si="97"/>
        <v>84</v>
      </c>
      <c r="C350">
        <f t="shared" si="98"/>
        <v>1</v>
      </c>
      <c r="D350">
        <f t="shared" si="99"/>
        <v>29</v>
      </c>
      <c r="E350">
        <f t="shared" si="100"/>
        <v>10</v>
      </c>
      <c r="F350">
        <f t="shared" si="101"/>
        <v>346</v>
      </c>
      <c r="G350" s="11">
        <f>'Fund Return'!D347</f>
        <v>5.1999795350711482E-2</v>
      </c>
      <c r="H350" s="12">
        <f t="shared" si="105"/>
        <v>0</v>
      </c>
      <c r="I350" s="12">
        <f>H349*(Input!$B$13)/12</f>
        <v>0</v>
      </c>
      <c r="J350" s="12">
        <f>H349*(Input!$B$14)/12</f>
        <v>0</v>
      </c>
      <c r="K350" s="12">
        <f>IF(AND($E350=0, H349&gt;0), Input!$B$15, 0)</f>
        <v>0</v>
      </c>
      <c r="L350" s="12">
        <f>O349*IF(AND($E350=0, H349&gt;0), Input!$B$12, 0)</f>
        <v>0</v>
      </c>
      <c r="M350" s="12">
        <f t="shared" si="102"/>
        <v>0</v>
      </c>
      <c r="N350" s="12">
        <f>IF(AND($E350=0, Q350=0, D350&lt;=5), MAX(O338*Input!$B$20), 0)</f>
        <v>0</v>
      </c>
      <c r="O350" s="12">
        <f t="shared" si="103"/>
        <v>157809.62</v>
      </c>
      <c r="P350" s="20">
        <f>IF(Q350=0, VLOOKUP(B350, LWP!$A$2:$B$77, 2, FALSE), P349)</f>
        <v>0.05</v>
      </c>
      <c r="Q350" s="13">
        <f>IF(F350&lt;Input!$B$23,0,1)</f>
        <v>1</v>
      </c>
      <c r="R350" s="12">
        <f t="shared" si="106"/>
        <v>657.54008333333331</v>
      </c>
      <c r="S350" s="12">
        <f t="shared" si="107"/>
        <v>657.54008333333331</v>
      </c>
      <c r="T350" s="27">
        <f>VLOOKUP(D350,'Swap-forward'!$A$2:$B$90,2,FALSE)/12</f>
        <v>3.1081649598325525E-3</v>
      </c>
      <c r="U350" s="27">
        <f>EXP(-SUM(T$5:T350))</f>
        <v>0.39749863835388516</v>
      </c>
      <c r="V350" s="12">
        <f t="shared" si="108"/>
        <v>0</v>
      </c>
      <c r="W350" s="12">
        <f t="shared" si="109"/>
        <v>261.37128778810018</v>
      </c>
      <c r="X350" s="26"/>
      <c r="Y350">
        <f>VLOOKUP(B350, Mort!$A$2:$D$116, 4, FALSE)/12</f>
        <v>4.5633212839199999E-4</v>
      </c>
      <c r="Z350">
        <f>VLOOKUP(D350,Lapse!$A$2:$B$101, 2, FALSE)/12</f>
        <v>2.5000000000000001E-3</v>
      </c>
      <c r="AA350" s="28">
        <f t="shared" si="112"/>
        <v>0.41346598997669032</v>
      </c>
      <c r="AB350" s="27">
        <f t="shared" si="110"/>
        <v>0</v>
      </c>
      <c r="AC350" s="27">
        <f t="shared" si="111"/>
        <v>108.06813825678927</v>
      </c>
    </row>
    <row r="351" spans="1:29" x14ac:dyDescent="0.2">
      <c r="A351" s="19">
        <f t="shared" si="104"/>
        <v>55304</v>
      </c>
      <c r="B351">
        <f t="shared" si="97"/>
        <v>84</v>
      </c>
      <c r="C351">
        <f t="shared" si="98"/>
        <v>2</v>
      </c>
      <c r="D351">
        <f t="shared" si="99"/>
        <v>29</v>
      </c>
      <c r="E351">
        <f t="shared" si="100"/>
        <v>11</v>
      </c>
      <c r="F351">
        <f t="shared" si="101"/>
        <v>347</v>
      </c>
      <c r="G351" s="11">
        <f>'Fund Return'!D348</f>
        <v>3.8359811095265879E-2</v>
      </c>
      <c r="H351" s="12">
        <f t="shared" si="105"/>
        <v>0</v>
      </c>
      <c r="I351" s="12">
        <f>H350*(Input!$B$13)/12</f>
        <v>0</v>
      </c>
      <c r="J351" s="12">
        <f>H350*(Input!$B$14)/12</f>
        <v>0</v>
      </c>
      <c r="K351" s="12">
        <f>IF(AND($E351=0, H350&gt;0), Input!$B$15, 0)</f>
        <v>0</v>
      </c>
      <c r="L351" s="12">
        <f>O350*IF(AND($E351=0, H350&gt;0), Input!$B$12, 0)</f>
        <v>0</v>
      </c>
      <c r="M351" s="12">
        <f t="shared" si="102"/>
        <v>0</v>
      </c>
      <c r="N351" s="12">
        <f>IF(AND($E351=0, Q351=0, D351&lt;=5), MAX(O339*Input!$B$20), 0)</f>
        <v>0</v>
      </c>
      <c r="O351" s="12">
        <f t="shared" si="103"/>
        <v>157809.62</v>
      </c>
      <c r="P351" s="20">
        <f>IF(Q351=0, VLOOKUP(B351, LWP!$A$2:$B$77, 2, FALSE), P350)</f>
        <v>0.05</v>
      </c>
      <c r="Q351" s="13">
        <f>IF(F351&lt;Input!$B$23,0,1)</f>
        <v>1</v>
      </c>
      <c r="R351" s="12">
        <f t="shared" si="106"/>
        <v>657.54008333333331</v>
      </c>
      <c r="S351" s="12">
        <f t="shared" si="107"/>
        <v>657.54008333333331</v>
      </c>
      <c r="T351" s="27">
        <f>VLOOKUP(D351,'Swap-forward'!$A$2:$B$90,2,FALSE)/12</f>
        <v>3.1081649598325525E-3</v>
      </c>
      <c r="U351" s="27">
        <f>EXP(-SUM(T$5:T351))</f>
        <v>0.39626506508227871</v>
      </c>
      <c r="V351" s="12">
        <f t="shared" si="108"/>
        <v>0</v>
      </c>
      <c r="W351" s="12">
        <f t="shared" si="109"/>
        <v>260.56016391629032</v>
      </c>
      <c r="X351" s="26"/>
      <c r="Y351">
        <f>VLOOKUP(B351, Mort!$A$2:$D$116, 4, FALSE)/12</f>
        <v>4.5633212839199999E-4</v>
      </c>
      <c r="Z351">
        <f>VLOOKUP(D351,Lapse!$A$2:$B$101, 2, FALSE)/12</f>
        <v>2.5000000000000001E-3</v>
      </c>
      <c r="AA351" s="28">
        <f t="shared" si="112"/>
        <v>0.41224411888106288</v>
      </c>
      <c r="AB351" s="27">
        <f t="shared" si="110"/>
        <v>0</v>
      </c>
      <c r="AC351" s="27">
        <f t="shared" si="111"/>
        <v>107.41439518917642</v>
      </c>
    </row>
    <row r="352" spans="1:29" x14ac:dyDescent="0.2">
      <c r="A352" s="19">
        <f t="shared" si="104"/>
        <v>55334</v>
      </c>
      <c r="B352">
        <f t="shared" si="97"/>
        <v>84</v>
      </c>
      <c r="C352">
        <f t="shared" si="98"/>
        <v>3</v>
      </c>
      <c r="D352">
        <f t="shared" si="99"/>
        <v>30</v>
      </c>
      <c r="E352">
        <f t="shared" si="100"/>
        <v>0</v>
      </c>
      <c r="F352">
        <f t="shared" si="101"/>
        <v>348</v>
      </c>
      <c r="G352" s="11">
        <f>'Fund Return'!D349</f>
        <v>3.0607141576912106E-2</v>
      </c>
      <c r="H352" s="12">
        <f t="shared" si="105"/>
        <v>0</v>
      </c>
      <c r="I352" s="12">
        <f>H351*(Input!$B$13)/12</f>
        <v>0</v>
      </c>
      <c r="J352" s="12">
        <f>H351*(Input!$B$14)/12</f>
        <v>0</v>
      </c>
      <c r="K352" s="12">
        <f>IF(AND($E352=0, H351&gt;0), Input!$B$15, 0)</f>
        <v>0</v>
      </c>
      <c r="L352" s="12">
        <f>O351*IF(AND($E352=0, H351&gt;0), Input!$B$12, 0)</f>
        <v>0</v>
      </c>
      <c r="M352" s="12">
        <f t="shared" si="102"/>
        <v>0</v>
      </c>
      <c r="N352" s="12">
        <f>IF(AND($E352=0, Q352=0, D352&lt;=5), MAX(O340*Input!$B$20), 0)</f>
        <v>0</v>
      </c>
      <c r="O352" s="12">
        <f t="shared" si="103"/>
        <v>157809.62</v>
      </c>
      <c r="P352" s="20">
        <f>IF(Q352=0, VLOOKUP(B352, LWP!$A$2:$B$77, 2, FALSE), P351)</f>
        <v>0.05</v>
      </c>
      <c r="Q352" s="13">
        <f>IF(F352&lt;Input!$B$23,0,1)</f>
        <v>1</v>
      </c>
      <c r="R352" s="12">
        <f t="shared" si="106"/>
        <v>657.54008333333331</v>
      </c>
      <c r="S352" s="12">
        <f t="shared" si="107"/>
        <v>657.54008333333331</v>
      </c>
      <c r="T352" s="27">
        <f>VLOOKUP(D352,'Swap-forward'!$A$2:$B$90,2,FALSE)/12</f>
        <v>3.1558224514588173E-3</v>
      </c>
      <c r="U352" s="27">
        <f>EXP(-SUM(T$5:T352))</f>
        <v>0.39501649406362188</v>
      </c>
      <c r="V352" s="12">
        <f t="shared" si="108"/>
        <v>0</v>
      </c>
      <c r="W352" s="12">
        <f t="shared" si="109"/>
        <v>259.7391784246351</v>
      </c>
      <c r="X352" s="26"/>
      <c r="Y352">
        <f>VLOOKUP(B352, Mort!$A$2:$D$116, 4, FALSE)/12</f>
        <v>4.5633212839199999E-4</v>
      </c>
      <c r="Z352">
        <f>VLOOKUP(D352,Lapse!$A$2:$B$101, 2, FALSE)/12</f>
        <v>2.5000000000000001E-3</v>
      </c>
      <c r="AA352" s="28">
        <f t="shared" si="112"/>
        <v>0.41102585864826463</v>
      </c>
      <c r="AB352" s="27">
        <f t="shared" si="110"/>
        <v>0</v>
      </c>
      <c r="AC352" s="27">
        <f t="shared" si="111"/>
        <v>106.75951883658045</v>
      </c>
    </row>
    <row r="353" spans="1:29" x14ac:dyDescent="0.2">
      <c r="A353" s="19">
        <f t="shared" si="104"/>
        <v>55365</v>
      </c>
      <c r="B353">
        <f t="shared" si="97"/>
        <v>84</v>
      </c>
      <c r="C353">
        <f t="shared" si="98"/>
        <v>4</v>
      </c>
      <c r="D353">
        <f t="shared" si="99"/>
        <v>30</v>
      </c>
      <c r="E353">
        <f t="shared" si="100"/>
        <v>1</v>
      </c>
      <c r="F353">
        <f t="shared" si="101"/>
        <v>349</v>
      </c>
      <c r="G353" s="11">
        <f>'Fund Return'!D350</f>
        <v>-3.9731604537245717E-2</v>
      </c>
      <c r="H353" s="12">
        <f t="shared" si="105"/>
        <v>0</v>
      </c>
      <c r="I353" s="12">
        <f>H352*(Input!$B$13)/12</f>
        <v>0</v>
      </c>
      <c r="J353" s="12">
        <f>H352*(Input!$B$14)/12</f>
        <v>0</v>
      </c>
      <c r="K353" s="12">
        <f>IF(AND($E353=0, H352&gt;0), Input!$B$15, 0)</f>
        <v>0</v>
      </c>
      <c r="L353" s="12">
        <f>O352*IF(AND($E353=0, H352&gt;0), Input!$B$12, 0)</f>
        <v>0</v>
      </c>
      <c r="M353" s="12">
        <f t="shared" si="102"/>
        <v>0</v>
      </c>
      <c r="N353" s="12">
        <f>IF(AND($E353=0, Q353=0, D353&lt;=5), MAX(O341*Input!$B$20), 0)</f>
        <v>0</v>
      </c>
      <c r="O353" s="12">
        <f t="shared" si="103"/>
        <v>157809.62</v>
      </c>
      <c r="P353" s="20">
        <f>IF(Q353=0, VLOOKUP(B353, LWP!$A$2:$B$77, 2, FALSE), P352)</f>
        <v>0.05</v>
      </c>
      <c r="Q353" s="13">
        <f>IF(F353&lt;Input!$B$23,0,1)</f>
        <v>1</v>
      </c>
      <c r="R353" s="12">
        <f t="shared" si="106"/>
        <v>657.54008333333331</v>
      </c>
      <c r="S353" s="12">
        <f t="shared" si="107"/>
        <v>657.54008333333331</v>
      </c>
      <c r="T353" s="27">
        <f>VLOOKUP(D353,'Swap-forward'!$A$2:$B$90,2,FALSE)/12</f>
        <v>3.1558224514588173E-3</v>
      </c>
      <c r="U353" s="27">
        <f>EXP(-SUM(T$5:T353))</f>
        <v>0.39377185710255924</v>
      </c>
      <c r="V353" s="12">
        <f t="shared" si="108"/>
        <v>0</v>
      </c>
      <c r="W353" s="12">
        <f t="shared" si="109"/>
        <v>258.92077973353821</v>
      </c>
      <c r="X353" s="26"/>
      <c r="Y353">
        <f>VLOOKUP(B353, Mort!$A$2:$D$116, 4, FALSE)/12</f>
        <v>4.5633212839199999E-4</v>
      </c>
      <c r="Z353">
        <f>VLOOKUP(D353,Lapse!$A$2:$B$101, 2, FALSE)/12</f>
        <v>2.5000000000000001E-3</v>
      </c>
      <c r="AA353" s="28">
        <f t="shared" si="112"/>
        <v>0.40981119860750509</v>
      </c>
      <c r="AB353" s="27">
        <f t="shared" si="110"/>
        <v>0</v>
      </c>
      <c r="AC353" s="27">
        <f t="shared" si="111"/>
        <v>106.1086350869911</v>
      </c>
    </row>
    <row r="354" spans="1:29" x14ac:dyDescent="0.2">
      <c r="A354" s="19">
        <f t="shared" si="104"/>
        <v>55396</v>
      </c>
      <c r="B354">
        <f t="shared" si="97"/>
        <v>84</v>
      </c>
      <c r="C354">
        <f t="shared" si="98"/>
        <v>5</v>
      </c>
      <c r="D354">
        <f t="shared" si="99"/>
        <v>30</v>
      </c>
      <c r="E354">
        <f t="shared" si="100"/>
        <v>2</v>
      </c>
      <c r="F354">
        <f t="shared" si="101"/>
        <v>350</v>
      </c>
      <c r="G354" s="11">
        <f>'Fund Return'!D351</f>
        <v>4.480537376042878E-3</v>
      </c>
      <c r="H354" s="12">
        <f t="shared" si="105"/>
        <v>0</v>
      </c>
      <c r="I354" s="12">
        <f>H353*(Input!$B$13)/12</f>
        <v>0</v>
      </c>
      <c r="J354" s="12">
        <f>H353*(Input!$B$14)/12</f>
        <v>0</v>
      </c>
      <c r="K354" s="12">
        <f>IF(AND($E354=0, H353&gt;0), Input!$B$15, 0)</f>
        <v>0</v>
      </c>
      <c r="L354" s="12">
        <f>O353*IF(AND($E354=0, H353&gt;0), Input!$B$12, 0)</f>
        <v>0</v>
      </c>
      <c r="M354" s="12">
        <f t="shared" si="102"/>
        <v>0</v>
      </c>
      <c r="N354" s="12">
        <f>IF(AND($E354=0, Q354=0, D354&lt;=5), MAX(O342*Input!$B$20), 0)</f>
        <v>0</v>
      </c>
      <c r="O354" s="12">
        <f t="shared" si="103"/>
        <v>157809.62</v>
      </c>
      <c r="P354" s="20">
        <f>IF(Q354=0, VLOOKUP(B354, LWP!$A$2:$B$77, 2, FALSE), P353)</f>
        <v>0.05</v>
      </c>
      <c r="Q354" s="13">
        <f>IF(F354&lt;Input!$B$23,0,1)</f>
        <v>1</v>
      </c>
      <c r="R354" s="12">
        <f t="shared" si="106"/>
        <v>657.54008333333331</v>
      </c>
      <c r="S354" s="12">
        <f t="shared" si="107"/>
        <v>657.54008333333331</v>
      </c>
      <c r="T354" s="27">
        <f>VLOOKUP(D354,'Swap-forward'!$A$2:$B$90,2,FALSE)/12</f>
        <v>3.1558224514588173E-3</v>
      </c>
      <c r="U354" s="27">
        <f>EXP(-SUM(T$5:T354))</f>
        <v>0.39253114180347315</v>
      </c>
      <c r="V354" s="12">
        <f t="shared" si="108"/>
        <v>0</v>
      </c>
      <c r="W354" s="12">
        <f t="shared" si="109"/>
        <v>258.10495969238423</v>
      </c>
      <c r="X354" s="26"/>
      <c r="Y354">
        <f>VLOOKUP(B354, Mort!$A$2:$D$116, 4, FALSE)/12</f>
        <v>4.5633212839199999E-4</v>
      </c>
      <c r="Z354">
        <f>VLOOKUP(D354,Lapse!$A$2:$B$101, 2, FALSE)/12</f>
        <v>2.5000000000000001E-3</v>
      </c>
      <c r="AA354" s="28">
        <f t="shared" si="112"/>
        <v>0.40860012811952812</v>
      </c>
      <c r="AB354" s="27">
        <f t="shared" si="110"/>
        <v>0</v>
      </c>
      <c r="AC354" s="27">
        <f t="shared" si="111"/>
        <v>105.46171959859383</v>
      </c>
    </row>
    <row r="355" spans="1:29" x14ac:dyDescent="0.2">
      <c r="A355" s="19">
        <f t="shared" si="104"/>
        <v>55426</v>
      </c>
      <c r="B355">
        <f t="shared" ref="B355:B362" si="113">B354+(C354=11)</f>
        <v>84</v>
      </c>
      <c r="C355">
        <f t="shared" ref="C355:C362" si="114">MOD(C354+1,12)</f>
        <v>6</v>
      </c>
      <c r="D355">
        <f t="shared" ref="D355:D362" si="115">D354+(E354=11)</f>
        <v>30</v>
      </c>
      <c r="E355">
        <f t="shared" ref="E355:E362" si="116">MOD(E354+1,12)</f>
        <v>3</v>
      </c>
      <c r="F355">
        <f t="shared" ref="F355:F362" si="117">F354+1</f>
        <v>351</v>
      </c>
      <c r="G355" s="11">
        <f>'Fund Return'!D352</f>
        <v>-7.3835171895633336E-2</v>
      </c>
      <c r="H355" s="12">
        <f t="shared" si="105"/>
        <v>0</v>
      </c>
      <c r="I355" s="12">
        <f>H354*(Input!$B$13)/12</f>
        <v>0</v>
      </c>
      <c r="J355" s="12">
        <f>H354*(Input!$B$14)/12</f>
        <v>0</v>
      </c>
      <c r="K355" s="12">
        <f>IF(AND($E355=0, H354&gt;0), Input!$B$15, 0)</f>
        <v>0</v>
      </c>
      <c r="L355" s="12">
        <f>O354*IF(AND($E355=0, H354&gt;0), Input!$B$12, 0)</f>
        <v>0</v>
      </c>
      <c r="M355" s="12">
        <f t="shared" ref="M355:M362" si="118">IF(AND($E355=0, Q355=0), MAX(H355,O354) - O354, 0)</f>
        <v>0</v>
      </c>
      <c r="N355" s="12">
        <f>IF(AND($E355=0, Q355=0, D355&lt;=5), MAX(O343*Input!$B$20), 0)</f>
        <v>0</v>
      </c>
      <c r="O355" s="12">
        <f t="shared" ref="O355:O362" si="119">O354+MAX(M355,N355)</f>
        <v>157809.62</v>
      </c>
      <c r="P355" s="20">
        <f>IF(Q355=0, VLOOKUP(B355, LWP!$A$2:$B$77, 2, FALSE), P354)</f>
        <v>0.05</v>
      </c>
      <c r="Q355" s="13">
        <f>IF(F355&lt;Input!$B$23,0,1)</f>
        <v>1</v>
      </c>
      <c r="R355" s="12">
        <f t="shared" si="106"/>
        <v>657.54008333333331</v>
      </c>
      <c r="S355" s="12">
        <f t="shared" si="107"/>
        <v>657.54008333333331</v>
      </c>
      <c r="T355" s="27">
        <f>VLOOKUP(D355,'Swap-forward'!$A$2:$B$90,2,FALSE)/12</f>
        <v>3.1558224514588173E-3</v>
      </c>
      <c r="U355" s="27">
        <f>EXP(-SUM(T$5:T355))</f>
        <v>0.39129433580980233</v>
      </c>
      <c r="V355" s="12">
        <f t="shared" si="108"/>
        <v>0</v>
      </c>
      <c r="W355" s="12">
        <f t="shared" si="109"/>
        <v>257.29171017623872</v>
      </c>
      <c r="X355" s="26"/>
      <c r="Y355">
        <f>VLOOKUP(B355, Mort!$A$2:$D$116, 4, FALSE)/12</f>
        <v>4.5633212839199999E-4</v>
      </c>
      <c r="Z355">
        <f>VLOOKUP(D355,Lapse!$A$2:$B$101, 2, FALSE)/12</f>
        <v>2.5000000000000001E-3</v>
      </c>
      <c r="AA355" s="28">
        <f t="shared" si="112"/>
        <v>0.40739263657651859</v>
      </c>
      <c r="AB355" s="27">
        <f t="shared" si="110"/>
        <v>0</v>
      </c>
      <c r="AC355" s="27">
        <f t="shared" si="111"/>
        <v>104.81874817797937</v>
      </c>
    </row>
    <row r="356" spans="1:29" x14ac:dyDescent="0.2">
      <c r="A356" s="19">
        <f t="shared" si="104"/>
        <v>55457</v>
      </c>
      <c r="B356">
        <f t="shared" si="113"/>
        <v>84</v>
      </c>
      <c r="C356">
        <f t="shared" si="114"/>
        <v>7</v>
      </c>
      <c r="D356">
        <f t="shared" si="115"/>
        <v>30</v>
      </c>
      <c r="E356">
        <f t="shared" si="116"/>
        <v>4</v>
      </c>
      <c r="F356">
        <f t="shared" si="117"/>
        <v>352</v>
      </c>
      <c r="G356" s="11">
        <f>'Fund Return'!D353</f>
        <v>4.701745019323636E-2</v>
      </c>
      <c r="H356" s="12">
        <f t="shared" si="105"/>
        <v>0</v>
      </c>
      <c r="I356" s="12">
        <f>H355*(Input!$B$13)/12</f>
        <v>0</v>
      </c>
      <c r="J356" s="12">
        <f>H355*(Input!$B$14)/12</f>
        <v>0</v>
      </c>
      <c r="K356" s="12">
        <f>IF(AND($E356=0, H355&gt;0), Input!$B$15, 0)</f>
        <v>0</v>
      </c>
      <c r="L356" s="12">
        <f>O355*IF(AND($E356=0, H355&gt;0), Input!$B$12, 0)</f>
        <v>0</v>
      </c>
      <c r="M356" s="12">
        <f t="shared" si="118"/>
        <v>0</v>
      </c>
      <c r="N356" s="12">
        <f>IF(AND($E356=0, Q356=0, D356&lt;=5), MAX(O344*Input!$B$20), 0)</f>
        <v>0</v>
      </c>
      <c r="O356" s="12">
        <f t="shared" si="119"/>
        <v>157809.62</v>
      </c>
      <c r="P356" s="20">
        <f>IF(Q356=0, VLOOKUP(B356, LWP!$A$2:$B$77, 2, FALSE), P355)</f>
        <v>0.05</v>
      </c>
      <c r="Q356" s="13">
        <f>IF(F356&lt;Input!$B$23,0,1)</f>
        <v>1</v>
      </c>
      <c r="R356" s="12">
        <f t="shared" si="106"/>
        <v>657.54008333333331</v>
      </c>
      <c r="S356" s="12">
        <f t="shared" si="107"/>
        <v>657.54008333333331</v>
      </c>
      <c r="T356" s="27">
        <f>VLOOKUP(D356,'Swap-forward'!$A$2:$B$90,2,FALSE)/12</f>
        <v>3.1558224514588173E-3</v>
      </c>
      <c r="U356" s="27">
        <f>EXP(-SUM(T$5:T356))</f>
        <v>0.39006142680391948</v>
      </c>
      <c r="V356" s="12">
        <f t="shared" si="108"/>
        <v>0</v>
      </c>
      <c r="W356" s="12">
        <f t="shared" si="109"/>
        <v>256.48102308576813</v>
      </c>
      <c r="X356" s="26"/>
      <c r="Y356">
        <f>VLOOKUP(B356, Mort!$A$2:$D$116, 4, FALSE)/12</f>
        <v>4.5633212839199999E-4</v>
      </c>
      <c r="Z356">
        <f>VLOOKUP(D356,Lapse!$A$2:$B$101, 2, FALSE)/12</f>
        <v>2.5000000000000001E-3</v>
      </c>
      <c r="AA356" s="28">
        <f t="shared" si="112"/>
        <v>0.40618871340200946</v>
      </c>
      <c r="AB356" s="27">
        <f t="shared" si="110"/>
        <v>0</v>
      </c>
      <c r="AC356" s="27">
        <f t="shared" si="111"/>
        <v>104.17969677923924</v>
      </c>
    </row>
    <row r="357" spans="1:29" x14ac:dyDescent="0.2">
      <c r="A357" s="19">
        <f t="shared" ref="A357:A420" si="120">EOMONTH(A356,1)</f>
        <v>55487</v>
      </c>
      <c r="B357">
        <f t="shared" si="113"/>
        <v>84</v>
      </c>
      <c r="C357">
        <f t="shared" si="114"/>
        <v>8</v>
      </c>
      <c r="D357">
        <f t="shared" si="115"/>
        <v>30</v>
      </c>
      <c r="E357">
        <f t="shared" si="116"/>
        <v>5</v>
      </c>
      <c r="F357">
        <f t="shared" si="117"/>
        <v>353</v>
      </c>
      <c r="G357" s="11">
        <f>'Fund Return'!D354</f>
        <v>-1.4011253544104407E-2</v>
      </c>
      <c r="H357" s="12">
        <f t="shared" si="105"/>
        <v>0</v>
      </c>
      <c r="I357" s="12">
        <f>H356*(Input!$B$13)/12</f>
        <v>0</v>
      </c>
      <c r="J357" s="12">
        <f>H356*(Input!$B$14)/12</f>
        <v>0</v>
      </c>
      <c r="K357" s="12">
        <f>IF(AND($E357=0, H356&gt;0), Input!$B$15, 0)</f>
        <v>0</v>
      </c>
      <c r="L357" s="12">
        <f>O356*IF(AND($E357=0, H356&gt;0), Input!$B$12, 0)</f>
        <v>0</v>
      </c>
      <c r="M357" s="12">
        <f t="shared" si="118"/>
        <v>0</v>
      </c>
      <c r="N357" s="12">
        <f>IF(AND($E357=0, Q357=0, D357&lt;=5), MAX(O345*Input!$B$20), 0)</f>
        <v>0</v>
      </c>
      <c r="O357" s="12">
        <f t="shared" si="119"/>
        <v>157809.62</v>
      </c>
      <c r="P357" s="20">
        <f>IF(Q357=0, VLOOKUP(B357, LWP!$A$2:$B$77, 2, FALSE), P356)</f>
        <v>0.05</v>
      </c>
      <c r="Q357" s="13">
        <f>IF(F357&lt;Input!$B$23,0,1)</f>
        <v>1</v>
      </c>
      <c r="R357" s="12">
        <f t="shared" si="106"/>
        <v>657.54008333333331</v>
      </c>
      <c r="S357" s="12">
        <f t="shared" si="107"/>
        <v>657.54008333333331</v>
      </c>
      <c r="T357" s="27">
        <f>VLOOKUP(D357,'Swap-forward'!$A$2:$B$90,2,FALSE)/12</f>
        <v>3.1558224514588173E-3</v>
      </c>
      <c r="U357" s="27">
        <f>EXP(-SUM(T$5:T357))</f>
        <v>0.38883240250700801</v>
      </c>
      <c r="V357" s="12">
        <f t="shared" si="108"/>
        <v>0</v>
      </c>
      <c r="W357" s="12">
        <f t="shared" si="109"/>
        <v>255.67289034715824</v>
      </c>
      <c r="X357" s="26"/>
      <c r="Y357">
        <f>VLOOKUP(B357, Mort!$A$2:$D$116, 4, FALSE)/12</f>
        <v>4.5633212839199999E-4</v>
      </c>
      <c r="Z357">
        <f>VLOOKUP(D357,Lapse!$A$2:$B$101, 2, FALSE)/12</f>
        <v>2.5000000000000001E-3</v>
      </c>
      <c r="AA357" s="28">
        <f t="shared" si="112"/>
        <v>0.4049883480507892</v>
      </c>
      <c r="AB357" s="27">
        <f t="shared" si="110"/>
        <v>0</v>
      </c>
      <c r="AC357" s="27">
        <f t="shared" si="111"/>
        <v>103.54454150306618</v>
      </c>
    </row>
    <row r="358" spans="1:29" x14ac:dyDescent="0.2">
      <c r="A358" s="19">
        <f t="shared" si="120"/>
        <v>55518</v>
      </c>
      <c r="B358">
        <f t="shared" si="113"/>
        <v>84</v>
      </c>
      <c r="C358">
        <f t="shared" si="114"/>
        <v>9</v>
      </c>
      <c r="D358">
        <f t="shared" si="115"/>
        <v>30</v>
      </c>
      <c r="E358">
        <f t="shared" si="116"/>
        <v>6</v>
      </c>
      <c r="F358">
        <f t="shared" si="117"/>
        <v>354</v>
      </c>
      <c r="G358" s="11">
        <f>'Fund Return'!D355</f>
        <v>-4.9454934043217116E-2</v>
      </c>
      <c r="H358" s="12">
        <f t="shared" si="105"/>
        <v>0</v>
      </c>
      <c r="I358" s="12">
        <f>H357*(Input!$B$13)/12</f>
        <v>0</v>
      </c>
      <c r="J358" s="12">
        <f>H357*(Input!$B$14)/12</f>
        <v>0</v>
      </c>
      <c r="K358" s="12">
        <f>IF(AND($E358=0, H357&gt;0), Input!$B$15, 0)</f>
        <v>0</v>
      </c>
      <c r="L358" s="12">
        <f>O357*IF(AND($E358=0, H357&gt;0), Input!$B$12, 0)</f>
        <v>0</v>
      </c>
      <c r="M358" s="12">
        <f t="shared" si="118"/>
        <v>0</v>
      </c>
      <c r="N358" s="12">
        <f>IF(AND($E358=0, Q358=0, D358&lt;=5), MAX(O346*Input!$B$20), 0)</f>
        <v>0</v>
      </c>
      <c r="O358" s="12">
        <f t="shared" si="119"/>
        <v>157809.62</v>
      </c>
      <c r="P358" s="20">
        <f>IF(Q358=0, VLOOKUP(B358, LWP!$A$2:$B$77, 2, FALSE), P357)</f>
        <v>0.05</v>
      </c>
      <c r="Q358" s="13">
        <f>IF(F358&lt;Input!$B$23,0,1)</f>
        <v>1</v>
      </c>
      <c r="R358" s="12">
        <f t="shared" si="106"/>
        <v>657.54008333333331</v>
      </c>
      <c r="S358" s="12">
        <f t="shared" si="107"/>
        <v>657.54008333333331</v>
      </c>
      <c r="T358" s="27">
        <f>VLOOKUP(D358,'Swap-forward'!$A$2:$B$90,2,FALSE)/12</f>
        <v>3.1558224514588173E-3</v>
      </c>
      <c r="U358" s="27">
        <f>EXP(-SUM(T$5:T358))</f>
        <v>0.3876072506789402</v>
      </c>
      <c r="V358" s="12">
        <f t="shared" si="108"/>
        <v>0</v>
      </c>
      <c r="W358" s="12">
        <f t="shared" si="109"/>
        <v>254.86730391203454</v>
      </c>
      <c r="X358" s="26"/>
      <c r="Y358">
        <f>VLOOKUP(B358, Mort!$A$2:$D$116, 4, FALSE)/12</f>
        <v>4.5633212839199999E-4</v>
      </c>
      <c r="Z358">
        <f>VLOOKUP(D358,Lapse!$A$2:$B$101, 2, FALSE)/12</f>
        <v>2.5000000000000001E-3</v>
      </c>
      <c r="AA358" s="28">
        <f t="shared" si="112"/>
        <v>0.40379153000880935</v>
      </c>
      <c r="AB358" s="27">
        <f t="shared" si="110"/>
        <v>0</v>
      </c>
      <c r="AC358" s="27">
        <f t="shared" si="111"/>
        <v>102.91325859586063</v>
      </c>
    </row>
    <row r="359" spans="1:29" x14ac:dyDescent="0.2">
      <c r="A359" s="19">
        <f t="shared" si="120"/>
        <v>55549</v>
      </c>
      <c r="B359">
        <f t="shared" si="113"/>
        <v>84</v>
      </c>
      <c r="C359">
        <f t="shared" si="114"/>
        <v>10</v>
      </c>
      <c r="D359">
        <f t="shared" si="115"/>
        <v>30</v>
      </c>
      <c r="E359">
        <f t="shared" si="116"/>
        <v>7</v>
      </c>
      <c r="F359">
        <f t="shared" si="117"/>
        <v>355</v>
      </c>
      <c r="G359" s="11">
        <f>'Fund Return'!D356</f>
        <v>-2.351078939476757E-2</v>
      </c>
      <c r="H359" s="12">
        <f t="shared" si="105"/>
        <v>0</v>
      </c>
      <c r="I359" s="12">
        <f>H358*(Input!$B$13)/12</f>
        <v>0</v>
      </c>
      <c r="J359" s="12">
        <f>H358*(Input!$B$14)/12</f>
        <v>0</v>
      </c>
      <c r="K359" s="12">
        <f>IF(AND($E359=0, H358&gt;0), Input!$B$15, 0)</f>
        <v>0</v>
      </c>
      <c r="L359" s="12">
        <f>O358*IF(AND($E359=0, H358&gt;0), Input!$B$12, 0)</f>
        <v>0</v>
      </c>
      <c r="M359" s="12">
        <f t="shared" si="118"/>
        <v>0</v>
      </c>
      <c r="N359" s="12">
        <f>IF(AND($E359=0, Q359=0, D359&lt;=5), MAX(O347*Input!$B$20), 0)</f>
        <v>0</v>
      </c>
      <c r="O359" s="12">
        <f t="shared" si="119"/>
        <v>157809.62</v>
      </c>
      <c r="P359" s="20">
        <f>IF(Q359=0, VLOOKUP(B359, LWP!$A$2:$B$77, 2, FALSE), P358)</f>
        <v>0.05</v>
      </c>
      <c r="Q359" s="13">
        <f>IF(F359&lt;Input!$B$23,0,1)</f>
        <v>1</v>
      </c>
      <c r="R359" s="12">
        <f t="shared" si="106"/>
        <v>657.54008333333331</v>
      </c>
      <c r="S359" s="12">
        <f t="shared" si="107"/>
        <v>657.54008333333331</v>
      </c>
      <c r="T359" s="27">
        <f>VLOOKUP(D359,'Swap-forward'!$A$2:$B$90,2,FALSE)/12</f>
        <v>3.1558224514588173E-3</v>
      </c>
      <c r="U359" s="27">
        <f>EXP(-SUM(T$5:T359))</f>
        <v>0.38638595911815499</v>
      </c>
      <c r="V359" s="12">
        <f t="shared" si="108"/>
        <v>0</v>
      </c>
      <c r="W359" s="12">
        <f t="shared" si="109"/>
        <v>254.06425575738155</v>
      </c>
      <c r="X359" s="26"/>
      <c r="Y359">
        <f>VLOOKUP(B359, Mort!$A$2:$D$116, 4, FALSE)/12</f>
        <v>4.5633212839199999E-4</v>
      </c>
      <c r="Z359">
        <f>VLOOKUP(D359,Lapse!$A$2:$B$101, 2, FALSE)/12</f>
        <v>2.5000000000000001E-3</v>
      </c>
      <c r="AA359" s="28">
        <f t="shared" si="112"/>
        <v>0.40259824879309253</v>
      </c>
      <c r="AB359" s="27">
        <f t="shared" si="110"/>
        <v>0</v>
      </c>
      <c r="AC359" s="27">
        <f t="shared" si="111"/>
        <v>102.28582444884219</v>
      </c>
    </row>
    <row r="360" spans="1:29" x14ac:dyDescent="0.2">
      <c r="A360" s="19">
        <f t="shared" si="120"/>
        <v>55578</v>
      </c>
      <c r="B360">
        <f t="shared" si="113"/>
        <v>84</v>
      </c>
      <c r="C360">
        <f t="shared" si="114"/>
        <v>11</v>
      </c>
      <c r="D360">
        <f t="shared" si="115"/>
        <v>30</v>
      </c>
      <c r="E360">
        <f t="shared" si="116"/>
        <v>8</v>
      </c>
      <c r="F360">
        <f t="shared" si="117"/>
        <v>356</v>
      </c>
      <c r="G360" s="11">
        <f>'Fund Return'!D357</f>
        <v>6.0438925386272291E-3</v>
      </c>
      <c r="H360" s="12">
        <f t="shared" si="105"/>
        <v>0</v>
      </c>
      <c r="I360" s="12">
        <f>H359*(Input!$B$13)/12</f>
        <v>0</v>
      </c>
      <c r="J360" s="12">
        <f>H359*(Input!$B$14)/12</f>
        <v>0</v>
      </c>
      <c r="K360" s="12">
        <f>IF(AND($E360=0, H359&gt;0), Input!$B$15, 0)</f>
        <v>0</v>
      </c>
      <c r="L360" s="12">
        <f>O359*IF(AND($E360=0, H359&gt;0), Input!$B$12, 0)</f>
        <v>0</v>
      </c>
      <c r="M360" s="12">
        <f t="shared" si="118"/>
        <v>0</v>
      </c>
      <c r="N360" s="12">
        <f>IF(AND($E360=0, Q360=0, D360&lt;=5), MAX(O348*Input!$B$20), 0)</f>
        <v>0</v>
      </c>
      <c r="O360" s="12">
        <f t="shared" si="119"/>
        <v>157809.62</v>
      </c>
      <c r="P360" s="20">
        <f>IF(Q360=0, VLOOKUP(B360, LWP!$A$2:$B$77, 2, FALSE), P359)</f>
        <v>0.05</v>
      </c>
      <c r="Q360" s="13">
        <f>IF(F360&lt;Input!$B$23,0,1)</f>
        <v>1</v>
      </c>
      <c r="R360" s="12">
        <f t="shared" si="106"/>
        <v>657.54008333333331</v>
      </c>
      <c r="S360" s="12">
        <f t="shared" si="107"/>
        <v>657.54008333333331</v>
      </c>
      <c r="T360" s="27">
        <f>VLOOKUP(D360,'Swap-forward'!$A$2:$B$90,2,FALSE)/12</f>
        <v>3.1558224514588173E-3</v>
      </c>
      <c r="U360" s="27">
        <f>EXP(-SUM(T$5:T360))</f>
        <v>0.38516851566153659</v>
      </c>
      <c r="V360" s="12">
        <f t="shared" si="108"/>
        <v>0</v>
      </c>
      <c r="W360" s="12">
        <f t="shared" si="109"/>
        <v>253.26373788546306</v>
      </c>
      <c r="X360" s="26"/>
      <c r="Y360">
        <f>VLOOKUP(B360, Mort!$A$2:$D$116, 4, FALSE)/12</f>
        <v>4.5633212839199999E-4</v>
      </c>
      <c r="Z360">
        <f>VLOOKUP(D360,Lapse!$A$2:$B$101, 2, FALSE)/12</f>
        <v>2.5000000000000001E-3</v>
      </c>
      <c r="AA360" s="28">
        <f t="shared" si="112"/>
        <v>0.40140849395164058</v>
      </c>
      <c r="AB360" s="27">
        <f t="shared" si="110"/>
        <v>0</v>
      </c>
      <c r="AC360" s="27">
        <f t="shared" si="111"/>
        <v>101.66221559716678</v>
      </c>
    </row>
    <row r="361" spans="1:29" x14ac:dyDescent="0.2">
      <c r="A361" s="19">
        <f t="shared" si="120"/>
        <v>55609</v>
      </c>
      <c r="B361">
        <f t="shared" si="113"/>
        <v>85</v>
      </c>
      <c r="C361">
        <f t="shared" si="114"/>
        <v>0</v>
      </c>
      <c r="D361">
        <f t="shared" si="115"/>
        <v>30</v>
      </c>
      <c r="E361">
        <f t="shared" si="116"/>
        <v>9</v>
      </c>
      <c r="F361">
        <f t="shared" si="117"/>
        <v>357</v>
      </c>
      <c r="G361" s="11">
        <f>'Fund Return'!D358</f>
        <v>2.1997773586832199E-2</v>
      </c>
      <c r="H361" s="12">
        <f t="shared" si="105"/>
        <v>0</v>
      </c>
      <c r="I361" s="12">
        <f>H360*(Input!$B$13)/12</f>
        <v>0</v>
      </c>
      <c r="J361" s="12">
        <f>H360*(Input!$B$14)/12</f>
        <v>0</v>
      </c>
      <c r="K361" s="12">
        <f>IF(AND($E361=0, H360&gt;0), Input!$B$15, 0)</f>
        <v>0</v>
      </c>
      <c r="L361" s="12">
        <f>O360*IF(AND($E361=0, H360&gt;0), Input!$B$12, 0)</f>
        <v>0</v>
      </c>
      <c r="M361" s="12">
        <f t="shared" si="118"/>
        <v>0</v>
      </c>
      <c r="N361" s="12">
        <f>IF(AND($E361=0, Q361=0, D361&lt;=5), MAX(O349*Input!$B$20), 0)</f>
        <v>0</v>
      </c>
      <c r="O361" s="12">
        <f t="shared" si="119"/>
        <v>157809.62</v>
      </c>
      <c r="P361" s="20">
        <f>IF(Q361=0, VLOOKUP(B361, LWP!$A$2:$B$77, 2, FALSE), P360)</f>
        <v>0.05</v>
      </c>
      <c r="Q361" s="13">
        <f>IF(F361&lt;Input!$B$23,0,1)</f>
        <v>1</v>
      </c>
      <c r="R361" s="12">
        <f t="shared" si="106"/>
        <v>657.54008333333331</v>
      </c>
      <c r="S361" s="12">
        <f t="shared" si="107"/>
        <v>657.54008333333331</v>
      </c>
      <c r="T361" s="27">
        <f>VLOOKUP(D361,'Swap-forward'!$A$2:$B$90,2,FALSE)/12</f>
        <v>3.1558224514588173E-3</v>
      </c>
      <c r="U361" s="27">
        <f>EXP(-SUM(T$5:T361))</f>
        <v>0.38395490818429351</v>
      </c>
      <c r="V361" s="12">
        <f t="shared" si="108"/>
        <v>0</v>
      </c>
      <c r="W361" s="12">
        <f t="shared" si="109"/>
        <v>252.46574232374269</v>
      </c>
      <c r="X361" s="26"/>
      <c r="Y361">
        <f>VLOOKUP(B361, Mort!$A$2:$D$116, 4, FALSE)/12</f>
        <v>5.6436571472399987E-4</v>
      </c>
      <c r="Z361">
        <f>VLOOKUP(D361,Lapse!$A$2:$B$101, 2, FALSE)/12</f>
        <v>2.5000000000000001E-3</v>
      </c>
      <c r="AA361" s="28">
        <f t="shared" si="112"/>
        <v>0.4001789978781552</v>
      </c>
      <c r="AB361" s="27">
        <f t="shared" si="110"/>
        <v>0</v>
      </c>
      <c r="AC361" s="27">
        <f t="shared" si="111"/>
        <v>101.0314877616799</v>
      </c>
    </row>
    <row r="362" spans="1:29" x14ac:dyDescent="0.2">
      <c r="A362" s="19">
        <f t="shared" si="120"/>
        <v>55639</v>
      </c>
      <c r="B362">
        <f t="shared" si="113"/>
        <v>85</v>
      </c>
      <c r="C362">
        <f t="shared" si="114"/>
        <v>1</v>
      </c>
      <c r="D362">
        <f t="shared" si="115"/>
        <v>30</v>
      </c>
      <c r="E362">
        <f t="shared" si="116"/>
        <v>10</v>
      </c>
      <c r="F362">
        <f t="shared" si="117"/>
        <v>358</v>
      </c>
      <c r="G362" s="11">
        <f>'Fund Return'!D359</f>
        <v>-3.6158694576108104E-2</v>
      </c>
      <c r="H362" s="12">
        <f t="shared" si="105"/>
        <v>0</v>
      </c>
      <c r="I362" s="12">
        <f>H361*(Input!$B$13)/12</f>
        <v>0</v>
      </c>
      <c r="J362" s="12">
        <f>H361*(Input!$B$14)/12</f>
        <v>0</v>
      </c>
      <c r="K362" s="12">
        <f>IF(AND($E362=0, H361&gt;0), Input!$B$15, 0)</f>
        <v>0</v>
      </c>
      <c r="L362" s="12">
        <f>O361*IF(AND($E362=0, H361&gt;0), Input!$B$12, 0)</f>
        <v>0</v>
      </c>
      <c r="M362" s="12">
        <f t="shared" si="118"/>
        <v>0</v>
      </c>
      <c r="N362" s="12">
        <f>IF(AND($E362=0, Q362=0, D362&lt;=5), MAX(O350*Input!$B$20), 0)</f>
        <v>0</v>
      </c>
      <c r="O362" s="12">
        <f t="shared" si="119"/>
        <v>157809.62</v>
      </c>
      <c r="P362" s="20">
        <f>IF(Q362=0, VLOOKUP(B362, LWP!$A$2:$B$77, 2, FALSE), P361)</f>
        <v>0.05</v>
      </c>
      <c r="Q362" s="13">
        <f>IF(F362&lt;Input!$B$23,0,1)</f>
        <v>1</v>
      </c>
      <c r="R362" s="12">
        <f t="shared" si="106"/>
        <v>657.54008333333331</v>
      </c>
      <c r="S362" s="12">
        <f t="shared" si="107"/>
        <v>657.54008333333331</v>
      </c>
      <c r="T362" s="27">
        <f>VLOOKUP(D362,'Swap-forward'!$A$2:$B$90,2,FALSE)/12</f>
        <v>3.1558224514588173E-3</v>
      </c>
      <c r="U362" s="27">
        <f>EXP(-SUM(T$5:T362))</f>
        <v>0.38274512459983745</v>
      </c>
      <c r="V362" s="12">
        <f t="shared" si="108"/>
        <v>0</v>
      </c>
      <c r="W362" s="12">
        <f t="shared" si="109"/>
        <v>251.67026112480417</v>
      </c>
      <c r="X362" s="26"/>
      <c r="Y362">
        <f>VLOOKUP(B362, Mort!$A$2:$D$116, 4, FALSE)/12</f>
        <v>5.6436571472399987E-4</v>
      </c>
      <c r="Z362">
        <f>VLOOKUP(D362,Lapse!$A$2:$B$101, 2, FALSE)/12</f>
        <v>2.5000000000000001E-3</v>
      </c>
      <c r="AA362" s="28">
        <f t="shared" si="112"/>
        <v>0.39895326769557016</v>
      </c>
      <c r="AB362" s="27">
        <f t="shared" si="110"/>
        <v>0</v>
      </c>
      <c r="AC362" s="27">
        <f t="shared" si="111"/>
        <v>100.40467305753805</v>
      </c>
    </row>
    <row r="363" spans="1:29" x14ac:dyDescent="0.2">
      <c r="A363" s="19">
        <f t="shared" si="120"/>
        <v>55670</v>
      </c>
      <c r="B363">
        <f t="shared" ref="B363:B426" si="121">B362+(C362=11)</f>
        <v>85</v>
      </c>
      <c r="C363">
        <f t="shared" ref="C363:C426" si="122">MOD(C362+1,12)</f>
        <v>2</v>
      </c>
      <c r="D363">
        <f t="shared" ref="D363:D426" si="123">D362+(E362=11)</f>
        <v>30</v>
      </c>
      <c r="E363">
        <f t="shared" ref="E363:E426" si="124">MOD(E362+1,12)</f>
        <v>11</v>
      </c>
      <c r="F363">
        <f t="shared" ref="F363:F426" si="125">F362+1</f>
        <v>359</v>
      </c>
      <c r="G363" s="11">
        <f>'Fund Return'!D360</f>
        <v>-2.70199831868481E-2</v>
      </c>
      <c r="H363" s="12">
        <f t="shared" ref="H363:H426" si="126">MAX(H362*(1+G363) - (I363+J363+K363+L363) -R363,0)</f>
        <v>0</v>
      </c>
      <c r="I363" s="12">
        <f>H362*(Input!$B$13)/12</f>
        <v>0</v>
      </c>
      <c r="J363" s="12">
        <f>H362*(Input!$B$14)/12</f>
        <v>0</v>
      </c>
      <c r="K363" s="12">
        <f>IF(AND($E363=0, H362&gt;0), Input!$B$15, 0)</f>
        <v>0</v>
      </c>
      <c r="L363" s="12">
        <f>O362*IF(AND($E363=0, H362&gt;0), Input!$B$12, 0)</f>
        <v>0</v>
      </c>
      <c r="M363" s="12">
        <f t="shared" ref="M363:M426" si="127">IF(AND($E363=0, Q363=0), MAX(H363,O362) - O362, 0)</f>
        <v>0</v>
      </c>
      <c r="N363" s="12">
        <f>IF(AND($E363=0, Q363=0, D363&lt;=5), MAX(O351*Input!$B$20), 0)</f>
        <v>0</v>
      </c>
      <c r="O363" s="12">
        <f t="shared" ref="O363:O426" si="128">O362+MAX(M363,N363)</f>
        <v>157809.62</v>
      </c>
      <c r="P363" s="20">
        <f>IF(Q363=0, VLOOKUP(B363, LWP!$A$2:$B$77, 2, FALSE), P362)</f>
        <v>0.05</v>
      </c>
      <c r="Q363" s="13">
        <f>IF(F363&lt;Input!$B$23,0,1)</f>
        <v>1</v>
      </c>
      <c r="R363" s="12">
        <f t="shared" si="106"/>
        <v>657.54008333333331</v>
      </c>
      <c r="S363" s="12">
        <f t="shared" si="107"/>
        <v>657.54008333333331</v>
      </c>
      <c r="T363" s="27">
        <f>VLOOKUP(D363,'Swap-forward'!$A$2:$B$90,2,FALSE)/12</f>
        <v>3.1558224514588173E-3</v>
      </c>
      <c r="U363" s="27">
        <f>EXP(-SUM(T$5:T363))</f>
        <v>0.38153915285966311</v>
      </c>
      <c r="V363" s="12">
        <f t="shared" si="108"/>
        <v>0</v>
      </c>
      <c r="W363" s="12">
        <f t="shared" si="109"/>
        <v>250.87728636627227</v>
      </c>
      <c r="X363" s="26"/>
      <c r="Y363">
        <f>VLOOKUP(B363, Mort!$A$2:$D$116, 4, FALSE)/12</f>
        <v>5.6436571472399987E-4</v>
      </c>
      <c r="Z363">
        <f>VLOOKUP(D363,Lapse!$A$2:$B$101, 2, FALSE)/12</f>
        <v>2.5000000000000001E-3</v>
      </c>
      <c r="AA363" s="28">
        <f t="shared" si="112"/>
        <v>0.39773129186913198</v>
      </c>
      <c r="AB363" s="27">
        <f t="shared" si="110"/>
        <v>0</v>
      </c>
      <c r="AC363" s="27">
        <f t="shared" si="111"/>
        <v>99.781747207079647</v>
      </c>
    </row>
    <row r="364" spans="1:29" x14ac:dyDescent="0.2">
      <c r="A364" s="19">
        <f t="shared" si="120"/>
        <v>55700</v>
      </c>
      <c r="B364">
        <f t="shared" si="121"/>
        <v>85</v>
      </c>
      <c r="C364">
        <f t="shared" si="122"/>
        <v>3</v>
      </c>
      <c r="D364">
        <f t="shared" si="123"/>
        <v>31</v>
      </c>
      <c r="E364">
        <f t="shared" si="124"/>
        <v>0</v>
      </c>
      <c r="F364">
        <f t="shared" si="125"/>
        <v>360</v>
      </c>
      <c r="G364" s="11">
        <f>'Fund Return'!D361</f>
        <v>1.6132393252365086E-2</v>
      </c>
      <c r="H364" s="12">
        <f t="shared" si="126"/>
        <v>0</v>
      </c>
      <c r="I364" s="12">
        <f>H363*(Input!$B$13)/12</f>
        <v>0</v>
      </c>
      <c r="J364" s="12">
        <f>H363*(Input!$B$14)/12</f>
        <v>0</v>
      </c>
      <c r="K364" s="12">
        <f>IF(AND($E364=0, H363&gt;0), Input!$B$15, 0)</f>
        <v>0</v>
      </c>
      <c r="L364" s="12">
        <f>O363*IF(AND($E364=0, H363&gt;0), Input!$B$12, 0)</f>
        <v>0</v>
      </c>
      <c r="M364" s="12">
        <f t="shared" si="127"/>
        <v>0</v>
      </c>
      <c r="N364" s="12">
        <f>IF(AND($E364=0, Q364=0, D364&lt;=5), MAX(O352*Input!$B$20), 0)</f>
        <v>0</v>
      </c>
      <c r="O364" s="12">
        <f t="shared" si="128"/>
        <v>157809.62</v>
      </c>
      <c r="P364" s="20">
        <f>IF(Q364=0, VLOOKUP(B364, LWP!$A$2:$B$77, 2, FALSE), P363)</f>
        <v>0.05</v>
      </c>
      <c r="Q364" s="13">
        <f>IF(F364&lt;Input!$B$23,0,1)</f>
        <v>1</v>
      </c>
      <c r="R364" s="12">
        <f t="shared" si="106"/>
        <v>657.54008333333331</v>
      </c>
      <c r="S364" s="12">
        <f t="shared" si="107"/>
        <v>657.54008333333331</v>
      </c>
      <c r="T364" s="27">
        <f>VLOOKUP(D364,'Swap-forward'!$A$2:$B$90,2,FALSE)/12</f>
        <v>3.1558224514588173E-3</v>
      </c>
      <c r="U364" s="27">
        <f>EXP(-SUM(T$5:T364))</f>
        <v>0.38033698095322832</v>
      </c>
      <c r="V364" s="12">
        <f t="shared" si="108"/>
        <v>0</v>
      </c>
      <c r="W364" s="12">
        <f t="shared" si="109"/>
        <v>250.08681015073415</v>
      </c>
      <c r="X364" s="26"/>
      <c r="Y364">
        <f>VLOOKUP(B364, Mort!$A$2:$D$116, 4, FALSE)/12</f>
        <v>5.6436571472399987E-4</v>
      </c>
      <c r="Z364">
        <f>VLOOKUP(D364,Lapse!$A$2:$B$101, 2, FALSE)/12</f>
        <v>2.5000000000000001E-3</v>
      </c>
      <c r="AA364" s="28">
        <f t="shared" si="112"/>
        <v>0.3965130588994174</v>
      </c>
      <c r="AB364" s="27">
        <f t="shared" si="110"/>
        <v>0</v>
      </c>
      <c r="AC364" s="27">
        <f t="shared" si="111"/>
        <v>99.16268608326547</v>
      </c>
    </row>
    <row r="365" spans="1:29" x14ac:dyDescent="0.2">
      <c r="A365" s="19">
        <f t="shared" si="120"/>
        <v>55731</v>
      </c>
      <c r="B365">
        <f t="shared" si="121"/>
        <v>85</v>
      </c>
      <c r="C365">
        <f t="shared" si="122"/>
        <v>4</v>
      </c>
      <c r="D365">
        <f t="shared" si="123"/>
        <v>31</v>
      </c>
      <c r="E365">
        <f t="shared" si="124"/>
        <v>1</v>
      </c>
      <c r="F365">
        <f t="shared" si="125"/>
        <v>361</v>
      </c>
      <c r="G365" s="11">
        <f>'Fund Return'!D362</f>
        <v>-3.0268136481289287E-2</v>
      </c>
      <c r="H365" s="12">
        <f t="shared" si="126"/>
        <v>0</v>
      </c>
      <c r="I365" s="12">
        <f>H364*(Input!$B$13)/12</f>
        <v>0</v>
      </c>
      <c r="J365" s="12">
        <f>H364*(Input!$B$14)/12</f>
        <v>0</v>
      </c>
      <c r="K365" s="12">
        <f>IF(AND($E365=0, H364&gt;0), Input!$B$15, 0)</f>
        <v>0</v>
      </c>
      <c r="L365" s="12">
        <f>O364*IF(AND($E365=0, H364&gt;0), Input!$B$12, 0)</f>
        <v>0</v>
      </c>
      <c r="M365" s="12">
        <f t="shared" si="127"/>
        <v>0</v>
      </c>
      <c r="N365" s="12">
        <f>IF(AND($E365=0, Q365=0, D365&lt;=5), MAX(O353*Input!$B$20), 0)</f>
        <v>0</v>
      </c>
      <c r="O365" s="12">
        <f t="shared" si="128"/>
        <v>157809.62</v>
      </c>
      <c r="P365" s="20">
        <f>IF(Q365=0, VLOOKUP(B365, LWP!$A$2:$B$77, 2, FALSE), P364)</f>
        <v>0.05</v>
      </c>
      <c r="Q365" s="13">
        <f>IF(F365&lt;Input!$B$23,0,1)</f>
        <v>1</v>
      </c>
      <c r="R365" s="12">
        <f t="shared" si="106"/>
        <v>657.54008333333331</v>
      </c>
      <c r="S365" s="12">
        <f t="shared" si="107"/>
        <v>657.54008333333331</v>
      </c>
      <c r="T365" s="27">
        <f>VLOOKUP(D365,'Swap-forward'!$A$2:$B$90,2,FALSE)/12</f>
        <v>3.1558224514588173E-3</v>
      </c>
      <c r="U365" s="27">
        <f>EXP(-SUM(T$5:T365))</f>
        <v>0.37913859690783425</v>
      </c>
      <c r="V365" s="12">
        <f t="shared" si="108"/>
        <v>0</v>
      </c>
      <c r="W365" s="12">
        <f t="shared" si="109"/>
        <v>249.2988246056604</v>
      </c>
      <c r="X365" s="26"/>
      <c r="Y365">
        <f>VLOOKUP(B365, Mort!$A$2:$D$116, 4, FALSE)/12</f>
        <v>5.6436571472399987E-4</v>
      </c>
      <c r="Z365">
        <f>VLOOKUP(D365,Lapse!$A$2:$B$101, 2, FALSE)/12</f>
        <v>2.5000000000000001E-3</v>
      </c>
      <c r="AA365" s="28">
        <f t="shared" si="112"/>
        <v>0.39529855732222541</v>
      </c>
      <c r="AB365" s="27">
        <f t="shared" si="110"/>
        <v>0</v>
      </c>
      <c r="AC365" s="27">
        <f t="shared" si="111"/>
        <v>98.54746570874407</v>
      </c>
    </row>
    <row r="366" spans="1:29" x14ac:dyDescent="0.2">
      <c r="A366" s="19">
        <f t="shared" si="120"/>
        <v>55762</v>
      </c>
      <c r="B366">
        <f t="shared" si="121"/>
        <v>85</v>
      </c>
      <c r="C366">
        <f t="shared" si="122"/>
        <v>5</v>
      </c>
      <c r="D366">
        <f t="shared" si="123"/>
        <v>31</v>
      </c>
      <c r="E366">
        <f t="shared" si="124"/>
        <v>2</v>
      </c>
      <c r="F366">
        <f t="shared" si="125"/>
        <v>362</v>
      </c>
      <c r="G366" s="11">
        <f>'Fund Return'!D363</f>
        <v>-3.4567794655829709E-2</v>
      </c>
      <c r="H366" s="12">
        <f t="shared" si="126"/>
        <v>0</v>
      </c>
      <c r="I366" s="12">
        <f>H365*(Input!$B$13)/12</f>
        <v>0</v>
      </c>
      <c r="J366" s="12">
        <f>H365*(Input!$B$14)/12</f>
        <v>0</v>
      </c>
      <c r="K366" s="12">
        <f>IF(AND($E366=0, H365&gt;0), Input!$B$15, 0)</f>
        <v>0</v>
      </c>
      <c r="L366" s="12">
        <f>O365*IF(AND($E366=0, H365&gt;0), Input!$B$12, 0)</f>
        <v>0</v>
      </c>
      <c r="M366" s="12">
        <f t="shared" si="127"/>
        <v>0</v>
      </c>
      <c r="N366" s="12">
        <f>IF(AND($E366=0, Q366=0, D366&lt;=5), MAX(O354*Input!$B$20), 0)</f>
        <v>0</v>
      </c>
      <c r="O366" s="12">
        <f t="shared" si="128"/>
        <v>157809.62</v>
      </c>
      <c r="P366" s="20">
        <f>IF(Q366=0, VLOOKUP(B366, LWP!$A$2:$B$77, 2, FALSE), P365)</f>
        <v>0.05</v>
      </c>
      <c r="Q366" s="13">
        <f>IF(F366&lt;Input!$B$23,0,1)</f>
        <v>1</v>
      </c>
      <c r="R366" s="12">
        <f t="shared" si="106"/>
        <v>657.54008333333331</v>
      </c>
      <c r="S366" s="12">
        <f t="shared" si="107"/>
        <v>657.54008333333331</v>
      </c>
      <c r="T366" s="27">
        <f>VLOOKUP(D366,'Swap-forward'!$A$2:$B$90,2,FALSE)/12</f>
        <v>3.1558224514588173E-3</v>
      </c>
      <c r="U366" s="27">
        <f>EXP(-SUM(T$5:T366))</f>
        <v>0.37794398878850616</v>
      </c>
      <c r="V366" s="12">
        <f t="shared" si="108"/>
        <v>0</v>
      </c>
      <c r="W366" s="12">
        <f t="shared" si="109"/>
        <v>248.51332188332674</v>
      </c>
      <c r="X366" s="26"/>
      <c r="Y366">
        <f>VLOOKUP(B366, Mort!$A$2:$D$116, 4, FALSE)/12</f>
        <v>5.6436571472399987E-4</v>
      </c>
      <c r="Z366">
        <f>VLOOKUP(D366,Lapse!$A$2:$B$101, 2, FALSE)/12</f>
        <v>2.5000000000000001E-3</v>
      </c>
      <c r="AA366" s="28">
        <f t="shared" si="112"/>
        <v>0.39408777570846942</v>
      </c>
      <c r="AB366" s="27">
        <f t="shared" si="110"/>
        <v>0</v>
      </c>
      <c r="AC366" s="27">
        <f t="shared" si="111"/>
        <v>97.936062254923129</v>
      </c>
    </row>
    <row r="367" spans="1:29" x14ac:dyDescent="0.2">
      <c r="A367" s="19">
        <f t="shared" si="120"/>
        <v>55792</v>
      </c>
      <c r="B367">
        <f t="shared" si="121"/>
        <v>85</v>
      </c>
      <c r="C367">
        <f t="shared" si="122"/>
        <v>6</v>
      </c>
      <c r="D367">
        <f t="shared" si="123"/>
        <v>31</v>
      </c>
      <c r="E367">
        <f t="shared" si="124"/>
        <v>3</v>
      </c>
      <c r="F367">
        <f t="shared" si="125"/>
        <v>363</v>
      </c>
      <c r="G367" s="11">
        <f>'Fund Return'!D364</f>
        <v>-2.8532138622213533E-2</v>
      </c>
      <c r="H367" s="12">
        <f t="shared" si="126"/>
        <v>0</v>
      </c>
      <c r="I367" s="12">
        <f>H366*(Input!$B$13)/12</f>
        <v>0</v>
      </c>
      <c r="J367" s="12">
        <f>H366*(Input!$B$14)/12</f>
        <v>0</v>
      </c>
      <c r="K367" s="12">
        <f>IF(AND($E367=0, H366&gt;0), Input!$B$15, 0)</f>
        <v>0</v>
      </c>
      <c r="L367" s="12">
        <f>O366*IF(AND($E367=0, H366&gt;0), Input!$B$12, 0)</f>
        <v>0</v>
      </c>
      <c r="M367" s="12">
        <f t="shared" si="127"/>
        <v>0</v>
      </c>
      <c r="N367" s="12">
        <f>IF(AND($E367=0, Q367=0, D367&lt;=5), MAX(O355*Input!$B$20), 0)</f>
        <v>0</v>
      </c>
      <c r="O367" s="12">
        <f t="shared" si="128"/>
        <v>157809.62</v>
      </c>
      <c r="P367" s="20">
        <f>IF(Q367=0, VLOOKUP(B367, LWP!$A$2:$B$77, 2, FALSE), P366)</f>
        <v>0.05</v>
      </c>
      <c r="Q367" s="13">
        <f>IF(F367&lt;Input!$B$23,0,1)</f>
        <v>1</v>
      </c>
      <c r="R367" s="12">
        <f t="shared" si="106"/>
        <v>657.54008333333331</v>
      </c>
      <c r="S367" s="12">
        <f t="shared" si="107"/>
        <v>657.54008333333331</v>
      </c>
      <c r="T367" s="27">
        <f>VLOOKUP(D367,'Swap-forward'!$A$2:$B$90,2,FALSE)/12</f>
        <v>3.1558224514588173E-3</v>
      </c>
      <c r="U367" s="27">
        <f>EXP(-SUM(T$5:T367))</f>
        <v>0.3767531446978748</v>
      </c>
      <c r="V367" s="12">
        <f t="shared" si="108"/>
        <v>0</v>
      </c>
      <c r="W367" s="12">
        <f t="shared" si="109"/>
        <v>247.73029416073598</v>
      </c>
      <c r="X367" s="26"/>
      <c r="Y367">
        <f>VLOOKUP(B367, Mort!$A$2:$D$116, 4, FALSE)/12</f>
        <v>5.6436571472399987E-4</v>
      </c>
      <c r="Z367">
        <f>VLOOKUP(D367,Lapse!$A$2:$B$101, 2, FALSE)/12</f>
        <v>2.5000000000000001E-3</v>
      </c>
      <c r="AA367" s="28">
        <f t="shared" si="112"/>
        <v>0.3928807026640696</v>
      </c>
      <c r="AB367" s="27">
        <f t="shared" si="110"/>
        <v>0</v>
      </c>
      <c r="AC367" s="27">
        <f t="shared" si="111"/>
        <v>97.328452041046617</v>
      </c>
    </row>
    <row r="368" spans="1:29" x14ac:dyDescent="0.2">
      <c r="A368" s="19">
        <f t="shared" si="120"/>
        <v>55823</v>
      </c>
      <c r="B368">
        <f t="shared" si="121"/>
        <v>85</v>
      </c>
      <c r="C368">
        <f t="shared" si="122"/>
        <v>7</v>
      </c>
      <c r="D368">
        <f t="shared" si="123"/>
        <v>31</v>
      </c>
      <c r="E368">
        <f t="shared" si="124"/>
        <v>4</v>
      </c>
      <c r="F368">
        <f t="shared" si="125"/>
        <v>364</v>
      </c>
      <c r="G368" s="11">
        <f>'Fund Return'!D365</f>
        <v>-2.0062236104640106E-2</v>
      </c>
      <c r="H368" s="12">
        <f t="shared" si="126"/>
        <v>0</v>
      </c>
      <c r="I368" s="12">
        <f>H367*(Input!$B$13)/12</f>
        <v>0</v>
      </c>
      <c r="J368" s="12">
        <f>H367*(Input!$B$14)/12</f>
        <v>0</v>
      </c>
      <c r="K368" s="12">
        <f>IF(AND($E368=0, H367&gt;0), Input!$B$15, 0)</f>
        <v>0</v>
      </c>
      <c r="L368" s="12">
        <f>O367*IF(AND($E368=0, H367&gt;0), Input!$B$12, 0)</f>
        <v>0</v>
      </c>
      <c r="M368" s="12">
        <f t="shared" si="127"/>
        <v>0</v>
      </c>
      <c r="N368" s="12">
        <f>IF(AND($E368=0, Q368=0, D368&lt;=5), MAX(O356*Input!$B$20), 0)</f>
        <v>0</v>
      </c>
      <c r="O368" s="12">
        <f t="shared" si="128"/>
        <v>157809.62</v>
      </c>
      <c r="P368" s="20">
        <f>IF(Q368=0, VLOOKUP(B368, LWP!$A$2:$B$77, 2, FALSE), P367)</f>
        <v>0.05</v>
      </c>
      <c r="Q368" s="13">
        <f>IF(F368&lt;Input!$B$23,0,1)</f>
        <v>1</v>
      </c>
      <c r="R368" s="12">
        <f t="shared" si="106"/>
        <v>657.54008333333331</v>
      </c>
      <c r="S368" s="12">
        <f t="shared" si="107"/>
        <v>657.54008333333331</v>
      </c>
      <c r="T368" s="27">
        <f>VLOOKUP(D368,'Swap-forward'!$A$2:$B$90,2,FALSE)/12</f>
        <v>3.1558224514588173E-3</v>
      </c>
      <c r="U368" s="27">
        <f>EXP(-SUM(T$5:T368))</f>
        <v>0.37556605277605742</v>
      </c>
      <c r="V368" s="12">
        <f t="shared" si="108"/>
        <v>0</v>
      </c>
      <c r="W368" s="12">
        <f t="shared" si="109"/>
        <v>246.94973363953986</v>
      </c>
      <c r="X368" s="26"/>
      <c r="Y368">
        <f>VLOOKUP(B368, Mort!$A$2:$D$116, 4, FALSE)/12</f>
        <v>5.6436571472399987E-4</v>
      </c>
      <c r="Z368">
        <f>VLOOKUP(D368,Lapse!$A$2:$B$101, 2, FALSE)/12</f>
        <v>2.5000000000000001E-3</v>
      </c>
      <c r="AA368" s="28">
        <f t="shared" si="112"/>
        <v>0.39167732682984557</v>
      </c>
      <c r="AB368" s="27">
        <f t="shared" si="110"/>
        <v>0</v>
      </c>
      <c r="AC368" s="27">
        <f t="shared" si="111"/>
        <v>96.724611533277368</v>
      </c>
    </row>
    <row r="369" spans="1:29" x14ac:dyDescent="0.2">
      <c r="A369" s="19">
        <f t="shared" si="120"/>
        <v>55853</v>
      </c>
      <c r="B369">
        <f t="shared" si="121"/>
        <v>85</v>
      </c>
      <c r="C369">
        <f t="shared" si="122"/>
        <v>8</v>
      </c>
      <c r="D369">
        <f t="shared" si="123"/>
        <v>31</v>
      </c>
      <c r="E369">
        <f t="shared" si="124"/>
        <v>5</v>
      </c>
      <c r="F369">
        <f t="shared" si="125"/>
        <v>365</v>
      </c>
      <c r="G369" s="11">
        <f>'Fund Return'!D366</f>
        <v>-3.7745984242914606E-3</v>
      </c>
      <c r="H369" s="12">
        <f t="shared" si="126"/>
        <v>0</v>
      </c>
      <c r="I369" s="12">
        <f>H368*(Input!$B$13)/12</f>
        <v>0</v>
      </c>
      <c r="J369" s="12">
        <f>H368*(Input!$B$14)/12</f>
        <v>0</v>
      </c>
      <c r="K369" s="12">
        <f>IF(AND($E369=0, H368&gt;0), Input!$B$15, 0)</f>
        <v>0</v>
      </c>
      <c r="L369" s="12">
        <f>O368*IF(AND($E369=0, H368&gt;0), Input!$B$12, 0)</f>
        <v>0</v>
      </c>
      <c r="M369" s="12">
        <f t="shared" si="127"/>
        <v>0</v>
      </c>
      <c r="N369" s="12">
        <f>IF(AND($E369=0, Q369=0, D369&lt;=5), MAX(O357*Input!$B$20), 0)</f>
        <v>0</v>
      </c>
      <c r="O369" s="12">
        <f t="shared" si="128"/>
        <v>157809.62</v>
      </c>
      <c r="P369" s="20">
        <f>IF(Q369=0, VLOOKUP(B369, LWP!$A$2:$B$77, 2, FALSE), P368)</f>
        <v>0.05</v>
      </c>
      <c r="Q369" s="13">
        <f>IF(F369&lt;Input!$B$23,0,1)</f>
        <v>1</v>
      </c>
      <c r="R369" s="12">
        <f t="shared" si="106"/>
        <v>657.54008333333331</v>
      </c>
      <c r="S369" s="12">
        <f t="shared" si="107"/>
        <v>657.54008333333331</v>
      </c>
      <c r="T369" s="27">
        <f>VLOOKUP(D369,'Swap-forward'!$A$2:$B$90,2,FALSE)/12</f>
        <v>3.1558224514588173E-3</v>
      </c>
      <c r="U369" s="27">
        <f>EXP(-SUM(T$5:T369))</f>
        <v>0.37438270120054024</v>
      </c>
      <c r="V369" s="12">
        <f t="shared" si="108"/>
        <v>0</v>
      </c>
      <c r="W369" s="12">
        <f t="shared" si="109"/>
        <v>246.17163254596164</v>
      </c>
      <c r="X369" s="26"/>
      <c r="Y369">
        <f>VLOOKUP(B369, Mort!$A$2:$D$116, 4, FALSE)/12</f>
        <v>5.6436571472399987E-4</v>
      </c>
      <c r="Z369">
        <f>VLOOKUP(D369,Lapse!$A$2:$B$101, 2, FALSE)/12</f>
        <v>2.5000000000000001E-3</v>
      </c>
      <c r="AA369" s="28">
        <f t="shared" si="112"/>
        <v>0.39047763688140974</v>
      </c>
      <c r="AB369" s="27">
        <f t="shared" si="110"/>
        <v>0</v>
      </c>
      <c r="AC369" s="27">
        <f t="shared" si="111"/>
        <v>96.12451734378584</v>
      </c>
    </row>
    <row r="370" spans="1:29" x14ac:dyDescent="0.2">
      <c r="A370" s="19">
        <f t="shared" si="120"/>
        <v>55884</v>
      </c>
      <c r="B370">
        <f t="shared" si="121"/>
        <v>85</v>
      </c>
      <c r="C370">
        <f t="shared" si="122"/>
        <v>9</v>
      </c>
      <c r="D370">
        <f t="shared" si="123"/>
        <v>31</v>
      </c>
      <c r="E370">
        <f t="shared" si="124"/>
        <v>6</v>
      </c>
      <c r="F370">
        <f t="shared" si="125"/>
        <v>366</v>
      </c>
      <c r="G370" s="11">
        <f>'Fund Return'!D367</f>
        <v>3.0107563265540205E-2</v>
      </c>
      <c r="H370" s="12">
        <f t="shared" si="126"/>
        <v>0</v>
      </c>
      <c r="I370" s="12">
        <f>H369*(Input!$B$13)/12</f>
        <v>0</v>
      </c>
      <c r="J370" s="12">
        <f>H369*(Input!$B$14)/12</f>
        <v>0</v>
      </c>
      <c r="K370" s="12">
        <f>IF(AND($E370=0, H369&gt;0), Input!$B$15, 0)</f>
        <v>0</v>
      </c>
      <c r="L370" s="12">
        <f>O369*IF(AND($E370=0, H369&gt;0), Input!$B$12, 0)</f>
        <v>0</v>
      </c>
      <c r="M370" s="12">
        <f t="shared" si="127"/>
        <v>0</v>
      </c>
      <c r="N370" s="12">
        <f>IF(AND($E370=0, Q370=0, D370&lt;=5), MAX(O358*Input!$B$20), 0)</f>
        <v>0</v>
      </c>
      <c r="O370" s="12">
        <f t="shared" si="128"/>
        <v>157809.62</v>
      </c>
      <c r="P370" s="20">
        <f>IF(Q370=0, VLOOKUP(B370, LWP!$A$2:$B$77, 2, FALSE), P369)</f>
        <v>0.05</v>
      </c>
      <c r="Q370" s="13">
        <f>IF(F370&lt;Input!$B$23,0,1)</f>
        <v>1</v>
      </c>
      <c r="R370" s="12">
        <f t="shared" si="106"/>
        <v>657.54008333333331</v>
      </c>
      <c r="S370" s="12">
        <f t="shared" si="107"/>
        <v>657.54008333333331</v>
      </c>
      <c r="T370" s="27">
        <f>VLOOKUP(D370,'Swap-forward'!$A$2:$B$90,2,FALSE)/12</f>
        <v>3.1558224514588173E-3</v>
      </c>
      <c r="U370" s="27">
        <f>EXP(-SUM(T$5:T370))</f>
        <v>0.37320307818606024</v>
      </c>
      <c r="V370" s="12">
        <f t="shared" si="108"/>
        <v>0</v>
      </c>
      <c r="W370" s="12">
        <f t="shared" si="109"/>
        <v>245.39598313071855</v>
      </c>
      <c r="X370" s="26"/>
      <c r="Y370">
        <f>VLOOKUP(B370, Mort!$A$2:$D$116, 4, FALSE)/12</f>
        <v>5.6436571472399987E-4</v>
      </c>
      <c r="Z370">
        <f>VLOOKUP(D370,Lapse!$A$2:$B$101, 2, FALSE)/12</f>
        <v>2.5000000000000001E-3</v>
      </c>
      <c r="AA370" s="28">
        <f t="shared" si="112"/>
        <v>0.38928162152906048</v>
      </c>
      <c r="AB370" s="27">
        <f t="shared" si="110"/>
        <v>0</v>
      </c>
      <c r="AC370" s="27">
        <f t="shared" si="111"/>
        <v>95.528146229844083</v>
      </c>
    </row>
    <row r="371" spans="1:29" x14ac:dyDescent="0.2">
      <c r="A371" s="19">
        <f t="shared" si="120"/>
        <v>55915</v>
      </c>
      <c r="B371">
        <f t="shared" si="121"/>
        <v>85</v>
      </c>
      <c r="C371">
        <f t="shared" si="122"/>
        <v>10</v>
      </c>
      <c r="D371">
        <f t="shared" si="123"/>
        <v>31</v>
      </c>
      <c r="E371">
        <f t="shared" si="124"/>
        <v>7</v>
      </c>
      <c r="F371">
        <f t="shared" si="125"/>
        <v>367</v>
      </c>
      <c r="G371" s="11">
        <f>'Fund Return'!D368</f>
        <v>4.4999168716440021E-4</v>
      </c>
      <c r="H371" s="12">
        <f t="shared" si="126"/>
        <v>0</v>
      </c>
      <c r="I371" s="12">
        <f>H370*(Input!$B$13)/12</f>
        <v>0</v>
      </c>
      <c r="J371" s="12">
        <f>H370*(Input!$B$14)/12</f>
        <v>0</v>
      </c>
      <c r="K371" s="12">
        <f>IF(AND($E371=0, H370&gt;0), Input!$B$15, 0)</f>
        <v>0</v>
      </c>
      <c r="L371" s="12">
        <f>O370*IF(AND($E371=0, H370&gt;0), Input!$B$12, 0)</f>
        <v>0</v>
      </c>
      <c r="M371" s="12">
        <f t="shared" si="127"/>
        <v>0</v>
      </c>
      <c r="N371" s="12">
        <f>IF(AND($E371=0, Q371=0, D371&lt;=5), MAX(O359*Input!$B$20), 0)</f>
        <v>0</v>
      </c>
      <c r="O371" s="12">
        <f t="shared" si="128"/>
        <v>157809.62</v>
      </c>
      <c r="P371" s="20">
        <f>IF(Q371=0, VLOOKUP(B371, LWP!$A$2:$B$77, 2, FALSE), P370)</f>
        <v>0.05</v>
      </c>
      <c r="Q371" s="13">
        <f>IF(F371&lt;Input!$B$23,0,1)</f>
        <v>1</v>
      </c>
      <c r="R371" s="12">
        <f t="shared" si="106"/>
        <v>657.54008333333331</v>
      </c>
      <c r="S371" s="12">
        <f t="shared" si="107"/>
        <v>657.54008333333331</v>
      </c>
      <c r="T371" s="27">
        <f>VLOOKUP(D371,'Swap-forward'!$A$2:$B$90,2,FALSE)/12</f>
        <v>3.1558224514588173E-3</v>
      </c>
      <c r="U371" s="27">
        <f>EXP(-SUM(T$5:T371))</f>
        <v>0.37202717198448809</v>
      </c>
      <c r="V371" s="12">
        <f t="shared" si="108"/>
        <v>0</v>
      </c>
      <c r="W371" s="12">
        <f t="shared" si="109"/>
        <v>244.62277766894462</v>
      </c>
      <c r="X371" s="26"/>
      <c r="Y371">
        <f>VLOOKUP(B371, Mort!$A$2:$D$116, 4, FALSE)/12</f>
        <v>5.6436571472399987E-4</v>
      </c>
      <c r="Z371">
        <f>VLOOKUP(D371,Lapse!$A$2:$B$101, 2, FALSE)/12</f>
        <v>2.5000000000000001E-3</v>
      </c>
      <c r="AA371" s="28">
        <f t="shared" si="112"/>
        <v>0.38808926951767614</v>
      </c>
      <c r="AB371" s="27">
        <f t="shared" si="110"/>
        <v>0</v>
      </c>
      <c r="AC371" s="27">
        <f t="shared" si="111"/>
        <v>94.935475092925614</v>
      </c>
    </row>
    <row r="372" spans="1:29" x14ac:dyDescent="0.2">
      <c r="A372" s="19">
        <f t="shared" si="120"/>
        <v>55943</v>
      </c>
      <c r="B372">
        <f t="shared" si="121"/>
        <v>85</v>
      </c>
      <c r="C372">
        <f t="shared" si="122"/>
        <v>11</v>
      </c>
      <c r="D372">
        <f t="shared" si="123"/>
        <v>31</v>
      </c>
      <c r="E372">
        <f t="shared" si="124"/>
        <v>8</v>
      </c>
      <c r="F372">
        <f t="shared" si="125"/>
        <v>368</v>
      </c>
      <c r="G372" s="11">
        <f>'Fund Return'!D369</f>
        <v>8.3231075673264581E-3</v>
      </c>
      <c r="H372" s="12">
        <f t="shared" si="126"/>
        <v>0</v>
      </c>
      <c r="I372" s="12">
        <f>H371*(Input!$B$13)/12</f>
        <v>0</v>
      </c>
      <c r="J372" s="12">
        <f>H371*(Input!$B$14)/12</f>
        <v>0</v>
      </c>
      <c r="K372" s="12">
        <f>IF(AND($E372=0, H371&gt;0), Input!$B$15, 0)</f>
        <v>0</v>
      </c>
      <c r="L372" s="12">
        <f>O371*IF(AND($E372=0, H371&gt;0), Input!$B$12, 0)</f>
        <v>0</v>
      </c>
      <c r="M372" s="12">
        <f t="shared" si="127"/>
        <v>0</v>
      </c>
      <c r="N372" s="12">
        <f>IF(AND($E372=0, Q372=0, D372&lt;=5), MAX(O360*Input!$B$20), 0)</f>
        <v>0</v>
      </c>
      <c r="O372" s="12">
        <f t="shared" si="128"/>
        <v>157809.62</v>
      </c>
      <c r="P372" s="20">
        <f>IF(Q372=0, VLOOKUP(B372, LWP!$A$2:$B$77, 2, FALSE), P371)</f>
        <v>0.05</v>
      </c>
      <c r="Q372" s="13">
        <f>IF(F372&lt;Input!$B$23,0,1)</f>
        <v>1</v>
      </c>
      <c r="R372" s="12">
        <f t="shared" si="106"/>
        <v>657.54008333333331</v>
      </c>
      <c r="S372" s="12">
        <f t="shared" si="107"/>
        <v>657.54008333333331</v>
      </c>
      <c r="T372" s="27">
        <f>VLOOKUP(D372,'Swap-forward'!$A$2:$B$90,2,FALSE)/12</f>
        <v>3.1558224514588173E-3</v>
      </c>
      <c r="U372" s="27">
        <f>EXP(-SUM(T$5:T372))</f>
        <v>0.37085497088471092</v>
      </c>
      <c r="V372" s="12">
        <f t="shared" si="108"/>
        <v>0</v>
      </c>
      <c r="W372" s="12">
        <f t="shared" si="109"/>
        <v>243.85200846011372</v>
      </c>
      <c r="X372" s="26"/>
      <c r="Y372">
        <f>VLOOKUP(B372, Mort!$A$2:$D$116, 4, FALSE)/12</f>
        <v>5.6436571472399987E-4</v>
      </c>
      <c r="Z372">
        <f>VLOOKUP(D372,Lapse!$A$2:$B$101, 2, FALSE)/12</f>
        <v>2.5000000000000001E-3</v>
      </c>
      <c r="AA372" s="28">
        <f t="shared" si="112"/>
        <v>0.38690056962660885</v>
      </c>
      <c r="AB372" s="27">
        <f t="shared" si="110"/>
        <v>0</v>
      </c>
      <c r="AC372" s="27">
        <f t="shared" si="111"/>
        <v>94.346480977810643</v>
      </c>
    </row>
    <row r="373" spans="1:29" x14ac:dyDescent="0.2">
      <c r="A373" s="19">
        <f t="shared" si="120"/>
        <v>55974</v>
      </c>
      <c r="B373">
        <f t="shared" si="121"/>
        <v>86</v>
      </c>
      <c r="C373">
        <f t="shared" si="122"/>
        <v>0</v>
      </c>
      <c r="D373">
        <f t="shared" si="123"/>
        <v>31</v>
      </c>
      <c r="E373">
        <f t="shared" si="124"/>
        <v>9</v>
      </c>
      <c r="F373">
        <f t="shared" si="125"/>
        <v>369</v>
      </c>
      <c r="G373" s="11">
        <f>'Fund Return'!D370</f>
        <v>1.038935639882263E-2</v>
      </c>
      <c r="H373" s="12">
        <f t="shared" si="126"/>
        <v>0</v>
      </c>
      <c r="I373" s="12">
        <f>H372*(Input!$B$13)/12</f>
        <v>0</v>
      </c>
      <c r="J373" s="12">
        <f>H372*(Input!$B$14)/12</f>
        <v>0</v>
      </c>
      <c r="K373" s="12">
        <f>IF(AND($E373=0, H372&gt;0), Input!$B$15, 0)</f>
        <v>0</v>
      </c>
      <c r="L373" s="12">
        <f>O372*IF(AND($E373=0, H372&gt;0), Input!$B$12, 0)</f>
        <v>0</v>
      </c>
      <c r="M373" s="12">
        <f t="shared" si="127"/>
        <v>0</v>
      </c>
      <c r="N373" s="12">
        <f>IF(AND($E373=0, Q373=0, D373&lt;=5), MAX(O361*Input!$B$20), 0)</f>
        <v>0</v>
      </c>
      <c r="O373" s="12">
        <f t="shared" si="128"/>
        <v>157809.62</v>
      </c>
      <c r="P373" s="20">
        <f>IF(Q373=0, VLOOKUP(B373, LWP!$A$2:$B$77, 2, FALSE), P372)</f>
        <v>0.05</v>
      </c>
      <c r="Q373" s="13">
        <f>IF(F373&lt;Input!$B$23,0,1)</f>
        <v>1</v>
      </c>
      <c r="R373" s="12">
        <f t="shared" si="106"/>
        <v>657.54008333333331</v>
      </c>
      <c r="S373" s="12">
        <f t="shared" si="107"/>
        <v>657.54008333333331</v>
      </c>
      <c r="T373" s="27">
        <f>VLOOKUP(D373,'Swap-forward'!$A$2:$B$90,2,FALSE)/12</f>
        <v>3.1558224514588173E-3</v>
      </c>
      <c r="U373" s="27">
        <f>EXP(-SUM(T$5:T373))</f>
        <v>0.36968646321251597</v>
      </c>
      <c r="V373" s="12">
        <f t="shared" si="108"/>
        <v>0</v>
      </c>
      <c r="W373" s="12">
        <f t="shared" si="109"/>
        <v>243.08366782796301</v>
      </c>
      <c r="X373" s="26"/>
      <c r="Y373">
        <f>VLOOKUP(B373, Mort!$A$2:$D$116, 4, FALSE)/12</f>
        <v>7.087984177212665E-4</v>
      </c>
      <c r="Z373">
        <f>VLOOKUP(D373,Lapse!$A$2:$B$101, 2, FALSE)/12</f>
        <v>2.5000000000000001E-3</v>
      </c>
      <c r="AA373" s="28">
        <f t="shared" si="112"/>
        <v>0.38565976927725443</v>
      </c>
      <c r="AB373" s="27">
        <f t="shared" si="110"/>
        <v>0</v>
      </c>
      <c r="AC373" s="27">
        <f t="shared" si="111"/>
        <v>93.747591249600973</v>
      </c>
    </row>
    <row r="374" spans="1:29" x14ac:dyDescent="0.2">
      <c r="A374" s="19">
        <f t="shared" si="120"/>
        <v>56004</v>
      </c>
      <c r="B374">
        <f t="shared" si="121"/>
        <v>86</v>
      </c>
      <c r="C374">
        <f t="shared" si="122"/>
        <v>1</v>
      </c>
      <c r="D374">
        <f t="shared" si="123"/>
        <v>31</v>
      </c>
      <c r="E374">
        <f t="shared" si="124"/>
        <v>10</v>
      </c>
      <c r="F374">
        <f t="shared" si="125"/>
        <v>370</v>
      </c>
      <c r="G374" s="11">
        <f>'Fund Return'!D371</f>
        <v>3.3009744909576429E-2</v>
      </c>
      <c r="H374" s="12">
        <f t="shared" si="126"/>
        <v>0</v>
      </c>
      <c r="I374" s="12">
        <f>H373*(Input!$B$13)/12</f>
        <v>0</v>
      </c>
      <c r="J374" s="12">
        <f>H373*(Input!$B$14)/12</f>
        <v>0</v>
      </c>
      <c r="K374" s="12">
        <f>IF(AND($E374=0, H373&gt;0), Input!$B$15, 0)</f>
        <v>0</v>
      </c>
      <c r="L374" s="12">
        <f>O373*IF(AND($E374=0, H373&gt;0), Input!$B$12, 0)</f>
        <v>0</v>
      </c>
      <c r="M374" s="12">
        <f t="shared" si="127"/>
        <v>0</v>
      </c>
      <c r="N374" s="12">
        <f>IF(AND($E374=0, Q374=0, D374&lt;=5), MAX(O362*Input!$B$20), 0)</f>
        <v>0</v>
      </c>
      <c r="O374" s="12">
        <f t="shared" si="128"/>
        <v>157809.62</v>
      </c>
      <c r="P374" s="20">
        <f>IF(Q374=0, VLOOKUP(B374, LWP!$A$2:$B$77, 2, FALSE), P373)</f>
        <v>0.05</v>
      </c>
      <c r="Q374" s="13">
        <f>IF(F374&lt;Input!$B$23,0,1)</f>
        <v>1</v>
      </c>
      <c r="R374" s="12">
        <f t="shared" si="106"/>
        <v>657.54008333333331</v>
      </c>
      <c r="S374" s="12">
        <f t="shared" si="107"/>
        <v>657.54008333333331</v>
      </c>
      <c r="T374" s="27">
        <f>VLOOKUP(D374,'Swap-forward'!$A$2:$B$90,2,FALSE)/12</f>
        <v>3.1558224514588173E-3</v>
      </c>
      <c r="U374" s="27">
        <f>EXP(-SUM(T$5:T374))</f>
        <v>0.36852163733047394</v>
      </c>
      <c r="V374" s="12">
        <f t="shared" si="108"/>
        <v>0</v>
      </c>
      <c r="W374" s="12">
        <f t="shared" si="109"/>
        <v>242.31774812041627</v>
      </c>
      <c r="X374" s="26"/>
      <c r="Y374">
        <f>VLOOKUP(B374, Mort!$A$2:$D$116, 4, FALSE)/12</f>
        <v>7.087984177212665E-4</v>
      </c>
      <c r="Z374">
        <f>VLOOKUP(D374,Lapse!$A$2:$B$101, 2, FALSE)/12</f>
        <v>2.5000000000000001E-3</v>
      </c>
      <c r="AA374" s="28">
        <f t="shared" si="112"/>
        <v>0.38442294820740447</v>
      </c>
      <c r="AB374" s="27">
        <f t="shared" si="110"/>
        <v>0</v>
      </c>
      <c r="AC374" s="27">
        <f t="shared" si="111"/>
        <v>93.152503135429669</v>
      </c>
    </row>
    <row r="375" spans="1:29" x14ac:dyDescent="0.2">
      <c r="A375" s="19">
        <f t="shared" si="120"/>
        <v>56035</v>
      </c>
      <c r="B375">
        <f t="shared" si="121"/>
        <v>86</v>
      </c>
      <c r="C375">
        <f t="shared" si="122"/>
        <v>2</v>
      </c>
      <c r="D375">
        <f t="shared" si="123"/>
        <v>31</v>
      </c>
      <c r="E375">
        <f t="shared" si="124"/>
        <v>11</v>
      </c>
      <c r="F375">
        <f t="shared" si="125"/>
        <v>371</v>
      </c>
      <c r="G375" s="11">
        <f>'Fund Return'!D372</f>
        <v>2.9194203549069171E-2</v>
      </c>
      <c r="H375" s="12">
        <f t="shared" si="126"/>
        <v>0</v>
      </c>
      <c r="I375" s="12">
        <f>H374*(Input!$B$13)/12</f>
        <v>0</v>
      </c>
      <c r="J375" s="12">
        <f>H374*(Input!$B$14)/12</f>
        <v>0</v>
      </c>
      <c r="K375" s="12">
        <f>IF(AND($E375=0, H374&gt;0), Input!$B$15, 0)</f>
        <v>0</v>
      </c>
      <c r="L375" s="12">
        <f>O374*IF(AND($E375=0, H374&gt;0), Input!$B$12, 0)</f>
        <v>0</v>
      </c>
      <c r="M375" s="12">
        <f t="shared" si="127"/>
        <v>0</v>
      </c>
      <c r="N375" s="12">
        <f>IF(AND($E375=0, Q375=0, D375&lt;=5), MAX(O363*Input!$B$20), 0)</f>
        <v>0</v>
      </c>
      <c r="O375" s="12">
        <f t="shared" si="128"/>
        <v>157809.62</v>
      </c>
      <c r="P375" s="20">
        <f>IF(Q375=0, VLOOKUP(B375, LWP!$A$2:$B$77, 2, FALSE), P374)</f>
        <v>0.05</v>
      </c>
      <c r="Q375" s="13">
        <f>IF(F375&lt;Input!$B$23,0,1)</f>
        <v>1</v>
      </c>
      <c r="R375" s="12">
        <f t="shared" si="106"/>
        <v>657.54008333333331</v>
      </c>
      <c r="S375" s="12">
        <f t="shared" si="107"/>
        <v>657.54008333333331</v>
      </c>
      <c r="T375" s="27">
        <f>VLOOKUP(D375,'Swap-forward'!$A$2:$B$90,2,FALSE)/12</f>
        <v>3.1558224514588173E-3</v>
      </c>
      <c r="U375" s="27">
        <f>EXP(-SUM(T$5:T375))</f>
        <v>0.36736048163782342</v>
      </c>
      <c r="V375" s="12">
        <f t="shared" si="108"/>
        <v>0</v>
      </c>
      <c r="W375" s="12">
        <f t="shared" si="109"/>
        <v>241.55424170950786</v>
      </c>
      <c r="X375" s="26"/>
      <c r="Y375">
        <f>VLOOKUP(B375, Mort!$A$2:$D$116, 4, FALSE)/12</f>
        <v>7.087984177212665E-4</v>
      </c>
      <c r="Z375">
        <f>VLOOKUP(D375,Lapse!$A$2:$B$101, 2, FALSE)/12</f>
        <v>2.5000000000000001E-3</v>
      </c>
      <c r="AA375" s="28">
        <f t="shared" si="112"/>
        <v>0.38319009365540435</v>
      </c>
      <c r="AB375" s="27">
        <f t="shared" si="110"/>
        <v>0</v>
      </c>
      <c r="AC375" s="27">
        <f t="shared" si="111"/>
        <v>92.561192503526499</v>
      </c>
    </row>
    <row r="376" spans="1:29" x14ac:dyDescent="0.2">
      <c r="A376" s="19">
        <f t="shared" si="120"/>
        <v>56065</v>
      </c>
      <c r="B376">
        <f t="shared" si="121"/>
        <v>86</v>
      </c>
      <c r="C376">
        <f t="shared" si="122"/>
        <v>3</v>
      </c>
      <c r="D376">
        <f t="shared" si="123"/>
        <v>32</v>
      </c>
      <c r="E376">
        <f t="shared" si="124"/>
        <v>0</v>
      </c>
      <c r="F376">
        <f t="shared" si="125"/>
        <v>372</v>
      </c>
      <c r="G376" s="11">
        <f>'Fund Return'!D373</f>
        <v>5.5143721639253095E-2</v>
      </c>
      <c r="H376" s="12">
        <f t="shared" si="126"/>
        <v>0</v>
      </c>
      <c r="I376" s="12">
        <f>H375*(Input!$B$13)/12</f>
        <v>0</v>
      </c>
      <c r="J376" s="12">
        <f>H375*(Input!$B$14)/12</f>
        <v>0</v>
      </c>
      <c r="K376" s="12">
        <f>IF(AND($E376=0, H375&gt;0), Input!$B$15, 0)</f>
        <v>0</v>
      </c>
      <c r="L376" s="12">
        <f>O375*IF(AND($E376=0, H375&gt;0), Input!$B$12, 0)</f>
        <v>0</v>
      </c>
      <c r="M376" s="12">
        <f t="shared" si="127"/>
        <v>0</v>
      </c>
      <c r="N376" s="12">
        <f>IF(AND($E376=0, Q376=0, D376&lt;=5), MAX(O364*Input!$B$20), 0)</f>
        <v>0</v>
      </c>
      <c r="O376" s="12">
        <f t="shared" si="128"/>
        <v>157809.62</v>
      </c>
      <c r="P376" s="20">
        <f>IF(Q376=0, VLOOKUP(B376, LWP!$A$2:$B$77, 2, FALSE), P375)</f>
        <v>0.05</v>
      </c>
      <c r="Q376" s="13">
        <f>IF(F376&lt;Input!$B$23,0,1)</f>
        <v>1</v>
      </c>
      <c r="R376" s="12">
        <f t="shared" si="106"/>
        <v>657.54008333333331</v>
      </c>
      <c r="S376" s="12">
        <f t="shared" si="107"/>
        <v>657.54008333333331</v>
      </c>
      <c r="T376" s="27">
        <f>VLOOKUP(D376,'Swap-forward'!$A$2:$B$90,2,FALSE)/12</f>
        <v>3.1558224514588173E-3</v>
      </c>
      <c r="U376" s="27">
        <f>EXP(-SUM(T$5:T376))</f>
        <v>0.36620298457035533</v>
      </c>
      <c r="V376" s="12">
        <f t="shared" si="108"/>
        <v>0</v>
      </c>
      <c r="W376" s="12">
        <f t="shared" si="109"/>
        <v>240.79314099130681</v>
      </c>
      <c r="X376" s="26"/>
      <c r="Y376">
        <f>VLOOKUP(B376, Mort!$A$2:$D$116, 4, FALSE)/12</f>
        <v>7.087984177212665E-4</v>
      </c>
      <c r="Z376">
        <f>VLOOKUP(D376,Lapse!$A$2:$B$101, 2, FALSE)/12</f>
        <v>2.5000000000000001E-3</v>
      </c>
      <c r="AA376" s="28">
        <f t="shared" si="112"/>
        <v>0.3819611929005266</v>
      </c>
      <c r="AB376" s="27">
        <f t="shared" si="110"/>
        <v>0</v>
      </c>
      <c r="AC376" s="27">
        <f t="shared" si="111"/>
        <v>91.973635375304241</v>
      </c>
    </row>
    <row r="377" spans="1:29" x14ac:dyDescent="0.2">
      <c r="A377" s="19">
        <f t="shared" si="120"/>
        <v>56096</v>
      </c>
      <c r="B377">
        <f t="shared" si="121"/>
        <v>86</v>
      </c>
      <c r="C377">
        <f t="shared" si="122"/>
        <v>4</v>
      </c>
      <c r="D377">
        <f t="shared" si="123"/>
        <v>32</v>
      </c>
      <c r="E377">
        <f t="shared" si="124"/>
        <v>1</v>
      </c>
      <c r="F377">
        <f t="shared" si="125"/>
        <v>373</v>
      </c>
      <c r="G377" s="11">
        <f>'Fund Return'!D374</f>
        <v>6.0648507068077229E-2</v>
      </c>
      <c r="H377" s="12">
        <f t="shared" si="126"/>
        <v>0</v>
      </c>
      <c r="I377" s="12">
        <f>H376*(Input!$B$13)/12</f>
        <v>0</v>
      </c>
      <c r="J377" s="12">
        <f>H376*(Input!$B$14)/12</f>
        <v>0</v>
      </c>
      <c r="K377" s="12">
        <f>IF(AND($E377=0, H376&gt;0), Input!$B$15, 0)</f>
        <v>0</v>
      </c>
      <c r="L377" s="12">
        <f>O376*IF(AND($E377=0, H376&gt;0), Input!$B$12, 0)</f>
        <v>0</v>
      </c>
      <c r="M377" s="12">
        <f t="shared" si="127"/>
        <v>0</v>
      </c>
      <c r="N377" s="12">
        <f>IF(AND($E377=0, Q377=0, D377&lt;=5), MAX(O365*Input!$B$20), 0)</f>
        <v>0</v>
      </c>
      <c r="O377" s="12">
        <f t="shared" si="128"/>
        <v>157809.62</v>
      </c>
      <c r="P377" s="20">
        <f>IF(Q377=0, VLOOKUP(B377, LWP!$A$2:$B$77, 2, FALSE), P376)</f>
        <v>0.05</v>
      </c>
      <c r="Q377" s="13">
        <f>IF(F377&lt;Input!$B$23,0,1)</f>
        <v>1</v>
      </c>
      <c r="R377" s="12">
        <f t="shared" si="106"/>
        <v>657.54008333333331</v>
      </c>
      <c r="S377" s="12">
        <f t="shared" si="107"/>
        <v>657.54008333333331</v>
      </c>
      <c r="T377" s="27">
        <f>VLOOKUP(D377,'Swap-forward'!$A$2:$B$90,2,FALSE)/12</f>
        <v>3.1558224514588173E-3</v>
      </c>
      <c r="U377" s="27">
        <f>EXP(-SUM(T$5:T377))</f>
        <v>0.36504913460029742</v>
      </c>
      <c r="V377" s="12">
        <f t="shared" si="108"/>
        <v>0</v>
      </c>
      <c r="W377" s="12">
        <f t="shared" si="109"/>
        <v>240.03443838584079</v>
      </c>
      <c r="X377" s="26"/>
      <c r="Y377">
        <f>VLOOKUP(B377, Mort!$A$2:$D$116, 4, FALSE)/12</f>
        <v>7.087984177212665E-4</v>
      </c>
      <c r="Z377">
        <f>VLOOKUP(D377,Lapse!$A$2:$B$101, 2, FALSE)/12</f>
        <v>2.5000000000000001E-3</v>
      </c>
      <c r="AA377" s="28">
        <f t="shared" si="112"/>
        <v>0.38073623326283934</v>
      </c>
      <c r="AB377" s="27">
        <f t="shared" si="110"/>
        <v>0</v>
      </c>
      <c r="AC377" s="27">
        <f t="shared" si="111"/>
        <v>91.389807924386119</v>
      </c>
    </row>
    <row r="378" spans="1:29" x14ac:dyDescent="0.2">
      <c r="A378" s="19">
        <f t="shared" si="120"/>
        <v>56127</v>
      </c>
      <c r="B378">
        <f t="shared" si="121"/>
        <v>86</v>
      </c>
      <c r="C378">
        <f t="shared" si="122"/>
        <v>5</v>
      </c>
      <c r="D378">
        <f t="shared" si="123"/>
        <v>32</v>
      </c>
      <c r="E378">
        <f t="shared" si="124"/>
        <v>2</v>
      </c>
      <c r="F378">
        <f t="shared" si="125"/>
        <v>374</v>
      </c>
      <c r="G378" s="11">
        <f>'Fund Return'!D375</f>
        <v>-1.4550855955099209E-2</v>
      </c>
      <c r="H378" s="12">
        <f t="shared" si="126"/>
        <v>0</v>
      </c>
      <c r="I378" s="12">
        <f>H377*(Input!$B$13)/12</f>
        <v>0</v>
      </c>
      <c r="J378" s="12">
        <f>H377*(Input!$B$14)/12</f>
        <v>0</v>
      </c>
      <c r="K378" s="12">
        <f>IF(AND($E378=0, H377&gt;0), Input!$B$15, 0)</f>
        <v>0</v>
      </c>
      <c r="L378" s="12">
        <f>O377*IF(AND($E378=0, H377&gt;0), Input!$B$12, 0)</f>
        <v>0</v>
      </c>
      <c r="M378" s="12">
        <f t="shared" si="127"/>
        <v>0</v>
      </c>
      <c r="N378" s="12">
        <f>IF(AND($E378=0, Q378=0, D378&lt;=5), MAX(O366*Input!$B$20), 0)</f>
        <v>0</v>
      </c>
      <c r="O378" s="12">
        <f t="shared" si="128"/>
        <v>157809.62</v>
      </c>
      <c r="P378" s="20">
        <f>IF(Q378=0, VLOOKUP(B378, LWP!$A$2:$B$77, 2, FALSE), P377)</f>
        <v>0.05</v>
      </c>
      <c r="Q378" s="13">
        <f>IF(F378&lt;Input!$B$23,0,1)</f>
        <v>1</v>
      </c>
      <c r="R378" s="12">
        <f t="shared" si="106"/>
        <v>657.54008333333331</v>
      </c>
      <c r="S378" s="12">
        <f t="shared" si="107"/>
        <v>657.54008333333331</v>
      </c>
      <c r="T378" s="27">
        <f>VLOOKUP(D378,'Swap-forward'!$A$2:$B$90,2,FALSE)/12</f>
        <v>3.1558224514588173E-3</v>
      </c>
      <c r="U378" s="27">
        <f>EXP(-SUM(T$5:T378))</f>
        <v>0.36389892023619991</v>
      </c>
      <c r="V378" s="12">
        <f t="shared" si="108"/>
        <v>0</v>
      </c>
      <c r="W378" s="12">
        <f t="shared" si="109"/>
        <v>239.27812633702089</v>
      </c>
      <c r="X378" s="26"/>
      <c r="Y378">
        <f>VLOOKUP(B378, Mort!$A$2:$D$116, 4, FALSE)/12</f>
        <v>7.087984177212665E-4</v>
      </c>
      <c r="Z378">
        <f>VLOOKUP(D378,Lapse!$A$2:$B$101, 2, FALSE)/12</f>
        <v>2.5000000000000001E-3</v>
      </c>
      <c r="AA378" s="28">
        <f t="shared" si="112"/>
        <v>0.37951520210307566</v>
      </c>
      <c r="AB378" s="27">
        <f t="shared" si="110"/>
        <v>0</v>
      </c>
      <c r="AC378" s="27">
        <f t="shared" si="111"/>
        <v>90.809686475639751</v>
      </c>
    </row>
    <row r="379" spans="1:29" x14ac:dyDescent="0.2">
      <c r="A379" s="19">
        <f t="shared" si="120"/>
        <v>56157</v>
      </c>
      <c r="B379">
        <f t="shared" si="121"/>
        <v>86</v>
      </c>
      <c r="C379">
        <f t="shared" si="122"/>
        <v>6</v>
      </c>
      <c r="D379">
        <f t="shared" si="123"/>
        <v>32</v>
      </c>
      <c r="E379">
        <f t="shared" si="124"/>
        <v>3</v>
      </c>
      <c r="F379">
        <f t="shared" si="125"/>
        <v>375</v>
      </c>
      <c r="G379" s="11">
        <f>'Fund Return'!D376</f>
        <v>-2.201534348011118E-2</v>
      </c>
      <c r="H379" s="12">
        <f t="shared" si="126"/>
        <v>0</v>
      </c>
      <c r="I379" s="12">
        <f>H378*(Input!$B$13)/12</f>
        <v>0</v>
      </c>
      <c r="J379" s="12">
        <f>H378*(Input!$B$14)/12</f>
        <v>0</v>
      </c>
      <c r="K379" s="12">
        <f>IF(AND($E379=0, H378&gt;0), Input!$B$15, 0)</f>
        <v>0</v>
      </c>
      <c r="L379" s="12">
        <f>O378*IF(AND($E379=0, H378&gt;0), Input!$B$12, 0)</f>
        <v>0</v>
      </c>
      <c r="M379" s="12">
        <f t="shared" si="127"/>
        <v>0</v>
      </c>
      <c r="N379" s="12">
        <f>IF(AND($E379=0, Q379=0, D379&lt;=5), MAX(O367*Input!$B$20), 0)</f>
        <v>0</v>
      </c>
      <c r="O379" s="12">
        <f t="shared" si="128"/>
        <v>157809.62</v>
      </c>
      <c r="P379" s="20">
        <f>IF(Q379=0, VLOOKUP(B379, LWP!$A$2:$B$77, 2, FALSE), P378)</f>
        <v>0.05</v>
      </c>
      <c r="Q379" s="13">
        <f>IF(F379&lt;Input!$B$23,0,1)</f>
        <v>1</v>
      </c>
      <c r="R379" s="12">
        <f t="shared" si="106"/>
        <v>657.54008333333331</v>
      </c>
      <c r="S379" s="12">
        <f t="shared" si="107"/>
        <v>657.54008333333331</v>
      </c>
      <c r="T379" s="27">
        <f>VLOOKUP(D379,'Swap-forward'!$A$2:$B$90,2,FALSE)/12</f>
        <v>3.1558224514588173E-3</v>
      </c>
      <c r="U379" s="27">
        <f>EXP(-SUM(T$5:T379))</f>
        <v>0.36275233002282065</v>
      </c>
      <c r="V379" s="12">
        <f t="shared" si="108"/>
        <v>0</v>
      </c>
      <c r="W379" s="12">
        <f t="shared" si="109"/>
        <v>238.52419731256632</v>
      </c>
      <c r="X379" s="26"/>
      <c r="Y379">
        <f>VLOOKUP(B379, Mort!$A$2:$D$116, 4, FALSE)/12</f>
        <v>7.087984177212665E-4</v>
      </c>
      <c r="Z379">
        <f>VLOOKUP(D379,Lapse!$A$2:$B$101, 2, FALSE)/12</f>
        <v>2.5000000000000001E-3</v>
      </c>
      <c r="AA379" s="28">
        <f t="shared" si="112"/>
        <v>0.37829808682250299</v>
      </c>
      <c r="AB379" s="27">
        <f t="shared" si="110"/>
        <v>0</v>
      </c>
      <c r="AC379" s="27">
        <f t="shared" si="111"/>
        <v>90.233247504217047</v>
      </c>
    </row>
    <row r="380" spans="1:29" x14ac:dyDescent="0.2">
      <c r="A380" s="19">
        <f t="shared" si="120"/>
        <v>56188</v>
      </c>
      <c r="B380">
        <f t="shared" si="121"/>
        <v>86</v>
      </c>
      <c r="C380">
        <f t="shared" si="122"/>
        <v>7</v>
      </c>
      <c r="D380">
        <f t="shared" si="123"/>
        <v>32</v>
      </c>
      <c r="E380">
        <f t="shared" si="124"/>
        <v>4</v>
      </c>
      <c r="F380">
        <f t="shared" si="125"/>
        <v>376</v>
      </c>
      <c r="G380" s="11">
        <f>'Fund Return'!D377</f>
        <v>4.1751707623029571E-2</v>
      </c>
      <c r="H380" s="12">
        <f t="shared" si="126"/>
        <v>0</v>
      </c>
      <c r="I380" s="12">
        <f>H379*(Input!$B$13)/12</f>
        <v>0</v>
      </c>
      <c r="J380" s="12">
        <f>H379*(Input!$B$14)/12</f>
        <v>0</v>
      </c>
      <c r="K380" s="12">
        <f>IF(AND($E380=0, H379&gt;0), Input!$B$15, 0)</f>
        <v>0</v>
      </c>
      <c r="L380" s="12">
        <f>O379*IF(AND($E380=0, H379&gt;0), Input!$B$12, 0)</f>
        <v>0</v>
      </c>
      <c r="M380" s="12">
        <f t="shared" si="127"/>
        <v>0</v>
      </c>
      <c r="N380" s="12">
        <f>IF(AND($E380=0, Q380=0, D380&lt;=5), MAX(O368*Input!$B$20), 0)</f>
        <v>0</v>
      </c>
      <c r="O380" s="12">
        <f t="shared" si="128"/>
        <v>157809.62</v>
      </c>
      <c r="P380" s="20">
        <f>IF(Q380=0, VLOOKUP(B380, LWP!$A$2:$B$77, 2, FALSE), P379)</f>
        <v>0.05</v>
      </c>
      <c r="Q380" s="13">
        <f>IF(F380&lt;Input!$B$23,0,1)</f>
        <v>1</v>
      </c>
      <c r="R380" s="12">
        <f t="shared" si="106"/>
        <v>657.54008333333331</v>
      </c>
      <c r="S380" s="12">
        <f t="shared" si="107"/>
        <v>657.54008333333331</v>
      </c>
      <c r="T380" s="27">
        <f>VLOOKUP(D380,'Swap-forward'!$A$2:$B$90,2,FALSE)/12</f>
        <v>3.1558224514588173E-3</v>
      </c>
      <c r="U380" s="27">
        <f>EXP(-SUM(T$5:T380))</f>
        <v>0.3616093525410114</v>
      </c>
      <c r="V380" s="12">
        <f t="shared" si="108"/>
        <v>0</v>
      </c>
      <c r="W380" s="12">
        <f t="shared" si="109"/>
        <v>237.77264380392933</v>
      </c>
      <c r="X380" s="26"/>
      <c r="Y380">
        <f>VLOOKUP(B380, Mort!$A$2:$D$116, 4, FALSE)/12</f>
        <v>7.087984177212665E-4</v>
      </c>
      <c r="Z380">
        <f>VLOOKUP(D380,Lapse!$A$2:$B$101, 2, FALSE)/12</f>
        <v>2.5000000000000001E-3</v>
      </c>
      <c r="AA380" s="28">
        <f t="shared" si="112"/>
        <v>0.37708487486279341</v>
      </c>
      <c r="AB380" s="27">
        <f t="shared" si="110"/>
        <v>0</v>
      </c>
      <c r="AC380" s="27">
        <f t="shared" si="111"/>
        <v>89.660467634600238</v>
      </c>
    </row>
    <row r="381" spans="1:29" x14ac:dyDescent="0.2">
      <c r="A381" s="19">
        <f t="shared" si="120"/>
        <v>56218</v>
      </c>
      <c r="B381">
        <f t="shared" si="121"/>
        <v>86</v>
      </c>
      <c r="C381">
        <f t="shared" si="122"/>
        <v>8</v>
      </c>
      <c r="D381">
        <f t="shared" si="123"/>
        <v>32</v>
      </c>
      <c r="E381">
        <f t="shared" si="124"/>
        <v>5</v>
      </c>
      <c r="F381">
        <f t="shared" si="125"/>
        <v>377</v>
      </c>
      <c r="G381" s="11">
        <f>'Fund Return'!D378</f>
        <v>4.2709859001034911E-2</v>
      </c>
      <c r="H381" s="12">
        <f t="shared" si="126"/>
        <v>0</v>
      </c>
      <c r="I381" s="12">
        <f>H380*(Input!$B$13)/12</f>
        <v>0</v>
      </c>
      <c r="J381" s="12">
        <f>H380*(Input!$B$14)/12</f>
        <v>0</v>
      </c>
      <c r="K381" s="12">
        <f>IF(AND($E381=0, H380&gt;0), Input!$B$15, 0)</f>
        <v>0</v>
      </c>
      <c r="L381" s="12">
        <f>O380*IF(AND($E381=0, H380&gt;0), Input!$B$12, 0)</f>
        <v>0</v>
      </c>
      <c r="M381" s="12">
        <f t="shared" si="127"/>
        <v>0</v>
      </c>
      <c r="N381" s="12">
        <f>IF(AND($E381=0, Q381=0, D381&lt;=5), MAX(O369*Input!$B$20), 0)</f>
        <v>0</v>
      </c>
      <c r="O381" s="12">
        <f t="shared" si="128"/>
        <v>157809.62</v>
      </c>
      <c r="P381" s="20">
        <f>IF(Q381=0, VLOOKUP(B381, LWP!$A$2:$B$77, 2, FALSE), P380)</f>
        <v>0.05</v>
      </c>
      <c r="Q381" s="13">
        <f>IF(F381&lt;Input!$B$23,0,1)</f>
        <v>1</v>
      </c>
      <c r="R381" s="12">
        <f t="shared" si="106"/>
        <v>657.54008333333331</v>
      </c>
      <c r="S381" s="12">
        <f t="shared" si="107"/>
        <v>657.54008333333331</v>
      </c>
      <c r="T381" s="27">
        <f>VLOOKUP(D381,'Swap-forward'!$A$2:$B$90,2,FALSE)/12</f>
        <v>3.1558224514588173E-3</v>
      </c>
      <c r="U381" s="27">
        <f>EXP(-SUM(T$5:T381))</f>
        <v>0.36046997640760375</v>
      </c>
      <c r="V381" s="12">
        <f t="shared" si="108"/>
        <v>0</v>
      </c>
      <c r="W381" s="12">
        <f t="shared" si="109"/>
        <v>237.02345832622046</v>
      </c>
      <c r="X381" s="26"/>
      <c r="Y381">
        <f>VLOOKUP(B381, Mort!$A$2:$D$116, 4, FALSE)/12</f>
        <v>7.087984177212665E-4</v>
      </c>
      <c r="Z381">
        <f>VLOOKUP(D381,Lapse!$A$2:$B$101, 2, FALSE)/12</f>
        <v>2.5000000000000001E-3</v>
      </c>
      <c r="AA381" s="28">
        <f t="shared" si="112"/>
        <v>0.37587555370589365</v>
      </c>
      <c r="AB381" s="27">
        <f t="shared" si="110"/>
        <v>0</v>
      </c>
      <c r="AC381" s="27">
        <f t="shared" si="111"/>
        <v>89.091323639653922</v>
      </c>
    </row>
    <row r="382" spans="1:29" x14ac:dyDescent="0.2">
      <c r="A382" s="19">
        <f t="shared" si="120"/>
        <v>56249</v>
      </c>
      <c r="B382">
        <f t="shared" si="121"/>
        <v>86</v>
      </c>
      <c r="C382">
        <f t="shared" si="122"/>
        <v>9</v>
      </c>
      <c r="D382">
        <f t="shared" si="123"/>
        <v>32</v>
      </c>
      <c r="E382">
        <f t="shared" si="124"/>
        <v>6</v>
      </c>
      <c r="F382">
        <f t="shared" si="125"/>
        <v>378</v>
      </c>
      <c r="G382" s="11">
        <f>'Fund Return'!D379</f>
        <v>-1.9720357424648189E-2</v>
      </c>
      <c r="H382" s="12">
        <f t="shared" si="126"/>
        <v>0</v>
      </c>
      <c r="I382" s="12">
        <f>H381*(Input!$B$13)/12</f>
        <v>0</v>
      </c>
      <c r="J382" s="12">
        <f>H381*(Input!$B$14)/12</f>
        <v>0</v>
      </c>
      <c r="K382" s="12">
        <f>IF(AND($E382=0, H381&gt;0), Input!$B$15, 0)</f>
        <v>0</v>
      </c>
      <c r="L382" s="12">
        <f>O381*IF(AND($E382=0, H381&gt;0), Input!$B$12, 0)</f>
        <v>0</v>
      </c>
      <c r="M382" s="12">
        <f t="shared" si="127"/>
        <v>0</v>
      </c>
      <c r="N382" s="12">
        <f>IF(AND($E382=0, Q382=0, D382&lt;=5), MAX(O370*Input!$B$20), 0)</f>
        <v>0</v>
      </c>
      <c r="O382" s="12">
        <f t="shared" si="128"/>
        <v>157809.62</v>
      </c>
      <c r="P382" s="20">
        <f>IF(Q382=0, VLOOKUP(B382, LWP!$A$2:$B$77, 2, FALSE), P381)</f>
        <v>0.05</v>
      </c>
      <c r="Q382" s="13">
        <f>IF(F382&lt;Input!$B$23,0,1)</f>
        <v>1</v>
      </c>
      <c r="R382" s="12">
        <f t="shared" si="106"/>
        <v>657.54008333333331</v>
      </c>
      <c r="S382" s="12">
        <f t="shared" si="107"/>
        <v>657.54008333333331</v>
      </c>
      <c r="T382" s="27">
        <f>VLOOKUP(D382,'Swap-forward'!$A$2:$B$90,2,FALSE)/12</f>
        <v>3.1558224514588173E-3</v>
      </c>
      <c r="U382" s="27">
        <f>EXP(-SUM(T$5:T382))</f>
        <v>0.35933419027529612</v>
      </c>
      <c r="V382" s="12">
        <f t="shared" si="108"/>
        <v>0</v>
      </c>
      <c r="W382" s="12">
        <f t="shared" si="109"/>
        <v>236.27663341813405</v>
      </c>
      <c r="X382" s="26"/>
      <c r="Y382">
        <f>VLOOKUP(B382, Mort!$A$2:$D$116, 4, FALSE)/12</f>
        <v>7.087984177212665E-4</v>
      </c>
      <c r="Z382">
        <f>VLOOKUP(D382,Lapse!$A$2:$B$101, 2, FALSE)/12</f>
        <v>2.5000000000000001E-3</v>
      </c>
      <c r="AA382" s="28">
        <f t="shared" si="112"/>
        <v>0.3746701108738964</v>
      </c>
      <c r="AB382" s="27">
        <f t="shared" si="110"/>
        <v>0</v>
      </c>
      <c r="AC382" s="27">
        <f t="shared" si="111"/>
        <v>88.525792439683258</v>
      </c>
    </row>
    <row r="383" spans="1:29" x14ac:dyDescent="0.2">
      <c r="A383" s="19">
        <f t="shared" si="120"/>
        <v>56280</v>
      </c>
      <c r="B383">
        <f t="shared" si="121"/>
        <v>86</v>
      </c>
      <c r="C383">
        <f t="shared" si="122"/>
        <v>10</v>
      </c>
      <c r="D383">
        <f t="shared" si="123"/>
        <v>32</v>
      </c>
      <c r="E383">
        <f t="shared" si="124"/>
        <v>7</v>
      </c>
      <c r="F383">
        <f t="shared" si="125"/>
        <v>379</v>
      </c>
      <c r="G383" s="11">
        <f>'Fund Return'!D380</f>
        <v>-3.6001306498059667E-2</v>
      </c>
      <c r="H383" s="12">
        <f t="shared" si="126"/>
        <v>0</v>
      </c>
      <c r="I383" s="12">
        <f>H382*(Input!$B$13)/12</f>
        <v>0</v>
      </c>
      <c r="J383" s="12">
        <f>H382*(Input!$B$14)/12</f>
        <v>0</v>
      </c>
      <c r="K383" s="12">
        <f>IF(AND($E383=0, H382&gt;0), Input!$B$15, 0)</f>
        <v>0</v>
      </c>
      <c r="L383" s="12">
        <f>O382*IF(AND($E383=0, H382&gt;0), Input!$B$12, 0)</f>
        <v>0</v>
      </c>
      <c r="M383" s="12">
        <f t="shared" si="127"/>
        <v>0</v>
      </c>
      <c r="N383" s="12">
        <f>IF(AND($E383=0, Q383=0, D383&lt;=5), MAX(O371*Input!$B$20), 0)</f>
        <v>0</v>
      </c>
      <c r="O383" s="12">
        <f t="shared" si="128"/>
        <v>157809.62</v>
      </c>
      <c r="P383" s="20">
        <f>IF(Q383=0, VLOOKUP(B383, LWP!$A$2:$B$77, 2, FALSE), P382)</f>
        <v>0.05</v>
      </c>
      <c r="Q383" s="13">
        <f>IF(F383&lt;Input!$B$23,0,1)</f>
        <v>1</v>
      </c>
      <c r="R383" s="12">
        <f t="shared" si="106"/>
        <v>657.54008333333331</v>
      </c>
      <c r="S383" s="12">
        <f t="shared" si="107"/>
        <v>657.54008333333331</v>
      </c>
      <c r="T383" s="27">
        <f>VLOOKUP(D383,'Swap-forward'!$A$2:$B$90,2,FALSE)/12</f>
        <v>3.1558224514588173E-3</v>
      </c>
      <c r="U383" s="27">
        <f>EXP(-SUM(T$5:T383))</f>
        <v>0.35820198283254034</v>
      </c>
      <c r="V383" s="12">
        <f t="shared" si="108"/>
        <v>0</v>
      </c>
      <c r="W383" s="12">
        <f t="shared" si="109"/>
        <v>235.53216164187381</v>
      </c>
      <c r="X383" s="26"/>
      <c r="Y383">
        <f>VLOOKUP(B383, Mort!$A$2:$D$116, 4, FALSE)/12</f>
        <v>7.087984177212665E-4</v>
      </c>
      <c r="Z383">
        <f>VLOOKUP(D383,Lapse!$A$2:$B$101, 2, FALSE)/12</f>
        <v>2.5000000000000001E-3</v>
      </c>
      <c r="AA383" s="28">
        <f t="shared" si="112"/>
        <v>0.37346853392891116</v>
      </c>
      <c r="AB383" s="27">
        <f t="shared" si="110"/>
        <v>0</v>
      </c>
      <c r="AC383" s="27">
        <f t="shared" si="111"/>
        <v>87.963851101497937</v>
      </c>
    </row>
    <row r="384" spans="1:29" x14ac:dyDescent="0.2">
      <c r="A384" s="19">
        <f t="shared" si="120"/>
        <v>56308</v>
      </c>
      <c r="B384">
        <f t="shared" si="121"/>
        <v>86</v>
      </c>
      <c r="C384">
        <f t="shared" si="122"/>
        <v>11</v>
      </c>
      <c r="D384">
        <f t="shared" si="123"/>
        <v>32</v>
      </c>
      <c r="E384">
        <f t="shared" si="124"/>
        <v>8</v>
      </c>
      <c r="F384">
        <f t="shared" si="125"/>
        <v>380</v>
      </c>
      <c r="G384" s="11">
        <f>'Fund Return'!D381</f>
        <v>2.085718538093724E-2</v>
      </c>
      <c r="H384" s="12">
        <f t="shared" si="126"/>
        <v>0</v>
      </c>
      <c r="I384" s="12">
        <f>H383*(Input!$B$13)/12</f>
        <v>0</v>
      </c>
      <c r="J384" s="12">
        <f>H383*(Input!$B$14)/12</f>
        <v>0</v>
      </c>
      <c r="K384" s="12">
        <f>IF(AND($E384=0, H383&gt;0), Input!$B$15, 0)</f>
        <v>0</v>
      </c>
      <c r="L384" s="12">
        <f>O383*IF(AND($E384=0, H383&gt;0), Input!$B$12, 0)</f>
        <v>0</v>
      </c>
      <c r="M384" s="12">
        <f t="shared" si="127"/>
        <v>0</v>
      </c>
      <c r="N384" s="12">
        <f>IF(AND($E384=0, Q384=0, D384&lt;=5), MAX(O372*Input!$B$20), 0)</f>
        <v>0</v>
      </c>
      <c r="O384" s="12">
        <f t="shared" si="128"/>
        <v>157809.62</v>
      </c>
      <c r="P384" s="20">
        <f>IF(Q384=0, VLOOKUP(B384, LWP!$A$2:$B$77, 2, FALSE), P383)</f>
        <v>0.05</v>
      </c>
      <c r="Q384" s="13">
        <f>IF(F384&lt;Input!$B$23,0,1)</f>
        <v>1</v>
      </c>
      <c r="R384" s="12">
        <f t="shared" si="106"/>
        <v>657.54008333333331</v>
      </c>
      <c r="S384" s="12">
        <f t="shared" si="107"/>
        <v>657.54008333333331</v>
      </c>
      <c r="T384" s="27">
        <f>VLOOKUP(D384,'Swap-forward'!$A$2:$B$90,2,FALSE)/12</f>
        <v>3.1558224514588173E-3</v>
      </c>
      <c r="U384" s="27">
        <f>EXP(-SUM(T$5:T384))</f>
        <v>0.35707334280342939</v>
      </c>
      <c r="V384" s="12">
        <f t="shared" si="108"/>
        <v>0</v>
      </c>
      <c r="W384" s="12">
        <f t="shared" si="109"/>
        <v>234.79003558307886</v>
      </c>
      <c r="X384" s="26"/>
      <c r="Y384">
        <f>VLOOKUP(B384, Mort!$A$2:$D$116, 4, FALSE)/12</f>
        <v>7.087984177212665E-4</v>
      </c>
      <c r="Z384">
        <f>VLOOKUP(D384,Lapse!$A$2:$B$101, 2, FALSE)/12</f>
        <v>2.5000000000000001E-3</v>
      </c>
      <c r="AA384" s="28">
        <f t="shared" si="112"/>
        <v>0.37227081047293614</v>
      </c>
      <c r="AB384" s="27">
        <f t="shared" si="110"/>
        <v>0</v>
      </c>
      <c r="AC384" s="27">
        <f t="shared" si="111"/>
        <v>87.405476837482283</v>
      </c>
    </row>
    <row r="385" spans="1:29" x14ac:dyDescent="0.2">
      <c r="A385" s="19">
        <f t="shared" si="120"/>
        <v>56339</v>
      </c>
      <c r="B385">
        <f t="shared" si="121"/>
        <v>87</v>
      </c>
      <c r="C385">
        <f t="shared" si="122"/>
        <v>0</v>
      </c>
      <c r="D385">
        <f t="shared" si="123"/>
        <v>32</v>
      </c>
      <c r="E385">
        <f t="shared" si="124"/>
        <v>9</v>
      </c>
      <c r="F385">
        <f t="shared" si="125"/>
        <v>381</v>
      </c>
      <c r="G385" s="11">
        <f>'Fund Return'!D382</f>
        <v>-2.9842916415520504E-2</v>
      </c>
      <c r="H385" s="12">
        <f t="shared" si="126"/>
        <v>0</v>
      </c>
      <c r="I385" s="12">
        <f>H384*(Input!$B$13)/12</f>
        <v>0</v>
      </c>
      <c r="J385" s="12">
        <f>H384*(Input!$B$14)/12</f>
        <v>0</v>
      </c>
      <c r="K385" s="12">
        <f>IF(AND($E385=0, H384&gt;0), Input!$B$15, 0)</f>
        <v>0</v>
      </c>
      <c r="L385" s="12">
        <f>O384*IF(AND($E385=0, H384&gt;0), Input!$B$12, 0)</f>
        <v>0</v>
      </c>
      <c r="M385" s="12">
        <f t="shared" si="127"/>
        <v>0</v>
      </c>
      <c r="N385" s="12">
        <f>IF(AND($E385=0, Q385=0, D385&lt;=5), MAX(O373*Input!$B$20), 0)</f>
        <v>0</v>
      </c>
      <c r="O385" s="12">
        <f t="shared" si="128"/>
        <v>157809.62</v>
      </c>
      <c r="P385" s="20">
        <f>IF(Q385=0, VLOOKUP(B385, LWP!$A$2:$B$77, 2, FALSE), P384)</f>
        <v>0.05</v>
      </c>
      <c r="Q385" s="13">
        <f>IF(F385&lt;Input!$B$23,0,1)</f>
        <v>1</v>
      </c>
      <c r="R385" s="12">
        <f t="shared" si="106"/>
        <v>657.54008333333331</v>
      </c>
      <c r="S385" s="12">
        <f t="shared" si="107"/>
        <v>657.54008333333331</v>
      </c>
      <c r="T385" s="27">
        <f>VLOOKUP(D385,'Swap-forward'!$A$2:$B$90,2,FALSE)/12</f>
        <v>3.1558224514588173E-3</v>
      </c>
      <c r="U385" s="27">
        <f>EXP(-SUM(T$5:T385))</f>
        <v>0.35594825894758481</v>
      </c>
      <c r="V385" s="12">
        <f t="shared" si="108"/>
        <v>0</v>
      </c>
      <c r="W385" s="12">
        <f t="shared" si="109"/>
        <v>234.05024785074983</v>
      </c>
      <c r="X385" s="26"/>
      <c r="Y385">
        <f>VLOOKUP(B385, Mort!$A$2:$D$116, 4, FALSE)/12</f>
        <v>8.8967393360999986E-4</v>
      </c>
      <c r="Z385">
        <f>VLOOKUP(D385,Lapse!$A$2:$B$101, 2, FALSE)/12</f>
        <v>2.5000000000000001E-3</v>
      </c>
      <c r="AA385" s="28">
        <f t="shared" si="112"/>
        <v>0.371009761809523</v>
      </c>
      <c r="AB385" s="27">
        <f t="shared" si="110"/>
        <v>0</v>
      </c>
      <c r="AC385" s="27">
        <f t="shared" si="111"/>
        <v>86.83492670656652</v>
      </c>
    </row>
    <row r="386" spans="1:29" x14ac:dyDescent="0.2">
      <c r="A386" s="19">
        <f t="shared" si="120"/>
        <v>56369</v>
      </c>
      <c r="B386">
        <f t="shared" si="121"/>
        <v>87</v>
      </c>
      <c r="C386">
        <f t="shared" si="122"/>
        <v>1</v>
      </c>
      <c r="D386">
        <f t="shared" si="123"/>
        <v>32</v>
      </c>
      <c r="E386">
        <f t="shared" si="124"/>
        <v>10</v>
      </c>
      <c r="F386">
        <f t="shared" si="125"/>
        <v>382</v>
      </c>
      <c r="G386" s="11">
        <f>'Fund Return'!D383</f>
        <v>1.2405988925806312E-2</v>
      </c>
      <c r="H386" s="12">
        <f t="shared" si="126"/>
        <v>0</v>
      </c>
      <c r="I386" s="12">
        <f>H385*(Input!$B$13)/12</f>
        <v>0</v>
      </c>
      <c r="J386" s="12">
        <f>H385*(Input!$B$14)/12</f>
        <v>0</v>
      </c>
      <c r="K386" s="12">
        <f>IF(AND($E386=0, H385&gt;0), Input!$B$15, 0)</f>
        <v>0</v>
      </c>
      <c r="L386" s="12">
        <f>O385*IF(AND($E386=0, H385&gt;0), Input!$B$12, 0)</f>
        <v>0</v>
      </c>
      <c r="M386" s="12">
        <f t="shared" si="127"/>
        <v>0</v>
      </c>
      <c r="N386" s="12">
        <f>IF(AND($E386=0, Q386=0, D386&lt;=5), MAX(O374*Input!$B$20), 0)</f>
        <v>0</v>
      </c>
      <c r="O386" s="12">
        <f t="shared" si="128"/>
        <v>157809.62</v>
      </c>
      <c r="P386" s="20">
        <f>IF(Q386=0, VLOOKUP(B386, LWP!$A$2:$B$77, 2, FALSE), P385)</f>
        <v>0.05</v>
      </c>
      <c r="Q386" s="13">
        <f>IF(F386&lt;Input!$B$23,0,1)</f>
        <v>1</v>
      </c>
      <c r="R386" s="12">
        <f t="shared" si="106"/>
        <v>657.54008333333331</v>
      </c>
      <c r="S386" s="12">
        <f t="shared" si="107"/>
        <v>657.54008333333331</v>
      </c>
      <c r="T386" s="27">
        <f>VLOOKUP(D386,'Swap-forward'!$A$2:$B$90,2,FALSE)/12</f>
        <v>3.1558224514588173E-3</v>
      </c>
      <c r="U386" s="27">
        <f>EXP(-SUM(T$5:T386))</f>
        <v>0.3548267200600449</v>
      </c>
      <c r="V386" s="12">
        <f t="shared" si="108"/>
        <v>0</v>
      </c>
      <c r="W386" s="12">
        <f t="shared" si="109"/>
        <v>233.31279107717526</v>
      </c>
      <c r="X386" s="26"/>
      <c r="Y386">
        <f>VLOOKUP(B386, Mort!$A$2:$D$116, 4, FALSE)/12</f>
        <v>8.8967393360999986E-4</v>
      </c>
      <c r="Z386">
        <f>VLOOKUP(D386,Lapse!$A$2:$B$101, 2, FALSE)/12</f>
        <v>2.5000000000000001E-3</v>
      </c>
      <c r="AA386" s="28">
        <f t="shared" si="112"/>
        <v>0.36975298488508795</v>
      </c>
      <c r="AB386" s="27">
        <f t="shared" si="110"/>
        <v>0</v>
      </c>
      <c r="AC386" s="27">
        <f t="shared" si="111"/>
        <v>86.268100912656465</v>
      </c>
    </row>
    <row r="387" spans="1:29" x14ac:dyDescent="0.2">
      <c r="A387" s="19">
        <f t="shared" si="120"/>
        <v>56400</v>
      </c>
      <c r="B387">
        <f t="shared" si="121"/>
        <v>87</v>
      </c>
      <c r="C387">
        <f t="shared" si="122"/>
        <v>2</v>
      </c>
      <c r="D387">
        <f t="shared" si="123"/>
        <v>32</v>
      </c>
      <c r="E387">
        <f t="shared" si="124"/>
        <v>11</v>
      </c>
      <c r="F387">
        <f t="shared" si="125"/>
        <v>383</v>
      </c>
      <c r="G387" s="11">
        <f>'Fund Return'!D384</f>
        <v>2.6734699777577089E-3</v>
      </c>
      <c r="H387" s="12">
        <f t="shared" si="126"/>
        <v>0</v>
      </c>
      <c r="I387" s="12">
        <f>H386*(Input!$B$13)/12</f>
        <v>0</v>
      </c>
      <c r="J387" s="12">
        <f>H386*(Input!$B$14)/12</f>
        <v>0</v>
      </c>
      <c r="K387" s="12">
        <f>IF(AND($E387=0, H386&gt;0), Input!$B$15, 0)</f>
        <v>0</v>
      </c>
      <c r="L387" s="12">
        <f>O386*IF(AND($E387=0, H386&gt;0), Input!$B$12, 0)</f>
        <v>0</v>
      </c>
      <c r="M387" s="12">
        <f t="shared" si="127"/>
        <v>0</v>
      </c>
      <c r="N387" s="12">
        <f>IF(AND($E387=0, Q387=0, D387&lt;=5), MAX(O375*Input!$B$20), 0)</f>
        <v>0</v>
      </c>
      <c r="O387" s="12">
        <f t="shared" si="128"/>
        <v>157809.62</v>
      </c>
      <c r="P387" s="20">
        <f>IF(Q387=0, VLOOKUP(B387, LWP!$A$2:$B$77, 2, FALSE), P386)</f>
        <v>0.05</v>
      </c>
      <c r="Q387" s="13">
        <f>IF(F387&lt;Input!$B$23,0,1)</f>
        <v>1</v>
      </c>
      <c r="R387" s="12">
        <f t="shared" si="106"/>
        <v>657.54008333333331</v>
      </c>
      <c r="S387" s="12">
        <f t="shared" si="107"/>
        <v>657.54008333333331</v>
      </c>
      <c r="T387" s="27">
        <f>VLOOKUP(D387,'Swap-forward'!$A$2:$B$90,2,FALSE)/12</f>
        <v>3.1558224514588173E-3</v>
      </c>
      <c r="U387" s="27">
        <f>EXP(-SUM(T$5:T387))</f>
        <v>0.35370871497115314</v>
      </c>
      <c r="V387" s="12">
        <f t="shared" si="108"/>
        <v>0</v>
      </c>
      <c r="W387" s="12">
        <f t="shared" si="109"/>
        <v>232.57765791785826</v>
      </c>
      <c r="X387" s="26"/>
      <c r="Y387">
        <f>VLOOKUP(B387, Mort!$A$2:$D$116, 4, FALSE)/12</f>
        <v>8.8967393360999986E-4</v>
      </c>
      <c r="Z387">
        <f>VLOOKUP(D387,Lapse!$A$2:$B$101, 2, FALSE)/12</f>
        <v>2.5000000000000001E-3</v>
      </c>
      <c r="AA387" s="28">
        <f t="shared" si="112"/>
        <v>0.36850046522932983</v>
      </c>
      <c r="AB387" s="27">
        <f t="shared" si="110"/>
        <v>0</v>
      </c>
      <c r="AC387" s="27">
        <f t="shared" si="111"/>
        <v>85.704975144678698</v>
      </c>
    </row>
    <row r="388" spans="1:29" x14ac:dyDescent="0.2">
      <c r="A388" s="19">
        <f t="shared" si="120"/>
        <v>56430</v>
      </c>
      <c r="B388">
        <f t="shared" si="121"/>
        <v>87</v>
      </c>
      <c r="C388">
        <f t="shared" si="122"/>
        <v>3</v>
      </c>
      <c r="D388">
        <f t="shared" si="123"/>
        <v>33</v>
      </c>
      <c r="E388">
        <f t="shared" si="124"/>
        <v>0</v>
      </c>
      <c r="F388">
        <f t="shared" si="125"/>
        <v>384</v>
      </c>
      <c r="G388" s="11">
        <f>'Fund Return'!D385</f>
        <v>8.7141060943810189E-2</v>
      </c>
      <c r="H388" s="12">
        <f t="shared" si="126"/>
        <v>0</v>
      </c>
      <c r="I388" s="12">
        <f>H387*(Input!$B$13)/12</f>
        <v>0</v>
      </c>
      <c r="J388" s="12">
        <f>H387*(Input!$B$14)/12</f>
        <v>0</v>
      </c>
      <c r="K388" s="12">
        <f>IF(AND($E388=0, H387&gt;0), Input!$B$15, 0)</f>
        <v>0</v>
      </c>
      <c r="L388" s="12">
        <f>O387*IF(AND($E388=0, H387&gt;0), Input!$B$12, 0)</f>
        <v>0</v>
      </c>
      <c r="M388" s="12">
        <f t="shared" si="127"/>
        <v>0</v>
      </c>
      <c r="N388" s="12">
        <f>IF(AND($E388=0, Q388=0, D388&lt;=5), MAX(O376*Input!$B$20), 0)</f>
        <v>0</v>
      </c>
      <c r="O388" s="12">
        <f t="shared" si="128"/>
        <v>157809.62</v>
      </c>
      <c r="P388" s="20">
        <f>IF(Q388=0, VLOOKUP(B388, LWP!$A$2:$B$77, 2, FALSE), P387)</f>
        <v>0.05</v>
      </c>
      <c r="Q388" s="13">
        <f>IF(F388&lt;Input!$B$23,0,1)</f>
        <v>1</v>
      </c>
      <c r="R388" s="12">
        <f t="shared" si="106"/>
        <v>657.54008333333331</v>
      </c>
      <c r="S388" s="12">
        <f t="shared" si="107"/>
        <v>657.54008333333331</v>
      </c>
      <c r="T388" s="27">
        <f>VLOOKUP(D388,'Swap-forward'!$A$2:$B$90,2,FALSE)/12</f>
        <v>3.1558224514588173E-3</v>
      </c>
      <c r="U388" s="27">
        <f>EXP(-SUM(T$5:T388))</f>
        <v>0.35259423254644673</v>
      </c>
      <c r="V388" s="12">
        <f t="shared" si="108"/>
        <v>0</v>
      </c>
      <c r="W388" s="12">
        <f t="shared" si="109"/>
        <v>231.8448410514433</v>
      </c>
      <c r="X388" s="26"/>
      <c r="Y388">
        <f>VLOOKUP(B388, Mort!$A$2:$D$116, 4, FALSE)/12</f>
        <v>8.8967393360999986E-4</v>
      </c>
      <c r="Z388">
        <f>VLOOKUP(D388,Lapse!$A$2:$B$101, 2, FALSE)/12</f>
        <v>2.5000000000000001E-3</v>
      </c>
      <c r="AA388" s="28">
        <f t="shared" si="112"/>
        <v>0.36725218842096496</v>
      </c>
      <c r="AB388" s="27">
        <f t="shared" si="110"/>
        <v>0</v>
      </c>
      <c r="AC388" s="27">
        <f t="shared" si="111"/>
        <v>85.145525250253328</v>
      </c>
    </row>
    <row r="389" spans="1:29" x14ac:dyDescent="0.2">
      <c r="A389" s="19">
        <f t="shared" si="120"/>
        <v>56461</v>
      </c>
      <c r="B389">
        <f t="shared" si="121"/>
        <v>87</v>
      </c>
      <c r="C389">
        <f t="shared" si="122"/>
        <v>4</v>
      </c>
      <c r="D389">
        <f t="shared" si="123"/>
        <v>33</v>
      </c>
      <c r="E389">
        <f t="shared" si="124"/>
        <v>1</v>
      </c>
      <c r="F389">
        <f t="shared" si="125"/>
        <v>385</v>
      </c>
      <c r="G389" s="11">
        <f>'Fund Return'!D386</f>
        <v>2.174425599798931E-2</v>
      </c>
      <c r="H389" s="12">
        <f t="shared" si="126"/>
        <v>0</v>
      </c>
      <c r="I389" s="12">
        <f>H388*(Input!$B$13)/12</f>
        <v>0</v>
      </c>
      <c r="J389" s="12">
        <f>H388*(Input!$B$14)/12</f>
        <v>0</v>
      </c>
      <c r="K389" s="12">
        <f>IF(AND($E389=0, H388&gt;0), Input!$B$15, 0)</f>
        <v>0</v>
      </c>
      <c r="L389" s="12">
        <f>O388*IF(AND($E389=0, H388&gt;0), Input!$B$12, 0)</f>
        <v>0</v>
      </c>
      <c r="M389" s="12">
        <f t="shared" si="127"/>
        <v>0</v>
      </c>
      <c r="N389" s="12">
        <f>IF(AND($E389=0, Q389=0, D389&lt;=5), MAX(O377*Input!$B$20), 0)</f>
        <v>0</v>
      </c>
      <c r="O389" s="12">
        <f t="shared" si="128"/>
        <v>157809.62</v>
      </c>
      <c r="P389" s="20">
        <f>IF(Q389=0, VLOOKUP(B389, LWP!$A$2:$B$77, 2, FALSE), P388)</f>
        <v>0.05</v>
      </c>
      <c r="Q389" s="13">
        <f>IF(F389&lt;Input!$B$23,0,1)</f>
        <v>1</v>
      </c>
      <c r="R389" s="12">
        <f t="shared" si="106"/>
        <v>657.54008333333331</v>
      </c>
      <c r="S389" s="12">
        <f t="shared" si="107"/>
        <v>657.54008333333331</v>
      </c>
      <c r="T389" s="27">
        <f>VLOOKUP(D389,'Swap-forward'!$A$2:$B$90,2,FALSE)/12</f>
        <v>3.1558224514588173E-3</v>
      </c>
      <c r="U389" s="27">
        <f>EXP(-SUM(T$5:T389))</f>
        <v>0.35148326168654609</v>
      </c>
      <c r="V389" s="12">
        <f t="shared" si="108"/>
        <v>0</v>
      </c>
      <c r="W389" s="12">
        <f t="shared" si="109"/>
        <v>231.11433317964332</v>
      </c>
      <c r="X389" s="26"/>
      <c r="Y389">
        <f>VLOOKUP(B389, Mort!$A$2:$D$116, 4, FALSE)/12</f>
        <v>8.8967393360999986E-4</v>
      </c>
      <c r="Z389">
        <f>VLOOKUP(D389,Lapse!$A$2:$B$101, 2, FALSE)/12</f>
        <v>2.5000000000000001E-3</v>
      </c>
      <c r="AA389" s="28">
        <f t="shared" si="112"/>
        <v>0.366008140087561</v>
      </c>
      <c r="AB389" s="27">
        <f t="shared" si="110"/>
        <v>0</v>
      </c>
      <c r="AC389" s="27">
        <f t="shared" si="111"/>
        <v>84.589727234658142</v>
      </c>
    </row>
    <row r="390" spans="1:29" x14ac:dyDescent="0.2">
      <c r="A390" s="19">
        <f t="shared" si="120"/>
        <v>56492</v>
      </c>
      <c r="B390">
        <f t="shared" si="121"/>
        <v>87</v>
      </c>
      <c r="C390">
        <f t="shared" si="122"/>
        <v>5</v>
      </c>
      <c r="D390">
        <f t="shared" si="123"/>
        <v>33</v>
      </c>
      <c r="E390">
        <f t="shared" si="124"/>
        <v>2</v>
      </c>
      <c r="F390">
        <f t="shared" si="125"/>
        <v>386</v>
      </c>
      <c r="G390" s="11">
        <f>'Fund Return'!D387</f>
        <v>8.2567005511955074E-2</v>
      </c>
      <c r="H390" s="12">
        <f t="shared" si="126"/>
        <v>0</v>
      </c>
      <c r="I390" s="12">
        <f>H389*(Input!$B$13)/12</f>
        <v>0</v>
      </c>
      <c r="J390" s="12">
        <f>H389*(Input!$B$14)/12</f>
        <v>0</v>
      </c>
      <c r="K390" s="12">
        <f>IF(AND($E390=0, H389&gt;0), Input!$B$15, 0)</f>
        <v>0</v>
      </c>
      <c r="L390" s="12">
        <f>O389*IF(AND($E390=0, H389&gt;0), Input!$B$12, 0)</f>
        <v>0</v>
      </c>
      <c r="M390" s="12">
        <f t="shared" si="127"/>
        <v>0</v>
      </c>
      <c r="N390" s="12">
        <f>IF(AND($E390=0, Q390=0, D390&lt;=5), MAX(O378*Input!$B$20), 0)</f>
        <v>0</v>
      </c>
      <c r="O390" s="12">
        <f t="shared" si="128"/>
        <v>157809.62</v>
      </c>
      <c r="P390" s="20">
        <f>IF(Q390=0, VLOOKUP(B390, LWP!$A$2:$B$77, 2, FALSE), P389)</f>
        <v>0.05</v>
      </c>
      <c r="Q390" s="13">
        <f>IF(F390&lt;Input!$B$23,0,1)</f>
        <v>1</v>
      </c>
      <c r="R390" s="12">
        <f t="shared" ref="R390:R453" si="129">Q390*O389*P390/12</f>
        <v>657.54008333333331</v>
      </c>
      <c r="S390" s="12">
        <f t="shared" ref="S390:S453" si="130">IF(H390&gt;0, 0, R390)</f>
        <v>657.54008333333331</v>
      </c>
      <c r="T390" s="27">
        <f>VLOOKUP(D390,'Swap-forward'!$A$2:$B$90,2,FALSE)/12</f>
        <v>3.1558224514588173E-3</v>
      </c>
      <c r="U390" s="27">
        <f>EXP(-SUM(T$5:T390))</f>
        <v>0.35037579132704399</v>
      </c>
      <c r="V390" s="12">
        <f t="shared" ref="V390:V453" si="131">U390*L390</f>
        <v>0</v>
      </c>
      <c r="W390" s="12">
        <f t="shared" ref="W390:W453" si="132">U390*S390</f>
        <v>230.38612702716711</v>
      </c>
      <c r="X390" s="26"/>
      <c r="Y390">
        <f>VLOOKUP(B390, Mort!$A$2:$D$116, 4, FALSE)/12</f>
        <v>8.8967393360999986E-4</v>
      </c>
      <c r="Z390">
        <f>VLOOKUP(D390,Lapse!$A$2:$B$101, 2, FALSE)/12</f>
        <v>2.5000000000000001E-3</v>
      </c>
      <c r="AA390" s="28">
        <f t="shared" si="112"/>
        <v>0.36476830590537146</v>
      </c>
      <c r="AB390" s="27">
        <f t="shared" ref="AB390:AB453" si="133">V390*AA390</f>
        <v>0</v>
      </c>
      <c r="AC390" s="27">
        <f t="shared" ref="AC390:AC453" si="134">W390*AA390</f>
        <v>84.037557259799456</v>
      </c>
    </row>
    <row r="391" spans="1:29" x14ac:dyDescent="0.2">
      <c r="A391" s="19">
        <f t="shared" si="120"/>
        <v>56522</v>
      </c>
      <c r="B391">
        <f t="shared" si="121"/>
        <v>87</v>
      </c>
      <c r="C391">
        <f t="shared" si="122"/>
        <v>6</v>
      </c>
      <c r="D391">
        <f t="shared" si="123"/>
        <v>33</v>
      </c>
      <c r="E391">
        <f t="shared" si="124"/>
        <v>3</v>
      </c>
      <c r="F391">
        <f t="shared" si="125"/>
        <v>387</v>
      </c>
      <c r="G391" s="11">
        <f>'Fund Return'!D388</f>
        <v>-6.7891966966555101E-3</v>
      </c>
      <c r="H391" s="12">
        <f t="shared" si="126"/>
        <v>0</v>
      </c>
      <c r="I391" s="12">
        <f>H390*(Input!$B$13)/12</f>
        <v>0</v>
      </c>
      <c r="J391" s="12">
        <f>H390*(Input!$B$14)/12</f>
        <v>0</v>
      </c>
      <c r="K391" s="12">
        <f>IF(AND($E391=0, H390&gt;0), Input!$B$15, 0)</f>
        <v>0</v>
      </c>
      <c r="L391" s="12">
        <f>O390*IF(AND($E391=0, H390&gt;0), Input!$B$12, 0)</f>
        <v>0</v>
      </c>
      <c r="M391" s="12">
        <f t="shared" si="127"/>
        <v>0</v>
      </c>
      <c r="N391" s="12">
        <f>IF(AND($E391=0, Q391=0, D391&lt;=5), MAX(O379*Input!$B$20), 0)</f>
        <v>0</v>
      </c>
      <c r="O391" s="12">
        <f t="shared" si="128"/>
        <v>157809.62</v>
      </c>
      <c r="P391" s="20">
        <f>IF(Q391=0, VLOOKUP(B391, LWP!$A$2:$B$77, 2, FALSE), P390)</f>
        <v>0.05</v>
      </c>
      <c r="Q391" s="13">
        <f>IF(F391&lt;Input!$B$23,0,1)</f>
        <v>1</v>
      </c>
      <c r="R391" s="12">
        <f t="shared" si="129"/>
        <v>657.54008333333331</v>
      </c>
      <c r="S391" s="12">
        <f t="shared" si="130"/>
        <v>657.54008333333331</v>
      </c>
      <c r="T391" s="27">
        <f>VLOOKUP(D391,'Swap-forward'!$A$2:$B$90,2,FALSE)/12</f>
        <v>3.1558224514588173E-3</v>
      </c>
      <c r="U391" s="27">
        <f>EXP(-SUM(T$5:T391))</f>
        <v>0.3492718104383955</v>
      </c>
      <c r="V391" s="12">
        <f t="shared" si="131"/>
        <v>0</v>
      </c>
      <c r="W391" s="12">
        <f t="shared" si="132"/>
        <v>229.66021534164676</v>
      </c>
      <c r="X391" s="26"/>
      <c r="Y391">
        <f>VLOOKUP(B391, Mort!$A$2:$D$116, 4, FALSE)/12</f>
        <v>8.8967393360999986E-4</v>
      </c>
      <c r="Z391">
        <f>VLOOKUP(D391,Lapse!$A$2:$B$101, 2, FALSE)/12</f>
        <v>2.5000000000000001E-3</v>
      </c>
      <c r="AA391" s="28">
        <f t="shared" si="112"/>
        <v>0.36353267159917091</v>
      </c>
      <c r="AB391" s="27">
        <f t="shared" si="133"/>
        <v>0</v>
      </c>
      <c r="AC391" s="27">
        <f t="shared" si="134"/>
        <v>83.488991643189749</v>
      </c>
    </row>
    <row r="392" spans="1:29" x14ac:dyDescent="0.2">
      <c r="A392" s="19">
        <f t="shared" si="120"/>
        <v>56553</v>
      </c>
      <c r="B392">
        <f t="shared" si="121"/>
        <v>87</v>
      </c>
      <c r="C392">
        <f t="shared" si="122"/>
        <v>7</v>
      </c>
      <c r="D392">
        <f t="shared" si="123"/>
        <v>33</v>
      </c>
      <c r="E392">
        <f t="shared" si="124"/>
        <v>4</v>
      </c>
      <c r="F392">
        <f t="shared" si="125"/>
        <v>388</v>
      </c>
      <c r="G392" s="11">
        <f>'Fund Return'!D389</f>
        <v>-3.3115443175900298E-3</v>
      </c>
      <c r="H392" s="12">
        <f t="shared" si="126"/>
        <v>0</v>
      </c>
      <c r="I392" s="12">
        <f>H391*(Input!$B$13)/12</f>
        <v>0</v>
      </c>
      <c r="J392" s="12">
        <f>H391*(Input!$B$14)/12</f>
        <v>0</v>
      </c>
      <c r="K392" s="12">
        <f>IF(AND($E392=0, H391&gt;0), Input!$B$15, 0)</f>
        <v>0</v>
      </c>
      <c r="L392" s="12">
        <f>O391*IF(AND($E392=0, H391&gt;0), Input!$B$12, 0)</f>
        <v>0</v>
      </c>
      <c r="M392" s="12">
        <f t="shared" si="127"/>
        <v>0</v>
      </c>
      <c r="N392" s="12">
        <f>IF(AND($E392=0, Q392=0, D392&lt;=5), MAX(O380*Input!$B$20), 0)</f>
        <v>0</v>
      </c>
      <c r="O392" s="12">
        <f t="shared" si="128"/>
        <v>157809.62</v>
      </c>
      <c r="P392" s="20">
        <f>IF(Q392=0, VLOOKUP(B392, LWP!$A$2:$B$77, 2, FALSE), P391)</f>
        <v>0.05</v>
      </c>
      <c r="Q392" s="13">
        <f>IF(F392&lt;Input!$B$23,0,1)</f>
        <v>1</v>
      </c>
      <c r="R392" s="12">
        <f t="shared" si="129"/>
        <v>657.54008333333331</v>
      </c>
      <c r="S392" s="12">
        <f t="shared" si="130"/>
        <v>657.54008333333331</v>
      </c>
      <c r="T392" s="27">
        <f>VLOOKUP(D392,'Swap-forward'!$A$2:$B$90,2,FALSE)/12</f>
        <v>3.1558224514588173E-3</v>
      </c>
      <c r="U392" s="27">
        <f>EXP(-SUM(T$5:T392))</f>
        <v>0.34817130802580804</v>
      </c>
      <c r="V392" s="12">
        <f t="shared" si="131"/>
        <v>0</v>
      </c>
      <c r="W392" s="12">
        <f t="shared" si="132"/>
        <v>228.93659089356547</v>
      </c>
      <c r="X392" s="26"/>
      <c r="Y392">
        <f>VLOOKUP(B392, Mort!$A$2:$D$116, 4, FALSE)/12</f>
        <v>8.8967393360999986E-4</v>
      </c>
      <c r="Z392">
        <f>VLOOKUP(D392,Lapse!$A$2:$B$101, 2, FALSE)/12</f>
        <v>2.5000000000000001E-3</v>
      </c>
      <c r="AA392" s="28">
        <f t="shared" si="112"/>
        <v>0.3623012229420905</v>
      </c>
      <c r="AB392" s="27">
        <f t="shared" si="133"/>
        <v>0</v>
      </c>
      <c r="AC392" s="27">
        <f t="shared" si="134"/>
        <v>82.944006856931821</v>
      </c>
    </row>
    <row r="393" spans="1:29" x14ac:dyDescent="0.2">
      <c r="A393" s="19">
        <f t="shared" si="120"/>
        <v>56583</v>
      </c>
      <c r="B393">
        <f t="shared" si="121"/>
        <v>87</v>
      </c>
      <c r="C393">
        <f t="shared" si="122"/>
        <v>8</v>
      </c>
      <c r="D393">
        <f t="shared" si="123"/>
        <v>33</v>
      </c>
      <c r="E393">
        <f t="shared" si="124"/>
        <v>5</v>
      </c>
      <c r="F393">
        <f t="shared" si="125"/>
        <v>389</v>
      </c>
      <c r="G393" s="11">
        <f>'Fund Return'!D390</f>
        <v>4.2824598256459186E-2</v>
      </c>
      <c r="H393" s="12">
        <f t="shared" si="126"/>
        <v>0</v>
      </c>
      <c r="I393" s="12">
        <f>H392*(Input!$B$13)/12</f>
        <v>0</v>
      </c>
      <c r="J393" s="12">
        <f>H392*(Input!$B$14)/12</f>
        <v>0</v>
      </c>
      <c r="K393" s="12">
        <f>IF(AND($E393=0, H392&gt;0), Input!$B$15, 0)</f>
        <v>0</v>
      </c>
      <c r="L393" s="12">
        <f>O392*IF(AND($E393=0, H392&gt;0), Input!$B$12, 0)</f>
        <v>0</v>
      </c>
      <c r="M393" s="12">
        <f t="shared" si="127"/>
        <v>0</v>
      </c>
      <c r="N393" s="12">
        <f>IF(AND($E393=0, Q393=0, D393&lt;=5), MAX(O381*Input!$B$20), 0)</f>
        <v>0</v>
      </c>
      <c r="O393" s="12">
        <f t="shared" si="128"/>
        <v>157809.62</v>
      </c>
      <c r="P393" s="20">
        <f>IF(Q393=0, VLOOKUP(B393, LWP!$A$2:$B$77, 2, FALSE), P392)</f>
        <v>0.05</v>
      </c>
      <c r="Q393" s="13">
        <f>IF(F393&lt;Input!$B$23,0,1)</f>
        <v>1</v>
      </c>
      <c r="R393" s="12">
        <f t="shared" si="129"/>
        <v>657.54008333333331</v>
      </c>
      <c r="S393" s="12">
        <f t="shared" si="130"/>
        <v>657.54008333333331</v>
      </c>
      <c r="T393" s="27">
        <f>VLOOKUP(D393,'Swap-forward'!$A$2:$B$90,2,FALSE)/12</f>
        <v>3.1558224514588173E-3</v>
      </c>
      <c r="U393" s="27">
        <f>EXP(-SUM(T$5:T393))</f>
        <v>0.34707427312913197</v>
      </c>
      <c r="V393" s="12">
        <f t="shared" si="131"/>
        <v>0</v>
      </c>
      <c r="W393" s="12">
        <f t="shared" si="132"/>
        <v>228.21524647618551</v>
      </c>
      <c r="X393" s="26"/>
      <c r="Y393">
        <f>VLOOKUP(B393, Mort!$A$2:$D$116, 4, FALSE)/12</f>
        <v>8.8967393360999986E-4</v>
      </c>
      <c r="Z393">
        <f>VLOOKUP(D393,Lapse!$A$2:$B$101, 2, FALSE)/12</f>
        <v>2.5000000000000001E-3</v>
      </c>
      <c r="AA393" s="28">
        <f t="shared" ref="AA393:AA456" si="135">AA392*(1-Y393)*(1-Z393)</f>
        <v>0.3610739457554541</v>
      </c>
      <c r="AB393" s="27">
        <f t="shared" si="133"/>
        <v>0</v>
      </c>
      <c r="AC393" s="27">
        <f t="shared" si="134"/>
        <v>82.4025795267098</v>
      </c>
    </row>
    <row r="394" spans="1:29" x14ac:dyDescent="0.2">
      <c r="A394" s="19">
        <f t="shared" si="120"/>
        <v>56614</v>
      </c>
      <c r="B394">
        <f t="shared" si="121"/>
        <v>87</v>
      </c>
      <c r="C394">
        <f t="shared" si="122"/>
        <v>9</v>
      </c>
      <c r="D394">
        <f t="shared" si="123"/>
        <v>33</v>
      </c>
      <c r="E394">
        <f t="shared" si="124"/>
        <v>6</v>
      </c>
      <c r="F394">
        <f t="shared" si="125"/>
        <v>390</v>
      </c>
      <c r="G394" s="11">
        <f>'Fund Return'!D391</f>
        <v>-2.501150653996926E-2</v>
      </c>
      <c r="H394" s="12">
        <f t="shared" si="126"/>
        <v>0</v>
      </c>
      <c r="I394" s="12">
        <f>H393*(Input!$B$13)/12</f>
        <v>0</v>
      </c>
      <c r="J394" s="12">
        <f>H393*(Input!$B$14)/12</f>
        <v>0</v>
      </c>
      <c r="K394" s="12">
        <f>IF(AND($E394=0, H393&gt;0), Input!$B$15, 0)</f>
        <v>0</v>
      </c>
      <c r="L394" s="12">
        <f>O393*IF(AND($E394=0, H393&gt;0), Input!$B$12, 0)</f>
        <v>0</v>
      </c>
      <c r="M394" s="12">
        <f t="shared" si="127"/>
        <v>0</v>
      </c>
      <c r="N394" s="12">
        <f>IF(AND($E394=0, Q394=0, D394&lt;=5), MAX(O382*Input!$B$20), 0)</f>
        <v>0</v>
      </c>
      <c r="O394" s="12">
        <f t="shared" si="128"/>
        <v>157809.62</v>
      </c>
      <c r="P394" s="20">
        <f>IF(Q394=0, VLOOKUP(B394, LWP!$A$2:$B$77, 2, FALSE), P393)</f>
        <v>0.05</v>
      </c>
      <c r="Q394" s="13">
        <f>IF(F394&lt;Input!$B$23,0,1)</f>
        <v>1</v>
      </c>
      <c r="R394" s="12">
        <f t="shared" si="129"/>
        <v>657.54008333333331</v>
      </c>
      <c r="S394" s="12">
        <f t="shared" si="130"/>
        <v>657.54008333333331</v>
      </c>
      <c r="T394" s="27">
        <f>VLOOKUP(D394,'Swap-forward'!$A$2:$B$90,2,FALSE)/12</f>
        <v>3.1558224514588173E-3</v>
      </c>
      <c r="U394" s="27">
        <f>EXP(-SUM(T$5:T394))</f>
        <v>0.34598069482275157</v>
      </c>
      <c r="V394" s="12">
        <f t="shared" si="131"/>
        <v>0</v>
      </c>
      <c r="W394" s="12">
        <f t="shared" si="132"/>
        <v>227.49617490547664</v>
      </c>
      <c r="X394" s="26"/>
      <c r="Y394">
        <f>VLOOKUP(B394, Mort!$A$2:$D$116, 4, FALSE)/12</f>
        <v>8.8967393360999986E-4</v>
      </c>
      <c r="Z394">
        <f>VLOOKUP(D394,Lapse!$A$2:$B$101, 2, FALSE)/12</f>
        <v>2.5000000000000001E-3</v>
      </c>
      <c r="AA394" s="28">
        <f t="shared" si="135"/>
        <v>0.35985082590861528</v>
      </c>
      <c r="AB394" s="27">
        <f t="shared" si="133"/>
        <v>0</v>
      </c>
      <c r="AC394" s="27">
        <f t="shared" si="134"/>
        <v>81.864686430786563</v>
      </c>
    </row>
    <row r="395" spans="1:29" x14ac:dyDescent="0.2">
      <c r="A395" s="19">
        <f t="shared" si="120"/>
        <v>56645</v>
      </c>
      <c r="B395">
        <f t="shared" si="121"/>
        <v>87</v>
      </c>
      <c r="C395">
        <f t="shared" si="122"/>
        <v>10</v>
      </c>
      <c r="D395">
        <f t="shared" si="123"/>
        <v>33</v>
      </c>
      <c r="E395">
        <f t="shared" si="124"/>
        <v>7</v>
      </c>
      <c r="F395">
        <f t="shared" si="125"/>
        <v>391</v>
      </c>
      <c r="G395" s="11">
        <f>'Fund Return'!D392</f>
        <v>5.0077204578420444E-2</v>
      </c>
      <c r="H395" s="12">
        <f t="shared" si="126"/>
        <v>0</v>
      </c>
      <c r="I395" s="12">
        <f>H394*(Input!$B$13)/12</f>
        <v>0</v>
      </c>
      <c r="J395" s="12">
        <f>H394*(Input!$B$14)/12</f>
        <v>0</v>
      </c>
      <c r="K395" s="12">
        <f>IF(AND($E395=0, H394&gt;0), Input!$B$15, 0)</f>
        <v>0</v>
      </c>
      <c r="L395" s="12">
        <f>O394*IF(AND($E395=0, H394&gt;0), Input!$B$12, 0)</f>
        <v>0</v>
      </c>
      <c r="M395" s="12">
        <f t="shared" si="127"/>
        <v>0</v>
      </c>
      <c r="N395" s="12">
        <f>IF(AND($E395=0, Q395=0, D395&lt;=5), MAX(O383*Input!$B$20), 0)</f>
        <v>0</v>
      </c>
      <c r="O395" s="12">
        <f t="shared" si="128"/>
        <v>157809.62</v>
      </c>
      <c r="P395" s="20">
        <f>IF(Q395=0, VLOOKUP(B395, LWP!$A$2:$B$77, 2, FALSE), P394)</f>
        <v>0.05</v>
      </c>
      <c r="Q395" s="13">
        <f>IF(F395&lt;Input!$B$23,0,1)</f>
        <v>1</v>
      </c>
      <c r="R395" s="12">
        <f t="shared" si="129"/>
        <v>657.54008333333331</v>
      </c>
      <c r="S395" s="12">
        <f t="shared" si="130"/>
        <v>657.54008333333331</v>
      </c>
      <c r="T395" s="27">
        <f>VLOOKUP(D395,'Swap-forward'!$A$2:$B$90,2,FALSE)/12</f>
        <v>3.1558224514588173E-3</v>
      </c>
      <c r="U395" s="27">
        <f>EXP(-SUM(T$5:T395))</f>
        <v>0.34489056221547582</v>
      </c>
      <c r="V395" s="12">
        <f t="shared" si="131"/>
        <v>0</v>
      </c>
      <c r="W395" s="12">
        <f t="shared" si="132"/>
        <v>226.77936902004416</v>
      </c>
      <c r="X395" s="26"/>
      <c r="Y395">
        <f>VLOOKUP(B395, Mort!$A$2:$D$116, 4, FALSE)/12</f>
        <v>8.8967393360999986E-4</v>
      </c>
      <c r="Z395">
        <f>VLOOKUP(D395,Lapse!$A$2:$B$101, 2, FALSE)/12</f>
        <v>2.5000000000000001E-3</v>
      </c>
      <c r="AA395" s="28">
        <f t="shared" si="135"/>
        <v>0.35863184931879438</v>
      </c>
      <c r="AB395" s="27">
        <f t="shared" si="133"/>
        <v>0</v>
      </c>
      <c r="AC395" s="27">
        <f t="shared" si="134"/>
        <v>81.330304499007738</v>
      </c>
    </row>
    <row r="396" spans="1:29" x14ac:dyDescent="0.2">
      <c r="A396" s="19">
        <f t="shared" si="120"/>
        <v>56673</v>
      </c>
      <c r="B396">
        <f t="shared" si="121"/>
        <v>87</v>
      </c>
      <c r="C396">
        <f t="shared" si="122"/>
        <v>11</v>
      </c>
      <c r="D396">
        <f t="shared" si="123"/>
        <v>33</v>
      </c>
      <c r="E396">
        <f t="shared" si="124"/>
        <v>8</v>
      </c>
      <c r="F396">
        <f t="shared" si="125"/>
        <v>392</v>
      </c>
      <c r="G396" s="11">
        <f>'Fund Return'!D393</f>
        <v>-9.6970794024658774E-3</v>
      </c>
      <c r="H396" s="12">
        <f t="shared" si="126"/>
        <v>0</v>
      </c>
      <c r="I396" s="12">
        <f>H395*(Input!$B$13)/12</f>
        <v>0</v>
      </c>
      <c r="J396" s="12">
        <f>H395*(Input!$B$14)/12</f>
        <v>0</v>
      </c>
      <c r="K396" s="12">
        <f>IF(AND($E396=0, H395&gt;0), Input!$B$15, 0)</f>
        <v>0</v>
      </c>
      <c r="L396" s="12">
        <f>O395*IF(AND($E396=0, H395&gt;0), Input!$B$12, 0)</f>
        <v>0</v>
      </c>
      <c r="M396" s="12">
        <f t="shared" si="127"/>
        <v>0</v>
      </c>
      <c r="N396" s="12">
        <f>IF(AND($E396=0, Q396=0, D396&lt;=5), MAX(O384*Input!$B$20), 0)</f>
        <v>0</v>
      </c>
      <c r="O396" s="12">
        <f t="shared" si="128"/>
        <v>157809.62</v>
      </c>
      <c r="P396" s="20">
        <f>IF(Q396=0, VLOOKUP(B396, LWP!$A$2:$B$77, 2, FALSE), P395)</f>
        <v>0.05</v>
      </c>
      <c r="Q396" s="13">
        <f>IF(F396&lt;Input!$B$23,0,1)</f>
        <v>1</v>
      </c>
      <c r="R396" s="12">
        <f t="shared" si="129"/>
        <v>657.54008333333331</v>
      </c>
      <c r="S396" s="12">
        <f t="shared" si="130"/>
        <v>657.54008333333331</v>
      </c>
      <c r="T396" s="27">
        <f>VLOOKUP(D396,'Swap-forward'!$A$2:$B$90,2,FALSE)/12</f>
        <v>3.1558224514588173E-3</v>
      </c>
      <c r="U396" s="27">
        <f>EXP(-SUM(T$5:T396))</f>
        <v>0.34380386445043037</v>
      </c>
      <c r="V396" s="12">
        <f t="shared" si="131"/>
        <v>0</v>
      </c>
      <c r="W396" s="12">
        <f t="shared" si="132"/>
        <v>226.06482168105802</v>
      </c>
      <c r="X396" s="26"/>
      <c r="Y396">
        <f>VLOOKUP(B396, Mort!$A$2:$D$116, 4, FALSE)/12</f>
        <v>8.8967393360999986E-4</v>
      </c>
      <c r="Z396">
        <f>VLOOKUP(D396,Lapse!$A$2:$B$101, 2, FALSE)/12</f>
        <v>2.5000000000000001E-3</v>
      </c>
      <c r="AA396" s="28">
        <f t="shared" si="135"/>
        <v>0.35741700195091641</v>
      </c>
      <c r="AB396" s="27">
        <f t="shared" si="133"/>
        <v>0</v>
      </c>
      <c r="AC396" s="27">
        <f t="shared" si="134"/>
        <v>80.79941081181228</v>
      </c>
    </row>
    <row r="397" spans="1:29" x14ac:dyDescent="0.2">
      <c r="A397" s="19">
        <f t="shared" si="120"/>
        <v>56704</v>
      </c>
      <c r="B397">
        <f t="shared" si="121"/>
        <v>88</v>
      </c>
      <c r="C397">
        <f t="shared" si="122"/>
        <v>0</v>
      </c>
      <c r="D397">
        <f t="shared" si="123"/>
        <v>33</v>
      </c>
      <c r="E397">
        <f t="shared" si="124"/>
        <v>9</v>
      </c>
      <c r="F397">
        <f t="shared" si="125"/>
        <v>393</v>
      </c>
      <c r="G397" s="11">
        <f>'Fund Return'!D394</f>
        <v>-7.5824729506753022E-3</v>
      </c>
      <c r="H397" s="12">
        <f t="shared" si="126"/>
        <v>0</v>
      </c>
      <c r="I397" s="12">
        <f>H396*(Input!$B$13)/12</f>
        <v>0</v>
      </c>
      <c r="J397" s="12">
        <f>H396*(Input!$B$14)/12</f>
        <v>0</v>
      </c>
      <c r="K397" s="12">
        <f>IF(AND($E397=0, H396&gt;0), Input!$B$15, 0)</f>
        <v>0</v>
      </c>
      <c r="L397" s="12">
        <f>O396*IF(AND($E397=0, H396&gt;0), Input!$B$12, 0)</f>
        <v>0</v>
      </c>
      <c r="M397" s="12">
        <f t="shared" si="127"/>
        <v>0</v>
      </c>
      <c r="N397" s="12">
        <f>IF(AND($E397=0, Q397=0, D397&lt;=5), MAX(O385*Input!$B$20), 0)</f>
        <v>0</v>
      </c>
      <c r="O397" s="12">
        <f t="shared" si="128"/>
        <v>157809.62</v>
      </c>
      <c r="P397" s="20">
        <f>IF(Q397=0, VLOOKUP(B397, LWP!$A$2:$B$77, 2, FALSE), P396)</f>
        <v>0.05</v>
      </c>
      <c r="Q397" s="13">
        <f>IF(F397&lt;Input!$B$23,0,1)</f>
        <v>1</v>
      </c>
      <c r="R397" s="12">
        <f t="shared" si="129"/>
        <v>657.54008333333331</v>
      </c>
      <c r="S397" s="12">
        <f t="shared" si="130"/>
        <v>657.54008333333331</v>
      </c>
      <c r="T397" s="27">
        <f>VLOOKUP(D397,'Swap-forward'!$A$2:$B$90,2,FALSE)/12</f>
        <v>3.1558224514588173E-3</v>
      </c>
      <c r="U397" s="27">
        <f>EXP(-SUM(T$5:T397))</f>
        <v>0.34272059070494915</v>
      </c>
      <c r="V397" s="12">
        <f t="shared" si="131"/>
        <v>0</v>
      </c>
      <c r="W397" s="12">
        <f t="shared" si="132"/>
        <v>225.35252577218148</v>
      </c>
      <c r="X397" s="26"/>
      <c r="Y397">
        <f>VLOOKUP(B397, Mort!$A$2:$D$116, 4, FALSE)/12</f>
        <v>1.1126158121690668E-3</v>
      </c>
      <c r="Z397">
        <f>VLOOKUP(D397,Lapse!$A$2:$B$101, 2, FALSE)/12</f>
        <v>2.5000000000000001E-3</v>
      </c>
      <c r="AA397" s="28">
        <f t="shared" si="135"/>
        <v>0.35612678580765028</v>
      </c>
      <c r="AB397" s="27">
        <f t="shared" si="133"/>
        <v>0</v>
      </c>
      <c r="AC397" s="27">
        <f t="shared" si="134"/>
        <v>80.254070676882662</v>
      </c>
    </row>
    <row r="398" spans="1:29" x14ac:dyDescent="0.2">
      <c r="A398" s="19">
        <f t="shared" si="120"/>
        <v>56734</v>
      </c>
      <c r="B398">
        <f t="shared" si="121"/>
        <v>88</v>
      </c>
      <c r="C398">
        <f t="shared" si="122"/>
        <v>1</v>
      </c>
      <c r="D398">
        <f t="shared" si="123"/>
        <v>33</v>
      </c>
      <c r="E398">
        <f t="shared" si="124"/>
        <v>10</v>
      </c>
      <c r="F398">
        <f t="shared" si="125"/>
        <v>394</v>
      </c>
      <c r="G398" s="11">
        <f>'Fund Return'!D395</f>
        <v>4.2210211823836309E-2</v>
      </c>
      <c r="H398" s="12">
        <f t="shared" si="126"/>
        <v>0</v>
      </c>
      <c r="I398" s="12">
        <f>H397*(Input!$B$13)/12</f>
        <v>0</v>
      </c>
      <c r="J398" s="12">
        <f>H397*(Input!$B$14)/12</f>
        <v>0</v>
      </c>
      <c r="K398" s="12">
        <f>IF(AND($E398=0, H397&gt;0), Input!$B$15, 0)</f>
        <v>0</v>
      </c>
      <c r="L398" s="12">
        <f>O397*IF(AND($E398=0, H397&gt;0), Input!$B$12, 0)</f>
        <v>0</v>
      </c>
      <c r="M398" s="12">
        <f t="shared" si="127"/>
        <v>0</v>
      </c>
      <c r="N398" s="12">
        <f>IF(AND($E398=0, Q398=0, D398&lt;=5), MAX(O386*Input!$B$20), 0)</f>
        <v>0</v>
      </c>
      <c r="O398" s="12">
        <f t="shared" si="128"/>
        <v>157809.62</v>
      </c>
      <c r="P398" s="20">
        <f>IF(Q398=0, VLOOKUP(B398, LWP!$A$2:$B$77, 2, FALSE), P397)</f>
        <v>0.05</v>
      </c>
      <c r="Q398" s="13">
        <f>IF(F398&lt;Input!$B$23,0,1)</f>
        <v>1</v>
      </c>
      <c r="R398" s="12">
        <f t="shared" si="129"/>
        <v>657.54008333333331</v>
      </c>
      <c r="S398" s="12">
        <f t="shared" si="130"/>
        <v>657.54008333333331</v>
      </c>
      <c r="T398" s="27">
        <f>VLOOKUP(D398,'Swap-forward'!$A$2:$B$90,2,FALSE)/12</f>
        <v>3.1558224514588173E-3</v>
      </c>
      <c r="U398" s="27">
        <f>EXP(-SUM(T$5:T398))</f>
        <v>0.34164073019046676</v>
      </c>
      <c r="V398" s="12">
        <f t="shared" si="131"/>
        <v>0</v>
      </c>
      <c r="W398" s="12">
        <f t="shared" si="132"/>
        <v>224.64247419950036</v>
      </c>
      <c r="X398" s="26"/>
      <c r="Y398">
        <f>VLOOKUP(B398, Mort!$A$2:$D$116, 4, FALSE)/12</f>
        <v>1.1126158121690668E-3</v>
      </c>
      <c r="Z398">
        <f>VLOOKUP(D398,Lapse!$A$2:$B$101, 2, FALSE)/12</f>
        <v>2.5000000000000001E-3</v>
      </c>
      <c r="AA398" s="28">
        <f t="shared" si="135"/>
        <v>0.35484122713083721</v>
      </c>
      <c r="AB398" s="27">
        <f t="shared" si="133"/>
        <v>0</v>
      </c>
      <c r="AC398" s="27">
        <f t="shared" si="134"/>
        <v>79.712411210658146</v>
      </c>
    </row>
    <row r="399" spans="1:29" x14ac:dyDescent="0.2">
      <c r="A399" s="19">
        <f t="shared" si="120"/>
        <v>56765</v>
      </c>
      <c r="B399">
        <f t="shared" si="121"/>
        <v>88</v>
      </c>
      <c r="C399">
        <f t="shared" si="122"/>
        <v>2</v>
      </c>
      <c r="D399">
        <f t="shared" si="123"/>
        <v>33</v>
      </c>
      <c r="E399">
        <f t="shared" si="124"/>
        <v>11</v>
      </c>
      <c r="F399">
        <f t="shared" si="125"/>
        <v>395</v>
      </c>
      <c r="G399" s="11">
        <f>'Fund Return'!D396</f>
        <v>4.6301746371103812E-2</v>
      </c>
      <c r="H399" s="12">
        <f t="shared" si="126"/>
        <v>0</v>
      </c>
      <c r="I399" s="12">
        <f>H398*(Input!$B$13)/12</f>
        <v>0</v>
      </c>
      <c r="J399" s="12">
        <f>H398*(Input!$B$14)/12</f>
        <v>0</v>
      </c>
      <c r="K399" s="12">
        <f>IF(AND($E399=0, H398&gt;0), Input!$B$15, 0)</f>
        <v>0</v>
      </c>
      <c r="L399" s="12">
        <f>O398*IF(AND($E399=0, H398&gt;0), Input!$B$12, 0)</f>
        <v>0</v>
      </c>
      <c r="M399" s="12">
        <f t="shared" si="127"/>
        <v>0</v>
      </c>
      <c r="N399" s="12">
        <f>IF(AND($E399=0, Q399=0, D399&lt;=5), MAX(O387*Input!$B$20), 0)</f>
        <v>0</v>
      </c>
      <c r="O399" s="12">
        <f t="shared" si="128"/>
        <v>157809.62</v>
      </c>
      <c r="P399" s="20">
        <f>IF(Q399=0, VLOOKUP(B399, LWP!$A$2:$B$77, 2, FALSE), P398)</f>
        <v>0.05</v>
      </c>
      <c r="Q399" s="13">
        <f>IF(F399&lt;Input!$B$23,0,1)</f>
        <v>1</v>
      </c>
      <c r="R399" s="12">
        <f t="shared" si="129"/>
        <v>657.54008333333331</v>
      </c>
      <c r="S399" s="12">
        <f t="shared" si="130"/>
        <v>657.54008333333331</v>
      </c>
      <c r="T399" s="27">
        <f>VLOOKUP(D399,'Swap-forward'!$A$2:$B$90,2,FALSE)/12</f>
        <v>3.1558224514588173E-3</v>
      </c>
      <c r="U399" s="27">
        <f>EXP(-SUM(T$5:T399))</f>
        <v>0.34056427215241086</v>
      </c>
      <c r="V399" s="12">
        <f t="shared" si="131"/>
        <v>0</v>
      </c>
      <c r="W399" s="12">
        <f t="shared" si="132"/>
        <v>223.93465989145224</v>
      </c>
      <c r="X399" s="26"/>
      <c r="Y399">
        <f>VLOOKUP(B399, Mort!$A$2:$D$116, 4, FALSE)/12</f>
        <v>1.1126158121690668E-3</v>
      </c>
      <c r="Z399">
        <f>VLOOKUP(D399,Lapse!$A$2:$B$101, 2, FALSE)/12</f>
        <v>2.5000000000000001E-3</v>
      </c>
      <c r="AA399" s="28">
        <f t="shared" si="135"/>
        <v>0.35356030910779523</v>
      </c>
      <c r="AB399" s="27">
        <f t="shared" si="133"/>
        <v>0</v>
      </c>
      <c r="AC399" s="27">
        <f t="shared" si="134"/>
        <v>79.174407571170846</v>
      </c>
    </row>
    <row r="400" spans="1:29" x14ac:dyDescent="0.2">
      <c r="A400" s="19">
        <f t="shared" si="120"/>
        <v>56795</v>
      </c>
      <c r="B400">
        <f t="shared" si="121"/>
        <v>88</v>
      </c>
      <c r="C400">
        <f t="shared" si="122"/>
        <v>3</v>
      </c>
      <c r="D400">
        <f t="shared" si="123"/>
        <v>34</v>
      </c>
      <c r="E400">
        <f t="shared" si="124"/>
        <v>0</v>
      </c>
      <c r="F400">
        <f t="shared" si="125"/>
        <v>396</v>
      </c>
      <c r="G400" s="11">
        <f>'Fund Return'!D397</f>
        <v>-1.5589112326105062E-2</v>
      </c>
      <c r="H400" s="12">
        <f t="shared" si="126"/>
        <v>0</v>
      </c>
      <c r="I400" s="12">
        <f>H399*(Input!$B$13)/12</f>
        <v>0</v>
      </c>
      <c r="J400" s="12">
        <f>H399*(Input!$B$14)/12</f>
        <v>0</v>
      </c>
      <c r="K400" s="12">
        <f>IF(AND($E400=0, H399&gt;0), Input!$B$15, 0)</f>
        <v>0</v>
      </c>
      <c r="L400" s="12">
        <f>O399*IF(AND($E400=0, H399&gt;0), Input!$B$12, 0)</f>
        <v>0</v>
      </c>
      <c r="M400" s="12">
        <f t="shared" si="127"/>
        <v>0</v>
      </c>
      <c r="N400" s="12">
        <f>IF(AND($E400=0, Q400=0, D400&lt;=5), MAX(O388*Input!$B$20), 0)</f>
        <v>0</v>
      </c>
      <c r="O400" s="12">
        <f t="shared" si="128"/>
        <v>157809.62</v>
      </c>
      <c r="P400" s="20">
        <f>IF(Q400=0, VLOOKUP(B400, LWP!$A$2:$B$77, 2, FALSE), P399)</f>
        <v>0.05</v>
      </c>
      <c r="Q400" s="13">
        <f>IF(F400&lt;Input!$B$23,0,1)</f>
        <v>1</v>
      </c>
      <c r="R400" s="12">
        <f t="shared" si="129"/>
        <v>657.54008333333331</v>
      </c>
      <c r="S400" s="12">
        <f t="shared" si="130"/>
        <v>657.54008333333331</v>
      </c>
      <c r="T400" s="27">
        <f>VLOOKUP(D400,'Swap-forward'!$A$2:$B$90,2,FALSE)/12</f>
        <v>3.1558224514588173E-3</v>
      </c>
      <c r="U400" s="27">
        <f>EXP(-SUM(T$5:T400))</f>
        <v>0.33949120587009513</v>
      </c>
      <c r="V400" s="12">
        <f t="shared" si="131"/>
        <v>0</v>
      </c>
      <c r="W400" s="12">
        <f t="shared" si="132"/>
        <v>223.22907579875616</v>
      </c>
      <c r="X400" s="26"/>
      <c r="Y400">
        <f>VLOOKUP(B400, Mort!$A$2:$D$116, 4, FALSE)/12</f>
        <v>1.1126158121690668E-3</v>
      </c>
      <c r="Z400">
        <f>VLOOKUP(D400,Lapse!$A$2:$B$101, 2, FALSE)/12</f>
        <v>2.5000000000000001E-3</v>
      </c>
      <c r="AA400" s="28">
        <f t="shared" si="135"/>
        <v>0.35228401498653322</v>
      </c>
      <c r="AB400" s="27">
        <f t="shared" si="133"/>
        <v>0</v>
      </c>
      <c r="AC400" s="27">
        <f t="shared" si="134"/>
        <v>78.640035084118978</v>
      </c>
    </row>
    <row r="401" spans="1:29" x14ac:dyDescent="0.2">
      <c r="A401" s="19">
        <f t="shared" si="120"/>
        <v>56826</v>
      </c>
      <c r="B401">
        <f t="shared" si="121"/>
        <v>88</v>
      </c>
      <c r="C401">
        <f t="shared" si="122"/>
        <v>4</v>
      </c>
      <c r="D401">
        <f t="shared" si="123"/>
        <v>34</v>
      </c>
      <c r="E401">
        <f t="shared" si="124"/>
        <v>1</v>
      </c>
      <c r="F401">
        <f t="shared" si="125"/>
        <v>397</v>
      </c>
      <c r="G401" s="11">
        <f>'Fund Return'!D398</f>
        <v>-3.1270252529567305E-2</v>
      </c>
      <c r="H401" s="12">
        <f t="shared" si="126"/>
        <v>0</v>
      </c>
      <c r="I401" s="12">
        <f>H400*(Input!$B$13)/12</f>
        <v>0</v>
      </c>
      <c r="J401" s="12">
        <f>H400*(Input!$B$14)/12</f>
        <v>0</v>
      </c>
      <c r="K401" s="12">
        <f>IF(AND($E401=0, H400&gt;0), Input!$B$15, 0)</f>
        <v>0</v>
      </c>
      <c r="L401" s="12">
        <f>O400*IF(AND($E401=0, H400&gt;0), Input!$B$12, 0)</f>
        <v>0</v>
      </c>
      <c r="M401" s="12">
        <f t="shared" si="127"/>
        <v>0</v>
      </c>
      <c r="N401" s="12">
        <f>IF(AND($E401=0, Q401=0, D401&lt;=5), MAX(O389*Input!$B$20), 0)</f>
        <v>0</v>
      </c>
      <c r="O401" s="12">
        <f t="shared" si="128"/>
        <v>157809.62</v>
      </c>
      <c r="P401" s="20">
        <f>IF(Q401=0, VLOOKUP(B401, LWP!$A$2:$B$77, 2, FALSE), P400)</f>
        <v>0.05</v>
      </c>
      <c r="Q401" s="13">
        <f>IF(F401&lt;Input!$B$23,0,1)</f>
        <v>1</v>
      </c>
      <c r="R401" s="12">
        <f t="shared" si="129"/>
        <v>657.54008333333331</v>
      </c>
      <c r="S401" s="12">
        <f t="shared" si="130"/>
        <v>657.54008333333331</v>
      </c>
      <c r="T401" s="27">
        <f>VLOOKUP(D401,'Swap-forward'!$A$2:$B$90,2,FALSE)/12</f>
        <v>3.1558224514588173E-3</v>
      </c>
      <c r="U401" s="27">
        <f>EXP(-SUM(T$5:T401))</f>
        <v>0.33842152065661246</v>
      </c>
      <c r="V401" s="12">
        <f t="shared" si="131"/>
        <v>0</v>
      </c>
      <c r="W401" s="12">
        <f t="shared" si="132"/>
        <v>222.52571489434234</v>
      </c>
      <c r="X401" s="26"/>
      <c r="Y401">
        <f>VLOOKUP(B401, Mort!$A$2:$D$116, 4, FALSE)/12</f>
        <v>1.1126158121690668E-3</v>
      </c>
      <c r="Z401">
        <f>VLOOKUP(D401,Lapse!$A$2:$B$101, 2, FALSE)/12</f>
        <v>2.5000000000000001E-3</v>
      </c>
      <c r="AA401" s="28">
        <f t="shared" si="135"/>
        <v>0.35101232807553212</v>
      </c>
      <c r="AB401" s="27">
        <f t="shared" si="133"/>
        <v>0</v>
      </c>
      <c r="AC401" s="27">
        <f t="shared" si="134"/>
        <v>78.10926924173522</v>
      </c>
    </row>
    <row r="402" spans="1:29" x14ac:dyDescent="0.2">
      <c r="A402" s="19">
        <f t="shared" si="120"/>
        <v>56857</v>
      </c>
      <c r="B402">
        <f t="shared" si="121"/>
        <v>88</v>
      </c>
      <c r="C402">
        <f t="shared" si="122"/>
        <v>5</v>
      </c>
      <c r="D402">
        <f t="shared" si="123"/>
        <v>34</v>
      </c>
      <c r="E402">
        <f t="shared" si="124"/>
        <v>2</v>
      </c>
      <c r="F402">
        <f t="shared" si="125"/>
        <v>398</v>
      </c>
      <c r="G402" s="11">
        <f>'Fund Return'!D399</f>
        <v>-4.9748650197564116E-2</v>
      </c>
      <c r="H402" s="12">
        <f t="shared" si="126"/>
        <v>0</v>
      </c>
      <c r="I402" s="12">
        <f>H401*(Input!$B$13)/12</f>
        <v>0</v>
      </c>
      <c r="J402" s="12">
        <f>H401*(Input!$B$14)/12</f>
        <v>0</v>
      </c>
      <c r="K402" s="12">
        <f>IF(AND($E402=0, H401&gt;0), Input!$B$15, 0)</f>
        <v>0</v>
      </c>
      <c r="L402" s="12">
        <f>O401*IF(AND($E402=0, H401&gt;0), Input!$B$12, 0)</f>
        <v>0</v>
      </c>
      <c r="M402" s="12">
        <f t="shared" si="127"/>
        <v>0</v>
      </c>
      <c r="N402" s="12">
        <f>IF(AND($E402=0, Q402=0, D402&lt;=5), MAX(O390*Input!$B$20), 0)</f>
        <v>0</v>
      </c>
      <c r="O402" s="12">
        <f t="shared" si="128"/>
        <v>157809.62</v>
      </c>
      <c r="P402" s="20">
        <f>IF(Q402=0, VLOOKUP(B402, LWP!$A$2:$B$77, 2, FALSE), P401)</f>
        <v>0.05</v>
      </c>
      <c r="Q402" s="13">
        <f>IF(F402&lt;Input!$B$23,0,1)</f>
        <v>1</v>
      </c>
      <c r="R402" s="12">
        <f t="shared" si="129"/>
        <v>657.54008333333331</v>
      </c>
      <c r="S402" s="12">
        <f t="shared" si="130"/>
        <v>657.54008333333331</v>
      </c>
      <c r="T402" s="27">
        <f>VLOOKUP(D402,'Swap-forward'!$A$2:$B$90,2,FALSE)/12</f>
        <v>3.1558224514588173E-3</v>
      </c>
      <c r="U402" s="27">
        <f>EXP(-SUM(T$5:T402))</f>
        <v>0.33735520585872864</v>
      </c>
      <c r="V402" s="12">
        <f t="shared" si="131"/>
        <v>0</v>
      </c>
      <c r="W402" s="12">
        <f t="shared" si="132"/>
        <v>221.82457017328224</v>
      </c>
      <c r="X402" s="26"/>
      <c r="Y402">
        <f>VLOOKUP(B402, Mort!$A$2:$D$116, 4, FALSE)/12</f>
        <v>1.1126158121690668E-3</v>
      </c>
      <c r="Z402">
        <f>VLOOKUP(D402,Lapse!$A$2:$B$101, 2, FALSE)/12</f>
        <v>2.5000000000000001E-3</v>
      </c>
      <c r="AA402" s="28">
        <f t="shared" si="135"/>
        <v>0.3497452317435264</v>
      </c>
      <c r="AB402" s="27">
        <f t="shared" si="133"/>
        <v>0</v>
      </c>
      <c r="AC402" s="27">
        <f t="shared" si="134"/>
        <v>77.582085701662734</v>
      </c>
    </row>
    <row r="403" spans="1:29" x14ac:dyDescent="0.2">
      <c r="A403" s="19">
        <f t="shared" si="120"/>
        <v>56887</v>
      </c>
      <c r="B403">
        <f t="shared" si="121"/>
        <v>88</v>
      </c>
      <c r="C403">
        <f t="shared" si="122"/>
        <v>6</v>
      </c>
      <c r="D403">
        <f t="shared" si="123"/>
        <v>34</v>
      </c>
      <c r="E403">
        <f t="shared" si="124"/>
        <v>3</v>
      </c>
      <c r="F403">
        <f t="shared" si="125"/>
        <v>399</v>
      </c>
      <c r="G403" s="11">
        <f>'Fund Return'!D400</f>
        <v>6.3729264832614901E-2</v>
      </c>
      <c r="H403" s="12">
        <f t="shared" si="126"/>
        <v>0</v>
      </c>
      <c r="I403" s="12">
        <f>H402*(Input!$B$13)/12</f>
        <v>0</v>
      </c>
      <c r="J403" s="12">
        <f>H402*(Input!$B$14)/12</f>
        <v>0</v>
      </c>
      <c r="K403" s="12">
        <f>IF(AND($E403=0, H402&gt;0), Input!$B$15, 0)</f>
        <v>0</v>
      </c>
      <c r="L403" s="12">
        <f>O402*IF(AND($E403=0, H402&gt;0), Input!$B$12, 0)</f>
        <v>0</v>
      </c>
      <c r="M403" s="12">
        <f t="shared" si="127"/>
        <v>0</v>
      </c>
      <c r="N403" s="12">
        <f>IF(AND($E403=0, Q403=0, D403&lt;=5), MAX(O391*Input!$B$20), 0)</f>
        <v>0</v>
      </c>
      <c r="O403" s="12">
        <f t="shared" si="128"/>
        <v>157809.62</v>
      </c>
      <c r="P403" s="20">
        <f>IF(Q403=0, VLOOKUP(B403, LWP!$A$2:$B$77, 2, FALSE), P402)</f>
        <v>0.05</v>
      </c>
      <c r="Q403" s="13">
        <f>IF(F403&lt;Input!$B$23,0,1)</f>
        <v>1</v>
      </c>
      <c r="R403" s="12">
        <f t="shared" si="129"/>
        <v>657.54008333333331</v>
      </c>
      <c r="S403" s="12">
        <f t="shared" si="130"/>
        <v>657.54008333333331</v>
      </c>
      <c r="T403" s="27">
        <f>VLOOKUP(D403,'Swap-forward'!$A$2:$B$90,2,FALSE)/12</f>
        <v>3.1558224514588173E-3</v>
      </c>
      <c r="U403" s="27">
        <f>EXP(-SUM(T$5:T403))</f>
        <v>0.33629225085677622</v>
      </c>
      <c r="V403" s="12">
        <f t="shared" si="131"/>
        <v>0</v>
      </c>
      <c r="W403" s="12">
        <f t="shared" si="132"/>
        <v>221.12563465271887</v>
      </c>
      <c r="X403" s="26"/>
      <c r="Y403">
        <f>VLOOKUP(B403, Mort!$A$2:$D$116, 4, FALSE)/12</f>
        <v>1.1126158121690668E-3</v>
      </c>
      <c r="Z403">
        <f>VLOOKUP(D403,Lapse!$A$2:$B$101, 2, FALSE)/12</f>
        <v>2.5000000000000001E-3</v>
      </c>
      <c r="AA403" s="28">
        <f t="shared" si="135"/>
        <v>0.34848270941928672</v>
      </c>
      <c r="AB403" s="27">
        <f t="shared" si="133"/>
        <v>0</v>
      </c>
      <c r="AC403" s="27">
        <f t="shared" si="134"/>
        <v>77.058460285838791</v>
      </c>
    </row>
    <row r="404" spans="1:29" x14ac:dyDescent="0.2">
      <c r="A404" s="19">
        <f t="shared" si="120"/>
        <v>56918</v>
      </c>
      <c r="B404">
        <f t="shared" si="121"/>
        <v>88</v>
      </c>
      <c r="C404">
        <f t="shared" si="122"/>
        <v>7</v>
      </c>
      <c r="D404">
        <f t="shared" si="123"/>
        <v>34</v>
      </c>
      <c r="E404">
        <f t="shared" si="124"/>
        <v>4</v>
      </c>
      <c r="F404">
        <f t="shared" si="125"/>
        <v>400</v>
      </c>
      <c r="G404" s="11">
        <f>'Fund Return'!D401</f>
        <v>1.2917284993438168E-2</v>
      </c>
      <c r="H404" s="12">
        <f t="shared" si="126"/>
        <v>0</v>
      </c>
      <c r="I404" s="12">
        <f>H403*(Input!$B$13)/12</f>
        <v>0</v>
      </c>
      <c r="J404" s="12">
        <f>H403*(Input!$B$14)/12</f>
        <v>0</v>
      </c>
      <c r="K404" s="12">
        <f>IF(AND($E404=0, H403&gt;0), Input!$B$15, 0)</f>
        <v>0</v>
      </c>
      <c r="L404" s="12">
        <f>O403*IF(AND($E404=0, H403&gt;0), Input!$B$12, 0)</f>
        <v>0</v>
      </c>
      <c r="M404" s="12">
        <f t="shared" si="127"/>
        <v>0</v>
      </c>
      <c r="N404" s="12">
        <f>IF(AND($E404=0, Q404=0, D404&lt;=5), MAX(O392*Input!$B$20), 0)</f>
        <v>0</v>
      </c>
      <c r="O404" s="12">
        <f t="shared" si="128"/>
        <v>157809.62</v>
      </c>
      <c r="P404" s="20">
        <f>IF(Q404=0, VLOOKUP(B404, LWP!$A$2:$B$77, 2, FALSE), P403)</f>
        <v>0.05</v>
      </c>
      <c r="Q404" s="13">
        <f>IF(F404&lt;Input!$B$23,0,1)</f>
        <v>1</v>
      </c>
      <c r="R404" s="12">
        <f t="shared" si="129"/>
        <v>657.54008333333331</v>
      </c>
      <c r="S404" s="12">
        <f t="shared" si="130"/>
        <v>657.54008333333331</v>
      </c>
      <c r="T404" s="27">
        <f>VLOOKUP(D404,'Swap-forward'!$A$2:$B$90,2,FALSE)/12</f>
        <v>3.1558224514588173E-3</v>
      </c>
      <c r="U404" s="27">
        <f>EXP(-SUM(T$5:T404))</f>
        <v>0.33523264506454858</v>
      </c>
      <c r="V404" s="12">
        <f t="shared" si="131"/>
        <v>0</v>
      </c>
      <c r="W404" s="12">
        <f t="shared" si="132"/>
        <v>220.42890137179702</v>
      </c>
      <c r="X404" s="26"/>
      <c r="Y404">
        <f>VLOOKUP(B404, Mort!$A$2:$D$116, 4, FALSE)/12</f>
        <v>1.1126158121690668E-3</v>
      </c>
      <c r="Z404">
        <f>VLOOKUP(D404,Lapse!$A$2:$B$101, 2, FALSE)/12</f>
        <v>2.5000000000000001E-3</v>
      </c>
      <c r="AA404" s="28">
        <f t="shared" si="135"/>
        <v>0.34722474459140301</v>
      </c>
      <c r="AB404" s="27">
        <f t="shared" si="133"/>
        <v>0</v>
      </c>
      <c r="AC404" s="27">
        <f t="shared" si="134"/>
        <v>76.538368979385794</v>
      </c>
    </row>
    <row r="405" spans="1:29" x14ac:dyDescent="0.2">
      <c r="A405" s="19">
        <f t="shared" si="120"/>
        <v>56948</v>
      </c>
      <c r="B405">
        <f t="shared" si="121"/>
        <v>88</v>
      </c>
      <c r="C405">
        <f t="shared" si="122"/>
        <v>8</v>
      </c>
      <c r="D405">
        <f t="shared" si="123"/>
        <v>34</v>
      </c>
      <c r="E405">
        <f t="shared" si="124"/>
        <v>5</v>
      </c>
      <c r="F405">
        <f t="shared" si="125"/>
        <v>401</v>
      </c>
      <c r="G405" s="11">
        <f>'Fund Return'!D402</f>
        <v>1.9856864506667224E-2</v>
      </c>
      <c r="H405" s="12">
        <f t="shared" si="126"/>
        <v>0</v>
      </c>
      <c r="I405" s="12">
        <f>H404*(Input!$B$13)/12</f>
        <v>0</v>
      </c>
      <c r="J405" s="12">
        <f>H404*(Input!$B$14)/12</f>
        <v>0</v>
      </c>
      <c r="K405" s="12">
        <f>IF(AND($E405=0, H404&gt;0), Input!$B$15, 0)</f>
        <v>0</v>
      </c>
      <c r="L405" s="12">
        <f>O404*IF(AND($E405=0, H404&gt;0), Input!$B$12, 0)</f>
        <v>0</v>
      </c>
      <c r="M405" s="12">
        <f t="shared" si="127"/>
        <v>0</v>
      </c>
      <c r="N405" s="12">
        <f>IF(AND($E405=0, Q405=0, D405&lt;=5), MAX(O393*Input!$B$20), 0)</f>
        <v>0</v>
      </c>
      <c r="O405" s="12">
        <f t="shared" si="128"/>
        <v>157809.62</v>
      </c>
      <c r="P405" s="20">
        <f>IF(Q405=0, VLOOKUP(B405, LWP!$A$2:$B$77, 2, FALSE), P404)</f>
        <v>0.05</v>
      </c>
      <c r="Q405" s="13">
        <f>IF(F405&lt;Input!$B$23,0,1)</f>
        <v>1</v>
      </c>
      <c r="R405" s="12">
        <f t="shared" si="129"/>
        <v>657.54008333333331</v>
      </c>
      <c r="S405" s="12">
        <f t="shared" si="130"/>
        <v>657.54008333333331</v>
      </c>
      <c r="T405" s="27">
        <f>VLOOKUP(D405,'Swap-forward'!$A$2:$B$90,2,FALSE)/12</f>
        <v>3.1558224514588173E-3</v>
      </c>
      <c r="U405" s="27">
        <f>EXP(-SUM(T$5:T405))</f>
        <v>0.33417637792919475</v>
      </c>
      <c r="V405" s="12">
        <f t="shared" si="131"/>
        <v>0</v>
      </c>
      <c r="W405" s="12">
        <f t="shared" si="132"/>
        <v>219.7343633915942</v>
      </c>
      <c r="X405" s="26"/>
      <c r="Y405">
        <f>VLOOKUP(B405, Mort!$A$2:$D$116, 4, FALSE)/12</f>
        <v>1.1126158121690668E-3</v>
      </c>
      <c r="Z405">
        <f>VLOOKUP(D405,Lapse!$A$2:$B$101, 2, FALSE)/12</f>
        <v>2.5000000000000001E-3</v>
      </c>
      <c r="AA405" s="28">
        <f t="shared" si="135"/>
        <v>0.34597132080806881</v>
      </c>
      <c r="AB405" s="27">
        <f t="shared" si="133"/>
        <v>0</v>
      </c>
      <c r="AC405" s="27">
        <f t="shared" si="134"/>
        <v>76.021787929510012</v>
      </c>
    </row>
    <row r="406" spans="1:29" x14ac:dyDescent="0.2">
      <c r="A406" s="19">
        <f t="shared" si="120"/>
        <v>56979</v>
      </c>
      <c r="B406">
        <f t="shared" si="121"/>
        <v>88</v>
      </c>
      <c r="C406">
        <f t="shared" si="122"/>
        <v>9</v>
      </c>
      <c r="D406">
        <f t="shared" si="123"/>
        <v>34</v>
      </c>
      <c r="E406">
        <f t="shared" si="124"/>
        <v>6</v>
      </c>
      <c r="F406">
        <f t="shared" si="125"/>
        <v>402</v>
      </c>
      <c r="G406" s="11">
        <f>'Fund Return'!D403</f>
        <v>-2.6157768351223087E-2</v>
      </c>
      <c r="H406" s="12">
        <f t="shared" si="126"/>
        <v>0</v>
      </c>
      <c r="I406" s="12">
        <f>H405*(Input!$B$13)/12</f>
        <v>0</v>
      </c>
      <c r="J406" s="12">
        <f>H405*(Input!$B$14)/12</f>
        <v>0</v>
      </c>
      <c r="K406" s="12">
        <f>IF(AND($E406=0, H405&gt;0), Input!$B$15, 0)</f>
        <v>0</v>
      </c>
      <c r="L406" s="12">
        <f>O405*IF(AND($E406=0, H405&gt;0), Input!$B$12, 0)</f>
        <v>0</v>
      </c>
      <c r="M406" s="12">
        <f t="shared" si="127"/>
        <v>0</v>
      </c>
      <c r="N406" s="12">
        <f>IF(AND($E406=0, Q406=0, D406&lt;=5), MAX(O394*Input!$B$20), 0)</f>
        <v>0</v>
      </c>
      <c r="O406" s="12">
        <f t="shared" si="128"/>
        <v>157809.62</v>
      </c>
      <c r="P406" s="20">
        <f>IF(Q406=0, VLOOKUP(B406, LWP!$A$2:$B$77, 2, FALSE), P405)</f>
        <v>0.05</v>
      </c>
      <c r="Q406" s="13">
        <f>IF(F406&lt;Input!$B$23,0,1)</f>
        <v>1</v>
      </c>
      <c r="R406" s="12">
        <f t="shared" si="129"/>
        <v>657.54008333333331</v>
      </c>
      <c r="S406" s="12">
        <f t="shared" si="130"/>
        <v>657.54008333333331</v>
      </c>
      <c r="T406" s="27">
        <f>VLOOKUP(D406,'Swap-forward'!$A$2:$B$90,2,FALSE)/12</f>
        <v>3.1558224514588173E-3</v>
      </c>
      <c r="U406" s="27">
        <f>EXP(-SUM(T$5:T406))</f>
        <v>0.33312343893111407</v>
      </c>
      <c r="V406" s="12">
        <f t="shared" si="131"/>
        <v>0</v>
      </c>
      <c r="W406" s="12">
        <f t="shared" si="132"/>
        <v>219.0420137950513</v>
      </c>
      <c r="X406" s="26"/>
      <c r="Y406">
        <f>VLOOKUP(B406, Mort!$A$2:$D$116, 4, FALSE)/12</f>
        <v>1.1126158121690668E-3</v>
      </c>
      <c r="Z406">
        <f>VLOOKUP(D406,Lapse!$A$2:$B$101, 2, FALSE)/12</f>
        <v>2.5000000000000001E-3</v>
      </c>
      <c r="AA406" s="28">
        <f t="shared" si="135"/>
        <v>0.34472242167686584</v>
      </c>
      <c r="AB406" s="27">
        <f t="shared" si="133"/>
        <v>0</v>
      </c>
      <c r="AC406" s="27">
        <f t="shared" si="134"/>
        <v>75.508693444407541</v>
      </c>
    </row>
    <row r="407" spans="1:29" x14ac:dyDescent="0.2">
      <c r="A407" s="19">
        <f t="shared" si="120"/>
        <v>57010</v>
      </c>
      <c r="B407">
        <f t="shared" si="121"/>
        <v>88</v>
      </c>
      <c r="C407">
        <f t="shared" si="122"/>
        <v>10</v>
      </c>
      <c r="D407">
        <f t="shared" si="123"/>
        <v>34</v>
      </c>
      <c r="E407">
        <f t="shared" si="124"/>
        <v>7</v>
      </c>
      <c r="F407">
        <f t="shared" si="125"/>
        <v>403</v>
      </c>
      <c r="G407" s="11">
        <f>'Fund Return'!D404</f>
        <v>2.1934235610729692E-2</v>
      </c>
      <c r="H407" s="12">
        <f t="shared" si="126"/>
        <v>0</v>
      </c>
      <c r="I407" s="12">
        <f>H406*(Input!$B$13)/12</f>
        <v>0</v>
      </c>
      <c r="J407" s="12">
        <f>H406*(Input!$B$14)/12</f>
        <v>0</v>
      </c>
      <c r="K407" s="12">
        <f>IF(AND($E407=0, H406&gt;0), Input!$B$15, 0)</f>
        <v>0</v>
      </c>
      <c r="L407" s="12">
        <f>O406*IF(AND($E407=0, H406&gt;0), Input!$B$12, 0)</f>
        <v>0</v>
      </c>
      <c r="M407" s="12">
        <f t="shared" si="127"/>
        <v>0</v>
      </c>
      <c r="N407" s="12">
        <f>IF(AND($E407=0, Q407=0, D407&lt;=5), MAX(O395*Input!$B$20), 0)</f>
        <v>0</v>
      </c>
      <c r="O407" s="12">
        <f t="shared" si="128"/>
        <v>157809.62</v>
      </c>
      <c r="P407" s="20">
        <f>IF(Q407=0, VLOOKUP(B407, LWP!$A$2:$B$77, 2, FALSE), P406)</f>
        <v>0.05</v>
      </c>
      <c r="Q407" s="13">
        <f>IF(F407&lt;Input!$B$23,0,1)</f>
        <v>1</v>
      </c>
      <c r="R407" s="12">
        <f t="shared" si="129"/>
        <v>657.54008333333331</v>
      </c>
      <c r="S407" s="12">
        <f t="shared" si="130"/>
        <v>657.54008333333331</v>
      </c>
      <c r="T407" s="27">
        <f>VLOOKUP(D407,'Swap-forward'!$A$2:$B$90,2,FALSE)/12</f>
        <v>3.1558224514588173E-3</v>
      </c>
      <c r="U407" s="27">
        <f>EXP(-SUM(T$5:T407))</f>
        <v>0.33207381758385168</v>
      </c>
      <c r="V407" s="12">
        <f t="shared" si="131"/>
        <v>0</v>
      </c>
      <c r="W407" s="12">
        <f t="shared" si="132"/>
        <v>218.35184568690397</v>
      </c>
      <c r="X407" s="26"/>
      <c r="Y407">
        <f>VLOOKUP(B407, Mort!$A$2:$D$116, 4, FALSE)/12</f>
        <v>1.1126158121690668E-3</v>
      </c>
      <c r="Z407">
        <f>VLOOKUP(D407,Lapse!$A$2:$B$101, 2, FALSE)/12</f>
        <v>2.5000000000000001E-3</v>
      </c>
      <c r="AA407" s="28">
        <f t="shared" si="135"/>
        <v>0.34347803086454975</v>
      </c>
      <c r="AB407" s="27">
        <f t="shared" si="133"/>
        <v>0</v>
      </c>
      <c r="AC407" s="27">
        <f t="shared" si="134"/>
        <v>74.999061992177801</v>
      </c>
    </row>
    <row r="408" spans="1:29" x14ac:dyDescent="0.2">
      <c r="A408" s="19">
        <f t="shared" si="120"/>
        <v>57039</v>
      </c>
      <c r="B408">
        <f t="shared" si="121"/>
        <v>88</v>
      </c>
      <c r="C408">
        <f t="shared" si="122"/>
        <v>11</v>
      </c>
      <c r="D408">
        <f t="shared" si="123"/>
        <v>34</v>
      </c>
      <c r="E408">
        <f t="shared" si="124"/>
        <v>8</v>
      </c>
      <c r="F408">
        <f t="shared" si="125"/>
        <v>404</v>
      </c>
      <c r="G408" s="11">
        <f>'Fund Return'!D405</f>
        <v>5.1170697278442014E-2</v>
      </c>
      <c r="H408" s="12">
        <f t="shared" si="126"/>
        <v>0</v>
      </c>
      <c r="I408" s="12">
        <f>H407*(Input!$B$13)/12</f>
        <v>0</v>
      </c>
      <c r="J408" s="12">
        <f>H407*(Input!$B$14)/12</f>
        <v>0</v>
      </c>
      <c r="K408" s="12">
        <f>IF(AND($E408=0, H407&gt;0), Input!$B$15, 0)</f>
        <v>0</v>
      </c>
      <c r="L408" s="12">
        <f>O407*IF(AND($E408=0, H407&gt;0), Input!$B$12, 0)</f>
        <v>0</v>
      </c>
      <c r="M408" s="12">
        <f t="shared" si="127"/>
        <v>0</v>
      </c>
      <c r="N408" s="12">
        <f>IF(AND($E408=0, Q408=0, D408&lt;=5), MAX(O396*Input!$B$20), 0)</f>
        <v>0</v>
      </c>
      <c r="O408" s="12">
        <f t="shared" si="128"/>
        <v>157809.62</v>
      </c>
      <c r="P408" s="20">
        <f>IF(Q408=0, VLOOKUP(B408, LWP!$A$2:$B$77, 2, FALSE), P407)</f>
        <v>0.05</v>
      </c>
      <c r="Q408" s="13">
        <f>IF(F408&lt;Input!$B$23,0,1)</f>
        <v>1</v>
      </c>
      <c r="R408" s="12">
        <f t="shared" si="129"/>
        <v>657.54008333333331</v>
      </c>
      <c r="S408" s="12">
        <f t="shared" si="130"/>
        <v>657.54008333333331</v>
      </c>
      <c r="T408" s="27">
        <f>VLOOKUP(D408,'Swap-forward'!$A$2:$B$90,2,FALSE)/12</f>
        <v>3.1558224514588173E-3</v>
      </c>
      <c r="U408" s="27">
        <f>EXP(-SUM(T$5:T408))</f>
        <v>0.33102750343399384</v>
      </c>
      <c r="V408" s="12">
        <f t="shared" si="131"/>
        <v>0</v>
      </c>
      <c r="W408" s="12">
        <f t="shared" si="132"/>
        <v>217.66385219361359</v>
      </c>
      <c r="X408" s="26"/>
      <c r="Y408">
        <f>VLOOKUP(B408, Mort!$A$2:$D$116, 4, FALSE)/12</f>
        <v>1.1126158121690668E-3</v>
      </c>
      <c r="Z408">
        <f>VLOOKUP(D408,Lapse!$A$2:$B$101, 2, FALSE)/12</f>
        <v>2.5000000000000001E-3</v>
      </c>
      <c r="AA408" s="28">
        <f t="shared" si="135"/>
        <v>0.34223813209683646</v>
      </c>
      <c r="AB408" s="27">
        <f t="shared" si="133"/>
        <v>0</v>
      </c>
      <c r="AC408" s="27">
        <f t="shared" si="134"/>
        <v>74.492870199744218</v>
      </c>
    </row>
    <row r="409" spans="1:29" x14ac:dyDescent="0.2">
      <c r="A409" s="19">
        <f t="shared" si="120"/>
        <v>57070</v>
      </c>
      <c r="B409">
        <f t="shared" si="121"/>
        <v>89</v>
      </c>
      <c r="C409">
        <f t="shared" si="122"/>
        <v>0</v>
      </c>
      <c r="D409">
        <f t="shared" si="123"/>
        <v>34</v>
      </c>
      <c r="E409">
        <f t="shared" si="124"/>
        <v>9</v>
      </c>
      <c r="F409">
        <f t="shared" si="125"/>
        <v>405</v>
      </c>
      <c r="G409" s="11">
        <f>'Fund Return'!D406</f>
        <v>-1.0956257339688013E-3</v>
      </c>
      <c r="H409" s="12">
        <f t="shared" si="126"/>
        <v>0</v>
      </c>
      <c r="I409" s="12">
        <f>H408*(Input!$B$13)/12</f>
        <v>0</v>
      </c>
      <c r="J409" s="12">
        <f>H408*(Input!$B$14)/12</f>
        <v>0</v>
      </c>
      <c r="K409" s="12">
        <f>IF(AND($E409=0, H408&gt;0), Input!$B$15, 0)</f>
        <v>0</v>
      </c>
      <c r="L409" s="12">
        <f>O408*IF(AND($E409=0, H408&gt;0), Input!$B$12, 0)</f>
        <v>0</v>
      </c>
      <c r="M409" s="12">
        <f t="shared" si="127"/>
        <v>0</v>
      </c>
      <c r="N409" s="12">
        <f>IF(AND($E409=0, Q409=0, D409&lt;=5), MAX(O397*Input!$B$20), 0)</f>
        <v>0</v>
      </c>
      <c r="O409" s="12">
        <f t="shared" si="128"/>
        <v>157809.62</v>
      </c>
      <c r="P409" s="20">
        <f>IF(Q409=0, VLOOKUP(B409, LWP!$A$2:$B$77, 2, FALSE), P408)</f>
        <v>0.05</v>
      </c>
      <c r="Q409" s="13">
        <f>IF(F409&lt;Input!$B$23,0,1)</f>
        <v>1</v>
      </c>
      <c r="R409" s="12">
        <f t="shared" si="129"/>
        <v>657.54008333333331</v>
      </c>
      <c r="S409" s="12">
        <f t="shared" si="130"/>
        <v>657.54008333333331</v>
      </c>
      <c r="T409" s="27">
        <f>VLOOKUP(D409,'Swap-forward'!$A$2:$B$90,2,FALSE)/12</f>
        <v>3.1558224514588173E-3</v>
      </c>
      <c r="U409" s="27">
        <f>EXP(-SUM(T$5:T409))</f>
        <v>0.32998448606106395</v>
      </c>
      <c r="V409" s="12">
        <f t="shared" si="131"/>
        <v>0</v>
      </c>
      <c r="W409" s="12">
        <f t="shared" si="132"/>
        <v>216.97802646329916</v>
      </c>
      <c r="X409" s="26"/>
      <c r="Y409">
        <f>VLOOKUP(B409, Mort!$A$2:$D$116, 4, FALSE)/12</f>
        <v>1.3842911350807E-3</v>
      </c>
      <c r="Z409">
        <f>VLOOKUP(D409,Lapse!$A$2:$B$101, 2, FALSE)/12</f>
        <v>2.5000000000000001E-3</v>
      </c>
      <c r="AA409" s="28">
        <f t="shared" si="135"/>
        <v>0.34090996394727702</v>
      </c>
      <c r="AB409" s="27">
        <f t="shared" si="133"/>
        <v>0</v>
      </c>
      <c r="AC409" s="27">
        <f t="shared" si="134"/>
        <v>73.969971178954637</v>
      </c>
    </row>
    <row r="410" spans="1:29" x14ac:dyDescent="0.2">
      <c r="A410" s="19">
        <f t="shared" si="120"/>
        <v>57100</v>
      </c>
      <c r="B410">
        <f t="shared" si="121"/>
        <v>89</v>
      </c>
      <c r="C410">
        <f t="shared" si="122"/>
        <v>1</v>
      </c>
      <c r="D410">
        <f t="shared" si="123"/>
        <v>34</v>
      </c>
      <c r="E410">
        <f t="shared" si="124"/>
        <v>10</v>
      </c>
      <c r="F410">
        <f t="shared" si="125"/>
        <v>406</v>
      </c>
      <c r="G410" s="11">
        <f>'Fund Return'!D407</f>
        <v>-6.822957185256405E-2</v>
      </c>
      <c r="H410" s="12">
        <f t="shared" si="126"/>
        <v>0</v>
      </c>
      <c r="I410" s="12">
        <f>H409*(Input!$B$13)/12</f>
        <v>0</v>
      </c>
      <c r="J410" s="12">
        <f>H409*(Input!$B$14)/12</f>
        <v>0</v>
      </c>
      <c r="K410" s="12">
        <f>IF(AND($E410=0, H409&gt;0), Input!$B$15, 0)</f>
        <v>0</v>
      </c>
      <c r="L410" s="12">
        <f>O409*IF(AND($E410=0, H409&gt;0), Input!$B$12, 0)</f>
        <v>0</v>
      </c>
      <c r="M410" s="12">
        <f t="shared" si="127"/>
        <v>0</v>
      </c>
      <c r="N410" s="12">
        <f>IF(AND($E410=0, Q410=0, D410&lt;=5), MAX(O398*Input!$B$20), 0)</f>
        <v>0</v>
      </c>
      <c r="O410" s="12">
        <f t="shared" si="128"/>
        <v>157809.62</v>
      </c>
      <c r="P410" s="20">
        <f>IF(Q410=0, VLOOKUP(B410, LWP!$A$2:$B$77, 2, FALSE), P409)</f>
        <v>0.05</v>
      </c>
      <c r="Q410" s="13">
        <f>IF(F410&lt;Input!$B$23,0,1)</f>
        <v>1</v>
      </c>
      <c r="R410" s="12">
        <f t="shared" si="129"/>
        <v>657.54008333333331</v>
      </c>
      <c r="S410" s="12">
        <f t="shared" si="130"/>
        <v>657.54008333333331</v>
      </c>
      <c r="T410" s="27">
        <f>VLOOKUP(D410,'Swap-forward'!$A$2:$B$90,2,FALSE)/12</f>
        <v>3.1558224514588173E-3</v>
      </c>
      <c r="U410" s="27">
        <f>EXP(-SUM(T$5:T410))</f>
        <v>0.32894475507741883</v>
      </c>
      <c r="V410" s="12">
        <f t="shared" si="131"/>
        <v>0</v>
      </c>
      <c r="W410" s="12">
        <f t="shared" si="132"/>
        <v>216.2943616656689</v>
      </c>
      <c r="X410" s="26"/>
      <c r="Y410">
        <f>VLOOKUP(B410, Mort!$A$2:$D$116, 4, FALSE)/12</f>
        <v>1.3842911350807E-3</v>
      </c>
      <c r="Z410">
        <f>VLOOKUP(D410,Lapse!$A$2:$B$101, 2, FALSE)/12</f>
        <v>2.5000000000000001E-3</v>
      </c>
      <c r="AA410" s="28">
        <f t="shared" si="135"/>
        <v>0.33958695019305835</v>
      </c>
      <c r="AB410" s="27">
        <f t="shared" si="133"/>
        <v>0</v>
      </c>
      <c r="AC410" s="27">
        <f t="shared" si="134"/>
        <v>73.450742621998856</v>
      </c>
    </row>
    <row r="411" spans="1:29" x14ac:dyDescent="0.2">
      <c r="A411" s="19">
        <f t="shared" si="120"/>
        <v>57131</v>
      </c>
      <c r="B411">
        <f t="shared" si="121"/>
        <v>89</v>
      </c>
      <c r="C411">
        <f t="shared" si="122"/>
        <v>2</v>
      </c>
      <c r="D411">
        <f t="shared" si="123"/>
        <v>34</v>
      </c>
      <c r="E411">
        <f t="shared" si="124"/>
        <v>11</v>
      </c>
      <c r="F411">
        <f t="shared" si="125"/>
        <v>407</v>
      </c>
      <c r="G411" s="11">
        <f>'Fund Return'!D408</f>
        <v>1.3274617263022525E-2</v>
      </c>
      <c r="H411" s="12">
        <f t="shared" si="126"/>
        <v>0</v>
      </c>
      <c r="I411" s="12">
        <f>H410*(Input!$B$13)/12</f>
        <v>0</v>
      </c>
      <c r="J411" s="12">
        <f>H410*(Input!$B$14)/12</f>
        <v>0</v>
      </c>
      <c r="K411" s="12">
        <f>IF(AND($E411=0, H410&gt;0), Input!$B$15, 0)</f>
        <v>0</v>
      </c>
      <c r="L411" s="12">
        <f>O410*IF(AND($E411=0, H410&gt;0), Input!$B$12, 0)</f>
        <v>0</v>
      </c>
      <c r="M411" s="12">
        <f t="shared" si="127"/>
        <v>0</v>
      </c>
      <c r="N411" s="12">
        <f>IF(AND($E411=0, Q411=0, D411&lt;=5), MAX(O399*Input!$B$20), 0)</f>
        <v>0</v>
      </c>
      <c r="O411" s="12">
        <f t="shared" si="128"/>
        <v>157809.62</v>
      </c>
      <c r="P411" s="20">
        <f>IF(Q411=0, VLOOKUP(B411, LWP!$A$2:$B$77, 2, FALSE), P410)</f>
        <v>0.05</v>
      </c>
      <c r="Q411" s="13">
        <f>IF(F411&lt;Input!$B$23,0,1)</f>
        <v>1</v>
      </c>
      <c r="R411" s="12">
        <f t="shared" si="129"/>
        <v>657.54008333333331</v>
      </c>
      <c r="S411" s="12">
        <f t="shared" si="130"/>
        <v>657.54008333333331</v>
      </c>
      <c r="T411" s="27">
        <f>VLOOKUP(D411,'Swap-forward'!$A$2:$B$90,2,FALSE)/12</f>
        <v>3.1558224514588173E-3</v>
      </c>
      <c r="U411" s="27">
        <f>EXP(-SUM(T$5:T411))</f>
        <v>0.32790830012814498</v>
      </c>
      <c r="V411" s="12">
        <f t="shared" si="131"/>
        <v>0</v>
      </c>
      <c r="W411" s="12">
        <f t="shared" si="132"/>
        <v>215.61285099195212</v>
      </c>
      <c r="X411" s="26"/>
      <c r="Y411">
        <f>VLOOKUP(B411, Mort!$A$2:$D$116, 4, FALSE)/12</f>
        <v>1.3842911350807E-3</v>
      </c>
      <c r="Z411">
        <f>VLOOKUP(D411,Lapse!$A$2:$B$101, 2, FALSE)/12</f>
        <v>2.5000000000000001E-3</v>
      </c>
      <c r="AA411" s="28">
        <f t="shared" si="135"/>
        <v>0.33826907083084623</v>
      </c>
      <c r="AB411" s="27">
        <f t="shared" si="133"/>
        <v>0</v>
      </c>
      <c r="AC411" s="27">
        <f t="shared" si="134"/>
        <v>72.935158764237343</v>
      </c>
    </row>
    <row r="412" spans="1:29" x14ac:dyDescent="0.2">
      <c r="A412" s="19">
        <f t="shared" si="120"/>
        <v>57161</v>
      </c>
      <c r="B412">
        <f t="shared" si="121"/>
        <v>89</v>
      </c>
      <c r="C412">
        <f t="shared" si="122"/>
        <v>3</v>
      </c>
      <c r="D412">
        <f t="shared" si="123"/>
        <v>35</v>
      </c>
      <c r="E412">
        <f t="shared" si="124"/>
        <v>0</v>
      </c>
      <c r="F412">
        <f t="shared" si="125"/>
        <v>408</v>
      </c>
      <c r="G412" s="11">
        <f>'Fund Return'!D409</f>
        <v>-6.7935890943901537E-3</v>
      </c>
      <c r="H412" s="12">
        <f t="shared" si="126"/>
        <v>0</v>
      </c>
      <c r="I412" s="12">
        <f>H411*(Input!$B$13)/12</f>
        <v>0</v>
      </c>
      <c r="J412" s="12">
        <f>H411*(Input!$B$14)/12</f>
        <v>0</v>
      </c>
      <c r="K412" s="12">
        <f>IF(AND($E412=0, H411&gt;0), Input!$B$15, 0)</f>
        <v>0</v>
      </c>
      <c r="L412" s="12">
        <f>O411*IF(AND($E412=0, H411&gt;0), Input!$B$12, 0)</f>
        <v>0</v>
      </c>
      <c r="M412" s="12">
        <f t="shared" si="127"/>
        <v>0</v>
      </c>
      <c r="N412" s="12">
        <f>IF(AND($E412=0, Q412=0, D412&lt;=5), MAX(O400*Input!$B$20), 0)</f>
        <v>0</v>
      </c>
      <c r="O412" s="12">
        <f t="shared" si="128"/>
        <v>157809.62</v>
      </c>
      <c r="P412" s="20">
        <f>IF(Q412=0, VLOOKUP(B412, LWP!$A$2:$B$77, 2, FALSE), P411)</f>
        <v>0.05</v>
      </c>
      <c r="Q412" s="13">
        <f>IF(F412&lt;Input!$B$23,0,1)</f>
        <v>1</v>
      </c>
      <c r="R412" s="12">
        <f t="shared" si="129"/>
        <v>657.54008333333331</v>
      </c>
      <c r="S412" s="12">
        <f t="shared" si="130"/>
        <v>657.54008333333331</v>
      </c>
      <c r="T412" s="27">
        <f>VLOOKUP(D412,'Swap-forward'!$A$2:$B$90,2,FALSE)/12</f>
        <v>3.1558224514588173E-3</v>
      </c>
      <c r="U412" s="27">
        <f>EXP(-SUM(T$5:T412))</f>
        <v>0.32687511089095594</v>
      </c>
      <c r="V412" s="12">
        <f t="shared" si="131"/>
        <v>0</v>
      </c>
      <c r="W412" s="12">
        <f t="shared" si="132"/>
        <v>214.93348765483174</v>
      </c>
      <c r="X412" s="26"/>
      <c r="Y412">
        <f>VLOOKUP(B412, Mort!$A$2:$D$116, 4, FALSE)/12</f>
        <v>1.3842911350807E-3</v>
      </c>
      <c r="Z412">
        <f>VLOOKUP(D412,Lapse!$A$2:$B$101, 2, FALSE)/12</f>
        <v>2.5000000000000001E-3</v>
      </c>
      <c r="AA412" s="28">
        <f t="shared" si="135"/>
        <v>0.33695630593493608</v>
      </c>
      <c r="AB412" s="27">
        <f t="shared" si="133"/>
        <v>0</v>
      </c>
      <c r="AC412" s="27">
        <f t="shared" si="134"/>
        <v>72.423194021884285</v>
      </c>
    </row>
    <row r="413" spans="1:29" x14ac:dyDescent="0.2">
      <c r="A413" s="19">
        <f t="shared" si="120"/>
        <v>57192</v>
      </c>
      <c r="B413">
        <f t="shared" si="121"/>
        <v>89</v>
      </c>
      <c r="C413">
        <f t="shared" si="122"/>
        <v>4</v>
      </c>
      <c r="D413">
        <f t="shared" si="123"/>
        <v>35</v>
      </c>
      <c r="E413">
        <f t="shared" si="124"/>
        <v>1</v>
      </c>
      <c r="F413">
        <f t="shared" si="125"/>
        <v>409</v>
      </c>
      <c r="G413" s="11">
        <f>'Fund Return'!D410</f>
        <v>1.6742090222027672E-2</v>
      </c>
      <c r="H413" s="12">
        <f t="shared" si="126"/>
        <v>0</v>
      </c>
      <c r="I413" s="12">
        <f>H412*(Input!$B$13)/12</f>
        <v>0</v>
      </c>
      <c r="J413" s="12">
        <f>H412*(Input!$B$14)/12</f>
        <v>0</v>
      </c>
      <c r="K413" s="12">
        <f>IF(AND($E413=0, H412&gt;0), Input!$B$15, 0)</f>
        <v>0</v>
      </c>
      <c r="L413" s="12">
        <f>O412*IF(AND($E413=0, H412&gt;0), Input!$B$12, 0)</f>
        <v>0</v>
      </c>
      <c r="M413" s="12">
        <f t="shared" si="127"/>
        <v>0</v>
      </c>
      <c r="N413" s="12">
        <f>IF(AND($E413=0, Q413=0, D413&lt;=5), MAX(O401*Input!$B$20), 0)</f>
        <v>0</v>
      </c>
      <c r="O413" s="12">
        <f t="shared" si="128"/>
        <v>157809.62</v>
      </c>
      <c r="P413" s="20">
        <f>IF(Q413=0, VLOOKUP(B413, LWP!$A$2:$B$77, 2, FALSE), P412)</f>
        <v>0.05</v>
      </c>
      <c r="Q413" s="13">
        <f>IF(F413&lt;Input!$B$23,0,1)</f>
        <v>1</v>
      </c>
      <c r="R413" s="12">
        <f t="shared" si="129"/>
        <v>657.54008333333331</v>
      </c>
      <c r="S413" s="12">
        <f t="shared" si="130"/>
        <v>657.54008333333331</v>
      </c>
      <c r="T413" s="27">
        <f>VLOOKUP(D413,'Swap-forward'!$A$2:$B$90,2,FALSE)/12</f>
        <v>3.1558224514588173E-3</v>
      </c>
      <c r="U413" s="27">
        <f>EXP(-SUM(T$5:T413))</f>
        <v>0.32584517707608907</v>
      </c>
      <c r="V413" s="12">
        <f t="shared" si="131"/>
        <v>0</v>
      </c>
      <c r="W413" s="12">
        <f t="shared" si="132"/>
        <v>214.25626488837636</v>
      </c>
      <c r="X413" s="26"/>
      <c r="Y413">
        <f>VLOOKUP(B413, Mort!$A$2:$D$116, 4, FALSE)/12</f>
        <v>1.3842911350807E-3</v>
      </c>
      <c r="Z413">
        <f>VLOOKUP(D413,Lapse!$A$2:$B$101, 2, FALSE)/12</f>
        <v>2.5000000000000001E-3</v>
      </c>
      <c r="AA413" s="28">
        <f t="shared" si="135"/>
        <v>0.33564863565695152</v>
      </c>
      <c r="AB413" s="27">
        <f t="shared" si="133"/>
        <v>0</v>
      </c>
      <c r="AC413" s="27">
        <f t="shared" si="134"/>
        <v>71.914822990737932</v>
      </c>
    </row>
    <row r="414" spans="1:29" x14ac:dyDescent="0.2">
      <c r="A414" s="19">
        <f t="shared" si="120"/>
        <v>57223</v>
      </c>
      <c r="B414">
        <f t="shared" si="121"/>
        <v>89</v>
      </c>
      <c r="C414">
        <f t="shared" si="122"/>
        <v>5</v>
      </c>
      <c r="D414">
        <f t="shared" si="123"/>
        <v>35</v>
      </c>
      <c r="E414">
        <f t="shared" si="124"/>
        <v>2</v>
      </c>
      <c r="F414">
        <f t="shared" si="125"/>
        <v>410</v>
      </c>
      <c r="G414" s="11">
        <f>'Fund Return'!D411</f>
        <v>-1.8148108337342581E-2</v>
      </c>
      <c r="H414" s="12">
        <f t="shared" si="126"/>
        <v>0</v>
      </c>
      <c r="I414" s="12">
        <f>H413*(Input!$B$13)/12</f>
        <v>0</v>
      </c>
      <c r="J414" s="12">
        <f>H413*(Input!$B$14)/12</f>
        <v>0</v>
      </c>
      <c r="K414" s="12">
        <f>IF(AND($E414=0, H413&gt;0), Input!$B$15, 0)</f>
        <v>0</v>
      </c>
      <c r="L414" s="12">
        <f>O413*IF(AND($E414=0, H413&gt;0), Input!$B$12, 0)</f>
        <v>0</v>
      </c>
      <c r="M414" s="12">
        <f t="shared" si="127"/>
        <v>0</v>
      </c>
      <c r="N414" s="12">
        <f>IF(AND($E414=0, Q414=0, D414&lt;=5), MAX(O402*Input!$B$20), 0)</f>
        <v>0</v>
      </c>
      <c r="O414" s="12">
        <f t="shared" si="128"/>
        <v>157809.62</v>
      </c>
      <c r="P414" s="20">
        <f>IF(Q414=0, VLOOKUP(B414, LWP!$A$2:$B$77, 2, FALSE), P413)</f>
        <v>0.05</v>
      </c>
      <c r="Q414" s="13">
        <f>IF(F414&lt;Input!$B$23,0,1)</f>
        <v>1</v>
      </c>
      <c r="R414" s="12">
        <f t="shared" si="129"/>
        <v>657.54008333333331</v>
      </c>
      <c r="S414" s="12">
        <f t="shared" si="130"/>
        <v>657.54008333333331</v>
      </c>
      <c r="T414" s="27">
        <f>VLOOKUP(D414,'Swap-forward'!$A$2:$B$90,2,FALSE)/12</f>
        <v>3.1558224514588173E-3</v>
      </c>
      <c r="U414" s="27">
        <f>EXP(-SUM(T$5:T414))</f>
        <v>0.32481848842620303</v>
      </c>
      <c r="V414" s="12">
        <f t="shared" si="131"/>
        <v>0</v>
      </c>
      <c r="W414" s="12">
        <f t="shared" si="132"/>
        <v>213.58117594797289</v>
      </c>
      <c r="X414" s="26"/>
      <c r="Y414">
        <f>VLOOKUP(B414, Mort!$A$2:$D$116, 4, FALSE)/12</f>
        <v>1.3842911350807E-3</v>
      </c>
      <c r="Z414">
        <f>VLOOKUP(D414,Lapse!$A$2:$B$101, 2, FALSE)/12</f>
        <v>2.5000000000000001E-3</v>
      </c>
      <c r="AA414" s="28">
        <f t="shared" si="135"/>
        <v>0.33434604022554443</v>
      </c>
      <c r="AB414" s="27">
        <f t="shared" si="133"/>
        <v>0</v>
      </c>
      <c r="AC414" s="27">
        <f t="shared" si="134"/>
        <v>71.410020444920022</v>
      </c>
    </row>
    <row r="415" spans="1:29" x14ac:dyDescent="0.2">
      <c r="A415" s="19">
        <f t="shared" si="120"/>
        <v>57253</v>
      </c>
      <c r="B415">
        <f t="shared" si="121"/>
        <v>89</v>
      </c>
      <c r="C415">
        <f t="shared" si="122"/>
        <v>6</v>
      </c>
      <c r="D415">
        <f t="shared" si="123"/>
        <v>35</v>
      </c>
      <c r="E415">
        <f t="shared" si="124"/>
        <v>3</v>
      </c>
      <c r="F415">
        <f t="shared" si="125"/>
        <v>411</v>
      </c>
      <c r="G415" s="11">
        <f>'Fund Return'!D412</f>
        <v>-2.214123042918893E-3</v>
      </c>
      <c r="H415" s="12">
        <f t="shared" si="126"/>
        <v>0</v>
      </c>
      <c r="I415" s="12">
        <f>H414*(Input!$B$13)/12</f>
        <v>0</v>
      </c>
      <c r="J415" s="12">
        <f>H414*(Input!$B$14)/12</f>
        <v>0</v>
      </c>
      <c r="K415" s="12">
        <f>IF(AND($E415=0, H414&gt;0), Input!$B$15, 0)</f>
        <v>0</v>
      </c>
      <c r="L415" s="12">
        <f>O414*IF(AND($E415=0, H414&gt;0), Input!$B$12, 0)</f>
        <v>0</v>
      </c>
      <c r="M415" s="12">
        <f t="shared" si="127"/>
        <v>0</v>
      </c>
      <c r="N415" s="12">
        <f>IF(AND($E415=0, Q415=0, D415&lt;=5), MAX(O403*Input!$B$20), 0)</f>
        <v>0</v>
      </c>
      <c r="O415" s="12">
        <f t="shared" si="128"/>
        <v>157809.62</v>
      </c>
      <c r="P415" s="20">
        <f>IF(Q415=0, VLOOKUP(B415, LWP!$A$2:$B$77, 2, FALSE), P414)</f>
        <v>0.05</v>
      </c>
      <c r="Q415" s="13">
        <f>IF(F415&lt;Input!$B$23,0,1)</f>
        <v>1</v>
      </c>
      <c r="R415" s="12">
        <f t="shared" si="129"/>
        <v>657.54008333333331</v>
      </c>
      <c r="S415" s="12">
        <f t="shared" si="130"/>
        <v>657.54008333333331</v>
      </c>
      <c r="T415" s="27">
        <f>VLOOKUP(D415,'Swap-forward'!$A$2:$B$90,2,FALSE)/12</f>
        <v>3.1558224514588173E-3</v>
      </c>
      <c r="U415" s="27">
        <f>EXP(-SUM(T$5:T415))</f>
        <v>0.32379503471627619</v>
      </c>
      <c r="V415" s="12">
        <f t="shared" si="131"/>
        <v>0</v>
      </c>
      <c r="W415" s="12">
        <f t="shared" si="132"/>
        <v>212.90821411025979</v>
      </c>
      <c r="X415" s="26"/>
      <c r="Y415">
        <f>VLOOKUP(B415, Mort!$A$2:$D$116, 4, FALSE)/12</f>
        <v>1.3842911350807E-3</v>
      </c>
      <c r="Z415">
        <f>VLOOKUP(D415,Lapse!$A$2:$B$101, 2, FALSE)/12</f>
        <v>2.5000000000000001E-3</v>
      </c>
      <c r="AA415" s="28">
        <f t="shared" si="135"/>
        <v>0.33304849994609587</v>
      </c>
      <c r="AB415" s="27">
        <f t="shared" si="133"/>
        <v>0</v>
      </c>
      <c r="AC415" s="27">
        <f t="shared" si="134"/>
        <v>70.90876133562422</v>
      </c>
    </row>
    <row r="416" spans="1:29" x14ac:dyDescent="0.2">
      <c r="A416" s="19">
        <f t="shared" si="120"/>
        <v>57284</v>
      </c>
      <c r="B416">
        <f t="shared" si="121"/>
        <v>89</v>
      </c>
      <c r="C416">
        <f t="shared" si="122"/>
        <v>7</v>
      </c>
      <c r="D416">
        <f t="shared" si="123"/>
        <v>35</v>
      </c>
      <c r="E416">
        <f t="shared" si="124"/>
        <v>4</v>
      </c>
      <c r="F416">
        <f t="shared" si="125"/>
        <v>412</v>
      </c>
      <c r="G416" s="11">
        <f>'Fund Return'!D413</f>
        <v>1.8203888746728313E-2</v>
      </c>
      <c r="H416" s="12">
        <f t="shared" si="126"/>
        <v>0</v>
      </c>
      <c r="I416" s="12">
        <f>H415*(Input!$B$13)/12</f>
        <v>0</v>
      </c>
      <c r="J416" s="12">
        <f>H415*(Input!$B$14)/12</f>
        <v>0</v>
      </c>
      <c r="K416" s="12">
        <f>IF(AND($E416=0, H415&gt;0), Input!$B$15, 0)</f>
        <v>0</v>
      </c>
      <c r="L416" s="12">
        <f>O415*IF(AND($E416=0, H415&gt;0), Input!$B$12, 0)</f>
        <v>0</v>
      </c>
      <c r="M416" s="12">
        <f t="shared" si="127"/>
        <v>0</v>
      </c>
      <c r="N416" s="12">
        <f>IF(AND($E416=0, Q416=0, D416&lt;=5), MAX(O404*Input!$B$20), 0)</f>
        <v>0</v>
      </c>
      <c r="O416" s="12">
        <f t="shared" si="128"/>
        <v>157809.62</v>
      </c>
      <c r="P416" s="20">
        <f>IF(Q416=0, VLOOKUP(B416, LWP!$A$2:$B$77, 2, FALSE), P415)</f>
        <v>0.05</v>
      </c>
      <c r="Q416" s="13">
        <f>IF(F416&lt;Input!$B$23,0,1)</f>
        <v>1</v>
      </c>
      <c r="R416" s="12">
        <f t="shared" si="129"/>
        <v>657.54008333333331</v>
      </c>
      <c r="S416" s="12">
        <f t="shared" si="130"/>
        <v>657.54008333333331</v>
      </c>
      <c r="T416" s="27">
        <f>VLOOKUP(D416,'Swap-forward'!$A$2:$B$90,2,FALSE)/12</f>
        <v>3.1558224514588173E-3</v>
      </c>
      <c r="U416" s="27">
        <f>EXP(-SUM(T$5:T416))</f>
        <v>0.32277480575350403</v>
      </c>
      <c r="V416" s="12">
        <f t="shared" si="131"/>
        <v>0</v>
      </c>
      <c r="W416" s="12">
        <f t="shared" si="132"/>
        <v>212.23737267305953</v>
      </c>
      <c r="X416" s="26"/>
      <c r="Y416">
        <f>VLOOKUP(B416, Mort!$A$2:$D$116, 4, FALSE)/12</f>
        <v>1.3842911350807E-3</v>
      </c>
      <c r="Z416">
        <f>VLOOKUP(D416,Lapse!$A$2:$B$101, 2, FALSE)/12</f>
        <v>2.5000000000000001E-3</v>
      </c>
      <c r="AA416" s="28">
        <f t="shared" si="135"/>
        <v>0.33175599520041843</v>
      </c>
      <c r="AB416" s="27">
        <f t="shared" si="133"/>
        <v>0</v>
      </c>
      <c r="AC416" s="27">
        <f t="shared" si="134"/>
        <v>70.41102078987295</v>
      </c>
    </row>
    <row r="417" spans="1:29" x14ac:dyDescent="0.2">
      <c r="A417" s="19">
        <f t="shared" si="120"/>
        <v>57314</v>
      </c>
      <c r="B417">
        <f t="shared" si="121"/>
        <v>89</v>
      </c>
      <c r="C417">
        <f t="shared" si="122"/>
        <v>8</v>
      </c>
      <c r="D417">
        <f t="shared" si="123"/>
        <v>35</v>
      </c>
      <c r="E417">
        <f t="shared" si="124"/>
        <v>5</v>
      </c>
      <c r="F417">
        <f t="shared" si="125"/>
        <v>413</v>
      </c>
      <c r="G417" s="11">
        <f>'Fund Return'!D414</f>
        <v>-3.9263657870176195E-2</v>
      </c>
      <c r="H417" s="12">
        <f t="shared" si="126"/>
        <v>0</v>
      </c>
      <c r="I417" s="12">
        <f>H416*(Input!$B$13)/12</f>
        <v>0</v>
      </c>
      <c r="J417" s="12">
        <f>H416*(Input!$B$14)/12</f>
        <v>0</v>
      </c>
      <c r="K417" s="12">
        <f>IF(AND($E417=0, H416&gt;0), Input!$B$15, 0)</f>
        <v>0</v>
      </c>
      <c r="L417" s="12">
        <f>O416*IF(AND($E417=0, H416&gt;0), Input!$B$12, 0)</f>
        <v>0</v>
      </c>
      <c r="M417" s="12">
        <f t="shared" si="127"/>
        <v>0</v>
      </c>
      <c r="N417" s="12">
        <f>IF(AND($E417=0, Q417=0, D417&lt;=5), MAX(O405*Input!$B$20), 0)</f>
        <v>0</v>
      </c>
      <c r="O417" s="12">
        <f t="shared" si="128"/>
        <v>157809.62</v>
      </c>
      <c r="P417" s="20">
        <f>IF(Q417=0, VLOOKUP(B417, LWP!$A$2:$B$77, 2, FALSE), P416)</f>
        <v>0.05</v>
      </c>
      <c r="Q417" s="13">
        <f>IF(F417&lt;Input!$B$23,0,1)</f>
        <v>1</v>
      </c>
      <c r="R417" s="12">
        <f t="shared" si="129"/>
        <v>657.54008333333331</v>
      </c>
      <c r="S417" s="12">
        <f t="shared" si="130"/>
        <v>657.54008333333331</v>
      </c>
      <c r="T417" s="27">
        <f>VLOOKUP(D417,'Swap-forward'!$A$2:$B$90,2,FALSE)/12</f>
        <v>3.1558224514588173E-3</v>
      </c>
      <c r="U417" s="27">
        <f>EXP(-SUM(T$5:T417))</f>
        <v>0.32175779137719829</v>
      </c>
      <c r="V417" s="12">
        <f t="shared" si="131"/>
        <v>0</v>
      </c>
      <c r="W417" s="12">
        <f t="shared" si="132"/>
        <v>211.56864495531224</v>
      </c>
      <c r="X417" s="26"/>
      <c r="Y417">
        <f>VLOOKUP(B417, Mort!$A$2:$D$116, 4, FALSE)/12</f>
        <v>1.3842911350807E-3</v>
      </c>
      <c r="Z417">
        <f>VLOOKUP(D417,Lapse!$A$2:$B$101, 2, FALSE)/12</f>
        <v>2.5000000000000001E-3</v>
      </c>
      <c r="AA417" s="28">
        <f t="shared" si="135"/>
        <v>0.33046850644645953</v>
      </c>
      <c r="AB417" s="27">
        <f t="shared" si="133"/>
        <v>0</v>
      </c>
      <c r="AC417" s="27">
        <f t="shared" si="134"/>
        <v>69.91677410928331</v>
      </c>
    </row>
    <row r="418" spans="1:29" x14ac:dyDescent="0.2">
      <c r="A418" s="19">
        <f t="shared" si="120"/>
        <v>57345</v>
      </c>
      <c r="B418">
        <f t="shared" si="121"/>
        <v>89</v>
      </c>
      <c r="C418">
        <f t="shared" si="122"/>
        <v>9</v>
      </c>
      <c r="D418">
        <f t="shared" si="123"/>
        <v>35</v>
      </c>
      <c r="E418">
        <f t="shared" si="124"/>
        <v>6</v>
      </c>
      <c r="F418">
        <f t="shared" si="125"/>
        <v>414</v>
      </c>
      <c r="G418" s="11">
        <f>'Fund Return'!D415</f>
        <v>-2.0368201537809275E-2</v>
      </c>
      <c r="H418" s="12">
        <f t="shared" si="126"/>
        <v>0</v>
      </c>
      <c r="I418" s="12">
        <f>H417*(Input!$B$13)/12</f>
        <v>0</v>
      </c>
      <c r="J418" s="12">
        <f>H417*(Input!$B$14)/12</f>
        <v>0</v>
      </c>
      <c r="K418" s="12">
        <f>IF(AND($E418=0, H417&gt;0), Input!$B$15, 0)</f>
        <v>0</v>
      </c>
      <c r="L418" s="12">
        <f>O417*IF(AND($E418=0, H417&gt;0), Input!$B$12, 0)</f>
        <v>0</v>
      </c>
      <c r="M418" s="12">
        <f t="shared" si="127"/>
        <v>0</v>
      </c>
      <c r="N418" s="12">
        <f>IF(AND($E418=0, Q418=0, D418&lt;=5), MAX(O406*Input!$B$20), 0)</f>
        <v>0</v>
      </c>
      <c r="O418" s="12">
        <f t="shared" si="128"/>
        <v>157809.62</v>
      </c>
      <c r="P418" s="20">
        <f>IF(Q418=0, VLOOKUP(B418, LWP!$A$2:$B$77, 2, FALSE), P417)</f>
        <v>0.05</v>
      </c>
      <c r="Q418" s="13">
        <f>IF(F418&lt;Input!$B$23,0,1)</f>
        <v>1</v>
      </c>
      <c r="R418" s="12">
        <f t="shared" si="129"/>
        <v>657.54008333333331</v>
      </c>
      <c r="S418" s="12">
        <f t="shared" si="130"/>
        <v>657.54008333333331</v>
      </c>
      <c r="T418" s="27">
        <f>VLOOKUP(D418,'Swap-forward'!$A$2:$B$90,2,FALSE)/12</f>
        <v>3.1558224514588173E-3</v>
      </c>
      <c r="U418" s="27">
        <f>EXP(-SUM(T$5:T418))</f>
        <v>0.32074398145868538</v>
      </c>
      <c r="V418" s="12">
        <f t="shared" si="131"/>
        <v>0</v>
      </c>
      <c r="W418" s="12">
        <f t="shared" si="132"/>
        <v>210.90202429700909</v>
      </c>
      <c r="X418" s="26"/>
      <c r="Y418">
        <f>VLOOKUP(B418, Mort!$A$2:$D$116, 4, FALSE)/12</f>
        <v>1.3842911350807E-3</v>
      </c>
      <c r="Z418">
        <f>VLOOKUP(D418,Lapse!$A$2:$B$101, 2, FALSE)/12</f>
        <v>2.5000000000000001E-3</v>
      </c>
      <c r="AA418" s="28">
        <f t="shared" si="135"/>
        <v>0.32918601421800597</v>
      </c>
      <c r="AB418" s="27">
        <f t="shared" si="133"/>
        <v>0</v>
      </c>
      <c r="AC418" s="27">
        <f t="shared" si="134"/>
        <v>69.425996768841472</v>
      </c>
    </row>
    <row r="419" spans="1:29" x14ac:dyDescent="0.2">
      <c r="A419" s="19">
        <f t="shared" si="120"/>
        <v>57376</v>
      </c>
      <c r="B419">
        <f t="shared" si="121"/>
        <v>89</v>
      </c>
      <c r="C419">
        <f t="shared" si="122"/>
        <v>10</v>
      </c>
      <c r="D419">
        <f t="shared" si="123"/>
        <v>35</v>
      </c>
      <c r="E419">
        <f t="shared" si="124"/>
        <v>7</v>
      </c>
      <c r="F419">
        <f t="shared" si="125"/>
        <v>415</v>
      </c>
      <c r="G419" s="11">
        <f>'Fund Return'!D416</f>
        <v>1.6511849994280445E-2</v>
      </c>
      <c r="H419" s="12">
        <f t="shared" si="126"/>
        <v>0</v>
      </c>
      <c r="I419" s="12">
        <f>H418*(Input!$B$13)/12</f>
        <v>0</v>
      </c>
      <c r="J419" s="12">
        <f>H418*(Input!$B$14)/12</f>
        <v>0</v>
      </c>
      <c r="K419" s="12">
        <f>IF(AND($E419=0, H418&gt;0), Input!$B$15, 0)</f>
        <v>0</v>
      </c>
      <c r="L419" s="12">
        <f>O418*IF(AND($E419=0, H418&gt;0), Input!$B$12, 0)</f>
        <v>0</v>
      </c>
      <c r="M419" s="12">
        <f t="shared" si="127"/>
        <v>0</v>
      </c>
      <c r="N419" s="12">
        <f>IF(AND($E419=0, Q419=0, D419&lt;=5), MAX(O407*Input!$B$20), 0)</f>
        <v>0</v>
      </c>
      <c r="O419" s="12">
        <f t="shared" si="128"/>
        <v>157809.62</v>
      </c>
      <c r="P419" s="20">
        <f>IF(Q419=0, VLOOKUP(B419, LWP!$A$2:$B$77, 2, FALSE), P418)</f>
        <v>0.05</v>
      </c>
      <c r="Q419" s="13">
        <f>IF(F419&lt;Input!$B$23,0,1)</f>
        <v>1</v>
      </c>
      <c r="R419" s="12">
        <f t="shared" si="129"/>
        <v>657.54008333333331</v>
      </c>
      <c r="S419" s="12">
        <f t="shared" si="130"/>
        <v>657.54008333333331</v>
      </c>
      <c r="T419" s="27">
        <f>VLOOKUP(D419,'Swap-forward'!$A$2:$B$90,2,FALSE)/12</f>
        <v>3.1558224514588173E-3</v>
      </c>
      <c r="U419" s="27">
        <f>EXP(-SUM(T$5:T419))</f>
        <v>0.31973336590120549</v>
      </c>
      <c r="V419" s="12">
        <f t="shared" si="131"/>
        <v>0</v>
      </c>
      <c r="W419" s="12">
        <f t="shared" si="132"/>
        <v>210.2375040591258</v>
      </c>
      <c r="X419" s="26"/>
      <c r="Y419">
        <f>VLOOKUP(B419, Mort!$A$2:$D$116, 4, FALSE)/12</f>
        <v>1.3842911350807E-3</v>
      </c>
      <c r="Z419">
        <f>VLOOKUP(D419,Lapse!$A$2:$B$101, 2, FALSE)/12</f>
        <v>2.5000000000000001E-3</v>
      </c>
      <c r="AA419" s="28">
        <f t="shared" si="135"/>
        <v>0.32790849912438963</v>
      </c>
      <c r="AB419" s="27">
        <f t="shared" si="133"/>
        <v>0</v>
      </c>
      <c r="AC419" s="27">
        <f t="shared" si="134"/>
        <v>68.938664415685707</v>
      </c>
    </row>
    <row r="420" spans="1:29" x14ac:dyDescent="0.2">
      <c r="A420" s="19">
        <f t="shared" si="120"/>
        <v>57404</v>
      </c>
      <c r="B420">
        <f t="shared" si="121"/>
        <v>89</v>
      </c>
      <c r="C420">
        <f t="shared" si="122"/>
        <v>11</v>
      </c>
      <c r="D420">
        <f t="shared" si="123"/>
        <v>35</v>
      </c>
      <c r="E420">
        <f t="shared" si="124"/>
        <v>8</v>
      </c>
      <c r="F420">
        <f t="shared" si="125"/>
        <v>416</v>
      </c>
      <c r="G420" s="11">
        <f>'Fund Return'!D417</f>
        <v>1.8909399444248669E-2</v>
      </c>
      <c r="H420" s="12">
        <f t="shared" si="126"/>
        <v>0</v>
      </c>
      <c r="I420" s="12">
        <f>H419*(Input!$B$13)/12</f>
        <v>0</v>
      </c>
      <c r="J420" s="12">
        <f>H419*(Input!$B$14)/12</f>
        <v>0</v>
      </c>
      <c r="K420" s="12">
        <f>IF(AND($E420=0, H419&gt;0), Input!$B$15, 0)</f>
        <v>0</v>
      </c>
      <c r="L420" s="12">
        <f>O419*IF(AND($E420=0, H419&gt;0), Input!$B$12, 0)</f>
        <v>0</v>
      </c>
      <c r="M420" s="12">
        <f t="shared" si="127"/>
        <v>0</v>
      </c>
      <c r="N420" s="12">
        <f>IF(AND($E420=0, Q420=0, D420&lt;=5), MAX(O408*Input!$B$20), 0)</f>
        <v>0</v>
      </c>
      <c r="O420" s="12">
        <f t="shared" si="128"/>
        <v>157809.62</v>
      </c>
      <c r="P420" s="20">
        <f>IF(Q420=0, VLOOKUP(B420, LWP!$A$2:$B$77, 2, FALSE), P419)</f>
        <v>0.05</v>
      </c>
      <c r="Q420" s="13">
        <f>IF(F420&lt;Input!$B$23,0,1)</f>
        <v>1</v>
      </c>
      <c r="R420" s="12">
        <f t="shared" si="129"/>
        <v>657.54008333333331</v>
      </c>
      <c r="S420" s="12">
        <f t="shared" si="130"/>
        <v>657.54008333333331</v>
      </c>
      <c r="T420" s="27">
        <f>VLOOKUP(D420,'Swap-forward'!$A$2:$B$90,2,FALSE)/12</f>
        <v>3.1558224514588173E-3</v>
      </c>
      <c r="U420" s="27">
        <f>EXP(-SUM(T$5:T420))</f>
        <v>0.31872593463981247</v>
      </c>
      <c r="V420" s="12">
        <f t="shared" si="131"/>
        <v>0</v>
      </c>
      <c r="W420" s="12">
        <f t="shared" si="132"/>
        <v>209.57507762355684</v>
      </c>
      <c r="X420" s="26"/>
      <c r="Y420">
        <f>VLOOKUP(B420, Mort!$A$2:$D$116, 4, FALSE)/12</f>
        <v>1.3842911350807E-3</v>
      </c>
      <c r="Z420">
        <f>VLOOKUP(D420,Lapse!$A$2:$B$101, 2, FALSE)/12</f>
        <v>2.5000000000000001E-3</v>
      </c>
      <c r="AA420" s="28">
        <f t="shared" si="135"/>
        <v>0.32663594185019434</v>
      </c>
      <c r="AB420" s="27">
        <f t="shared" si="133"/>
        <v>0</v>
      </c>
      <c r="AC420" s="27">
        <f t="shared" si="134"/>
        <v>68.45475286789808</v>
      </c>
    </row>
    <row r="421" spans="1:29" x14ac:dyDescent="0.2">
      <c r="A421" s="19">
        <f t="shared" ref="A421:A484" si="136">EOMONTH(A420,1)</f>
        <v>57435</v>
      </c>
      <c r="B421">
        <f t="shared" si="121"/>
        <v>90</v>
      </c>
      <c r="C421">
        <f t="shared" si="122"/>
        <v>0</v>
      </c>
      <c r="D421">
        <f t="shared" si="123"/>
        <v>35</v>
      </c>
      <c r="E421">
        <f t="shared" si="124"/>
        <v>9</v>
      </c>
      <c r="F421">
        <f t="shared" si="125"/>
        <v>417</v>
      </c>
      <c r="G421" s="11">
        <f>'Fund Return'!D418</f>
        <v>1.0204429217578416E-2</v>
      </c>
      <c r="H421" s="12">
        <f t="shared" si="126"/>
        <v>0</v>
      </c>
      <c r="I421" s="12">
        <f>H420*(Input!$B$13)/12</f>
        <v>0</v>
      </c>
      <c r="J421" s="12">
        <f>H420*(Input!$B$14)/12</f>
        <v>0</v>
      </c>
      <c r="K421" s="12">
        <f>IF(AND($E421=0, H420&gt;0), Input!$B$15, 0)</f>
        <v>0</v>
      </c>
      <c r="L421" s="12">
        <f>O420*IF(AND($E421=0, H420&gt;0), Input!$B$12, 0)</f>
        <v>0</v>
      </c>
      <c r="M421" s="12">
        <f t="shared" si="127"/>
        <v>0</v>
      </c>
      <c r="N421" s="12">
        <f>IF(AND($E421=0, Q421=0, D421&lt;=5), MAX(O409*Input!$B$20), 0)</f>
        <v>0</v>
      </c>
      <c r="O421" s="12">
        <f t="shared" si="128"/>
        <v>157809.62</v>
      </c>
      <c r="P421" s="20">
        <f>IF(Q421=0, VLOOKUP(B421, LWP!$A$2:$B$77, 2, FALSE), P420)</f>
        <v>0.05</v>
      </c>
      <c r="Q421" s="13">
        <f>IF(F421&lt;Input!$B$23,0,1)</f>
        <v>1</v>
      </c>
      <c r="R421" s="12">
        <f t="shared" si="129"/>
        <v>657.54008333333331</v>
      </c>
      <c r="S421" s="12">
        <f t="shared" si="130"/>
        <v>657.54008333333331</v>
      </c>
      <c r="T421" s="27">
        <f>VLOOKUP(D421,'Swap-forward'!$A$2:$B$90,2,FALSE)/12</f>
        <v>3.1558224514588173E-3</v>
      </c>
      <c r="U421" s="27">
        <f>EXP(-SUM(T$5:T421))</f>
        <v>0.31772167764127296</v>
      </c>
      <c r="V421" s="12">
        <f t="shared" si="131"/>
        <v>0</v>
      </c>
      <c r="W421" s="12">
        <f t="shared" si="132"/>
        <v>208.91473839304908</v>
      </c>
      <c r="X421" s="26"/>
      <c r="Y421">
        <f>VLOOKUP(B421, Mort!$A$2:$D$116, 4, FALSE)/12</f>
        <v>1.7138400474487501E-3</v>
      </c>
      <c r="Z421">
        <f>VLOOKUP(D421,Lapse!$A$2:$B$101, 2, FALSE)/12</f>
        <v>2.5000000000000001E-3</v>
      </c>
      <c r="AA421" s="28">
        <f t="shared" si="135"/>
        <v>0.32526094974188507</v>
      </c>
      <c r="AB421" s="27">
        <f t="shared" si="133"/>
        <v>0</v>
      </c>
      <c r="AC421" s="27">
        <f t="shared" si="134"/>
        <v>67.951806224800606</v>
      </c>
    </row>
    <row r="422" spans="1:29" x14ac:dyDescent="0.2">
      <c r="A422" s="19">
        <f t="shared" si="136"/>
        <v>57465</v>
      </c>
      <c r="B422">
        <f t="shared" si="121"/>
        <v>90</v>
      </c>
      <c r="C422">
        <f t="shared" si="122"/>
        <v>1</v>
      </c>
      <c r="D422">
        <f t="shared" si="123"/>
        <v>35</v>
      </c>
      <c r="E422">
        <f t="shared" si="124"/>
        <v>10</v>
      </c>
      <c r="F422">
        <f t="shared" si="125"/>
        <v>418</v>
      </c>
      <c r="G422" s="11">
        <f>'Fund Return'!D419</f>
        <v>3.2694163817651887E-3</v>
      </c>
      <c r="H422" s="12">
        <f t="shared" si="126"/>
        <v>0</v>
      </c>
      <c r="I422" s="12">
        <f>H421*(Input!$B$13)/12</f>
        <v>0</v>
      </c>
      <c r="J422" s="12">
        <f>H421*(Input!$B$14)/12</f>
        <v>0</v>
      </c>
      <c r="K422" s="12">
        <f>IF(AND($E422=0, H421&gt;0), Input!$B$15, 0)</f>
        <v>0</v>
      </c>
      <c r="L422" s="12">
        <f>O421*IF(AND($E422=0, H421&gt;0), Input!$B$12, 0)</f>
        <v>0</v>
      </c>
      <c r="M422" s="12">
        <f t="shared" si="127"/>
        <v>0</v>
      </c>
      <c r="N422" s="12">
        <f>IF(AND($E422=0, Q422=0, D422&lt;=5), MAX(O410*Input!$B$20), 0)</f>
        <v>0</v>
      </c>
      <c r="O422" s="12">
        <f t="shared" si="128"/>
        <v>157809.62</v>
      </c>
      <c r="P422" s="20">
        <f>IF(Q422=0, VLOOKUP(B422, LWP!$A$2:$B$77, 2, FALSE), P421)</f>
        <v>0.05</v>
      </c>
      <c r="Q422" s="13">
        <f>IF(F422&lt;Input!$B$23,0,1)</f>
        <v>1</v>
      </c>
      <c r="R422" s="12">
        <f t="shared" si="129"/>
        <v>657.54008333333331</v>
      </c>
      <c r="S422" s="12">
        <f t="shared" si="130"/>
        <v>657.54008333333331</v>
      </c>
      <c r="T422" s="27">
        <f>VLOOKUP(D422,'Swap-forward'!$A$2:$B$90,2,FALSE)/12</f>
        <v>3.1558224514588173E-3</v>
      </c>
      <c r="U422" s="27">
        <f>EXP(-SUM(T$5:T422))</f>
        <v>0.3167205849039671</v>
      </c>
      <c r="V422" s="12">
        <f t="shared" si="131"/>
        <v>0</v>
      </c>
      <c r="W422" s="12">
        <f t="shared" si="132"/>
        <v>208.2564797911366</v>
      </c>
      <c r="X422" s="26"/>
      <c r="Y422">
        <f>VLOOKUP(B422, Mort!$A$2:$D$116, 4, FALSE)/12</f>
        <v>1.7138400474487501E-3</v>
      </c>
      <c r="Z422">
        <f>VLOOKUP(D422,Lapse!$A$2:$B$101, 2, FALSE)/12</f>
        <v>2.5000000000000001E-3</v>
      </c>
      <c r="AA422" s="28">
        <f t="shared" si="135"/>
        <v>0.32389174573909535</v>
      </c>
      <c r="AB422" s="27">
        <f t="shared" si="133"/>
        <v>0</v>
      </c>
      <c r="AC422" s="27">
        <f t="shared" si="134"/>
        <v>67.452554801029862</v>
      </c>
    </row>
    <row r="423" spans="1:29" x14ac:dyDescent="0.2">
      <c r="A423" s="19">
        <f t="shared" si="136"/>
        <v>57496</v>
      </c>
      <c r="B423">
        <f t="shared" si="121"/>
        <v>90</v>
      </c>
      <c r="C423">
        <f t="shared" si="122"/>
        <v>2</v>
      </c>
      <c r="D423">
        <f t="shared" si="123"/>
        <v>35</v>
      </c>
      <c r="E423">
        <f t="shared" si="124"/>
        <v>11</v>
      </c>
      <c r="F423">
        <f t="shared" si="125"/>
        <v>419</v>
      </c>
      <c r="G423" s="11">
        <f>'Fund Return'!D420</f>
        <v>-8.7962186550623392E-3</v>
      </c>
      <c r="H423" s="12">
        <f t="shared" si="126"/>
        <v>0</v>
      </c>
      <c r="I423" s="12">
        <f>H422*(Input!$B$13)/12</f>
        <v>0</v>
      </c>
      <c r="J423" s="12">
        <f>H422*(Input!$B$14)/12</f>
        <v>0</v>
      </c>
      <c r="K423" s="12">
        <f>IF(AND($E423=0, H422&gt;0), Input!$B$15, 0)</f>
        <v>0</v>
      </c>
      <c r="L423" s="12">
        <f>O422*IF(AND($E423=0, H422&gt;0), Input!$B$12, 0)</f>
        <v>0</v>
      </c>
      <c r="M423" s="12">
        <f t="shared" si="127"/>
        <v>0</v>
      </c>
      <c r="N423" s="12">
        <f>IF(AND($E423=0, Q423=0, D423&lt;=5), MAX(O411*Input!$B$20), 0)</f>
        <v>0</v>
      </c>
      <c r="O423" s="12">
        <f t="shared" si="128"/>
        <v>157809.62</v>
      </c>
      <c r="P423" s="20">
        <f>IF(Q423=0, VLOOKUP(B423, LWP!$A$2:$B$77, 2, FALSE), P422)</f>
        <v>0.05</v>
      </c>
      <c r="Q423" s="13">
        <f>IF(F423&lt;Input!$B$23,0,1)</f>
        <v>1</v>
      </c>
      <c r="R423" s="12">
        <f t="shared" si="129"/>
        <v>657.54008333333331</v>
      </c>
      <c r="S423" s="12">
        <f t="shared" si="130"/>
        <v>657.54008333333331</v>
      </c>
      <c r="T423" s="27">
        <f>VLOOKUP(D423,'Swap-forward'!$A$2:$B$90,2,FALSE)/12</f>
        <v>3.1558224514588173E-3</v>
      </c>
      <c r="U423" s="27">
        <f>EXP(-SUM(T$5:T423))</f>
        <v>0.3157226464577883</v>
      </c>
      <c r="V423" s="12">
        <f t="shared" si="131"/>
        <v>0</v>
      </c>
      <c r="W423" s="12">
        <f t="shared" si="132"/>
        <v>207.60029526207467</v>
      </c>
      <c r="X423" s="26"/>
      <c r="Y423">
        <f>VLOOKUP(B423, Mort!$A$2:$D$116, 4, FALSE)/12</f>
        <v>1.7138400474487501E-3</v>
      </c>
      <c r="Z423">
        <f>VLOOKUP(D423,Lapse!$A$2:$B$101, 2, FALSE)/12</f>
        <v>2.5000000000000001E-3</v>
      </c>
      <c r="AA423" s="28">
        <f t="shared" si="135"/>
        <v>0.32252830547647404</v>
      </c>
      <c r="AB423" s="27">
        <f t="shared" si="133"/>
        <v>0</v>
      </c>
      <c r="AC423" s="27">
        <f t="shared" si="134"/>
        <v>66.956971447292631</v>
      </c>
    </row>
    <row r="424" spans="1:29" x14ac:dyDescent="0.2">
      <c r="A424" s="19">
        <f t="shared" si="136"/>
        <v>57526</v>
      </c>
      <c r="B424">
        <f t="shared" si="121"/>
        <v>90</v>
      </c>
      <c r="C424">
        <f t="shared" si="122"/>
        <v>3</v>
      </c>
      <c r="D424">
        <f t="shared" si="123"/>
        <v>36</v>
      </c>
      <c r="E424">
        <f t="shared" si="124"/>
        <v>0</v>
      </c>
      <c r="F424">
        <f t="shared" si="125"/>
        <v>420</v>
      </c>
      <c r="G424" s="11">
        <f>'Fund Return'!D421</f>
        <v>2.4936162408685687E-3</v>
      </c>
      <c r="H424" s="12">
        <f>MAX(H423*(1+G424) - (I424+J424+K424+L424) -R424,0)</f>
        <v>0</v>
      </c>
      <c r="I424" s="12">
        <f>H423*(Input!$B$13)/12</f>
        <v>0</v>
      </c>
      <c r="J424" s="12">
        <f>H423*(Input!$B$14)/12</f>
        <v>0</v>
      </c>
      <c r="K424" s="12">
        <f>IF(AND($E424=0, H423&gt;0), Input!$B$15, 0)</f>
        <v>0</v>
      </c>
      <c r="L424" s="12">
        <f>O423*IF(AND($E424=0, H423&gt;0), Input!$B$12, 0)</f>
        <v>0</v>
      </c>
      <c r="M424" s="12">
        <f t="shared" si="127"/>
        <v>0</v>
      </c>
      <c r="N424" s="12">
        <f>IF(AND($E424=0, Q424=0, D424&lt;=5), MAX(O412*Input!$B$20), 0)</f>
        <v>0</v>
      </c>
      <c r="O424" s="12">
        <f t="shared" si="128"/>
        <v>157809.62</v>
      </c>
      <c r="P424" s="20">
        <f>IF(Q424=0, VLOOKUP(B424, LWP!$A$2:$B$77, 2, FALSE), P423)</f>
        <v>0.05</v>
      </c>
      <c r="Q424" s="13">
        <f>IF(F424&lt;Input!$B$23,0,1)</f>
        <v>1</v>
      </c>
      <c r="R424" s="12">
        <f t="shared" si="129"/>
        <v>657.54008333333331</v>
      </c>
      <c r="S424" s="12">
        <f t="shared" si="130"/>
        <v>657.54008333333331</v>
      </c>
      <c r="T424" s="27">
        <f>VLOOKUP(D424,'Swap-forward'!$A$2:$B$90,2,FALSE)/12</f>
        <v>3.1558224514588173E-3</v>
      </c>
      <c r="U424" s="27">
        <f>EXP(-SUM(T$5:T424))</f>
        <v>0.3147278523640446</v>
      </c>
      <c r="V424" s="12">
        <f t="shared" si="131"/>
        <v>0</v>
      </c>
      <c r="W424" s="12">
        <f t="shared" si="132"/>
        <v>206.94617827077491</v>
      </c>
      <c r="X424" s="26"/>
      <c r="Y424">
        <f>VLOOKUP(B424, Mort!$A$2:$D$116, 4, FALSE)/12</f>
        <v>1.7138400474487501E-3</v>
      </c>
      <c r="Z424">
        <f>VLOOKUP(D424,Lapse!$A$2:$B$101, 2, FALSE)/12</f>
        <v>2.5000000000000001E-3</v>
      </c>
      <c r="AA424" s="28">
        <f t="shared" si="135"/>
        <v>0.32117060469123737</v>
      </c>
      <c r="AB424" s="27">
        <f t="shared" si="133"/>
        <v>0</v>
      </c>
      <c r="AC424" s="27">
        <f t="shared" si="134"/>
        <v>66.465029213765391</v>
      </c>
    </row>
    <row r="425" spans="1:29" x14ac:dyDescent="0.2">
      <c r="A425" s="19">
        <f t="shared" si="136"/>
        <v>57557</v>
      </c>
      <c r="B425">
        <f t="shared" si="121"/>
        <v>90</v>
      </c>
      <c r="C425">
        <f t="shared" si="122"/>
        <v>4</v>
      </c>
      <c r="D425">
        <f t="shared" si="123"/>
        <v>36</v>
      </c>
      <c r="E425">
        <f t="shared" si="124"/>
        <v>1</v>
      </c>
      <c r="F425">
        <f t="shared" si="125"/>
        <v>421</v>
      </c>
      <c r="G425" s="11">
        <f>'Fund Return'!D422</f>
        <v>-2.8683531176061871E-3</v>
      </c>
      <c r="H425" s="12">
        <f>MAX(H424*(1+G425) - (I425+J425+K425+L425) -R425,0)</f>
        <v>0</v>
      </c>
      <c r="I425" s="12">
        <f>H424*(Input!$B$13)/12</f>
        <v>0</v>
      </c>
      <c r="J425" s="12">
        <f>H424*(Input!$B$14)/12</f>
        <v>0</v>
      </c>
      <c r="K425" s="12">
        <f>IF(AND($E425=0, H424&gt;0), Input!$B$15, 0)</f>
        <v>0</v>
      </c>
      <c r="L425" s="12">
        <f>O424*IF(AND($E425=0, H424&gt;0), Input!$B$12, 0)</f>
        <v>0</v>
      </c>
      <c r="M425" s="12">
        <f t="shared" si="127"/>
        <v>0</v>
      </c>
      <c r="N425" s="12">
        <f>IF(AND($E425=0, Q425=0, D425&lt;=5), MAX(O413*Input!$B$20), 0)</f>
        <v>0</v>
      </c>
      <c r="O425" s="12">
        <f t="shared" si="128"/>
        <v>157809.62</v>
      </c>
      <c r="P425" s="20">
        <f>IF(Q425=0, VLOOKUP(B425, LWP!$A$2:$B$77, 2, FALSE), P424)</f>
        <v>0.05</v>
      </c>
      <c r="Q425" s="13">
        <f>IF(F425&lt;Input!$B$23,0,1)</f>
        <v>1</v>
      </c>
      <c r="R425" s="12">
        <f t="shared" si="129"/>
        <v>657.54008333333331</v>
      </c>
      <c r="S425" s="12">
        <f t="shared" si="130"/>
        <v>657.54008333333331</v>
      </c>
      <c r="T425" s="27">
        <f>VLOOKUP(D425,'Swap-forward'!$A$2:$B$90,2,FALSE)/12</f>
        <v>3.1558224514588173E-3</v>
      </c>
      <c r="U425" s="27">
        <f>EXP(-SUM(T$5:T425))</f>
        <v>0.31373619271535902</v>
      </c>
      <c r="V425" s="12">
        <f t="shared" si="131"/>
        <v>0</v>
      </c>
      <c r="W425" s="12">
        <f t="shared" si="132"/>
        <v>206.29412230273988</v>
      </c>
      <c r="X425" s="26"/>
      <c r="Y425">
        <f>VLOOKUP(B425, Mort!$A$2:$D$116, 4, FALSE)/12</f>
        <v>1.7138400474487501E-3</v>
      </c>
      <c r="Z425">
        <f>VLOOKUP(D425,Lapse!$A$2:$B$101, 2, FALSE)/12</f>
        <v>2.5000000000000001E-3</v>
      </c>
      <c r="AA425" s="28">
        <f t="shared" si="135"/>
        <v>0.31981861922273708</v>
      </c>
      <c r="AB425" s="27">
        <f t="shared" si="133"/>
        <v>0</v>
      </c>
      <c r="AC425" s="27">
        <f t="shared" si="134"/>
        <v>65.976701348628723</v>
      </c>
    </row>
    <row r="426" spans="1:29" x14ac:dyDescent="0.2">
      <c r="A426" s="19">
        <f t="shared" si="136"/>
        <v>57588</v>
      </c>
      <c r="B426">
        <f t="shared" si="121"/>
        <v>90</v>
      </c>
      <c r="C426">
        <f t="shared" si="122"/>
        <v>5</v>
      </c>
      <c r="D426">
        <f t="shared" si="123"/>
        <v>36</v>
      </c>
      <c r="E426">
        <f t="shared" si="124"/>
        <v>2</v>
      </c>
      <c r="F426">
        <f t="shared" si="125"/>
        <v>422</v>
      </c>
      <c r="G426" s="11">
        <f>'Fund Return'!D423</f>
        <v>6.6733655776450504E-3</v>
      </c>
      <c r="H426" s="12">
        <f t="shared" si="126"/>
        <v>0</v>
      </c>
      <c r="I426" s="12">
        <f>H425*(Input!$B$13)/12</f>
        <v>0</v>
      </c>
      <c r="J426" s="12">
        <f>H425*(Input!$B$14)/12</f>
        <v>0</v>
      </c>
      <c r="K426" s="12">
        <f>IF(AND($E426=0, H425&gt;0), Input!$B$15, 0)</f>
        <v>0</v>
      </c>
      <c r="L426" s="12">
        <f>O425*IF(AND($E426=0, H425&gt;0), Input!$B$12, 0)</f>
        <v>0</v>
      </c>
      <c r="M426" s="12">
        <f t="shared" si="127"/>
        <v>0</v>
      </c>
      <c r="N426" s="12">
        <f>IF(AND($E426=0, Q426=0, D426&lt;=5), MAX(O414*Input!$B$20), 0)</f>
        <v>0</v>
      </c>
      <c r="O426" s="12">
        <f t="shared" si="128"/>
        <v>157809.62</v>
      </c>
      <c r="P426" s="20">
        <f>IF(Q426=0, VLOOKUP(B426, LWP!$A$2:$B$77, 2, FALSE), P425)</f>
        <v>0.05</v>
      </c>
      <c r="Q426" s="13">
        <f>IF(F426&lt;Input!$B$23,0,1)</f>
        <v>1</v>
      </c>
      <c r="R426" s="12">
        <f t="shared" si="129"/>
        <v>657.54008333333331</v>
      </c>
      <c r="S426" s="12">
        <f t="shared" si="130"/>
        <v>657.54008333333331</v>
      </c>
      <c r="T426" s="27">
        <f>VLOOKUP(D426,'Swap-forward'!$A$2:$B$90,2,FALSE)/12</f>
        <v>3.1558224514588173E-3</v>
      </c>
      <c r="U426" s="27">
        <f>EXP(-SUM(T$5:T426))</f>
        <v>0.3127476576355715</v>
      </c>
      <c r="V426" s="12">
        <f t="shared" si="131"/>
        <v>0</v>
      </c>
      <c r="W426" s="12">
        <f t="shared" si="132"/>
        <v>205.64412086399847</v>
      </c>
      <c r="X426" s="26"/>
      <c r="Y426">
        <f>VLOOKUP(B426, Mort!$A$2:$D$116, 4, FALSE)/12</f>
        <v>1.7138400474487501E-3</v>
      </c>
      <c r="Z426">
        <f>VLOOKUP(D426,Lapse!$A$2:$B$101, 2, FALSE)/12</f>
        <v>2.5000000000000001E-3</v>
      </c>
      <c r="AA426" s="28">
        <f t="shared" si="135"/>
        <v>0.31847232501203038</v>
      </c>
      <c r="AB426" s="27">
        <f t="shared" si="133"/>
        <v>0</v>
      </c>
      <c r="AC426" s="27">
        <f t="shared" si="134"/>
        <v>65.491961296612573</v>
      </c>
    </row>
    <row r="427" spans="1:29" x14ac:dyDescent="0.2">
      <c r="A427" s="19">
        <f t="shared" si="136"/>
        <v>57618</v>
      </c>
      <c r="B427">
        <f t="shared" ref="B427:B465" si="137">B426+(C426=11)</f>
        <v>90</v>
      </c>
      <c r="C427">
        <f t="shared" ref="C427:C465" si="138">MOD(C426+1,12)</f>
        <v>6</v>
      </c>
      <c r="D427">
        <f t="shared" ref="D427:D465" si="139">D426+(E426=11)</f>
        <v>36</v>
      </c>
      <c r="E427">
        <f t="shared" ref="E427:E465" si="140">MOD(E426+1,12)</f>
        <v>3</v>
      </c>
      <c r="F427">
        <f t="shared" ref="F427:F465" si="141">F426+1</f>
        <v>423</v>
      </c>
      <c r="G427" s="11">
        <f>'Fund Return'!D424</f>
        <v>-4.3150296900099867E-2</v>
      </c>
      <c r="H427" s="12">
        <f t="shared" ref="H427:H465" si="142">MAX(H426*(1+G427) - (I427+J427+K427+L427) -R427,0)</f>
        <v>0</v>
      </c>
      <c r="I427" s="12">
        <f>H426*(Input!$B$13)/12</f>
        <v>0</v>
      </c>
      <c r="J427" s="12">
        <f>H426*(Input!$B$14)/12</f>
        <v>0</v>
      </c>
      <c r="K427" s="12">
        <f>IF(AND($E427=0, H426&gt;0), Input!$B$15, 0)</f>
        <v>0</v>
      </c>
      <c r="L427" s="12">
        <f>O426*IF(AND($E427=0, H426&gt;0), Input!$B$12, 0)</f>
        <v>0</v>
      </c>
      <c r="M427" s="12">
        <f t="shared" ref="M427:M465" si="143">IF(AND($E427=0, Q427=0), MAX(H427,O426) - O426, 0)</f>
        <v>0</v>
      </c>
      <c r="N427" s="12">
        <f>IF(AND($E427=0, Q427=0, D427&lt;=5), MAX(O415*Input!$B$20), 0)</f>
        <v>0</v>
      </c>
      <c r="O427" s="12">
        <f t="shared" ref="O427:O465" si="144">O426+MAX(M427,N427)</f>
        <v>157809.62</v>
      </c>
      <c r="P427" s="20">
        <f>IF(Q427=0, VLOOKUP(B427, LWP!$A$2:$B$77, 2, FALSE), P426)</f>
        <v>0.05</v>
      </c>
      <c r="Q427" s="13">
        <f>IF(F427&lt;Input!$B$23,0,1)</f>
        <v>1</v>
      </c>
      <c r="R427" s="12">
        <f t="shared" si="129"/>
        <v>657.54008333333331</v>
      </c>
      <c r="S427" s="12">
        <f t="shared" si="130"/>
        <v>657.54008333333331</v>
      </c>
      <c r="T427" s="27">
        <f>VLOOKUP(D427,'Swap-forward'!$A$2:$B$90,2,FALSE)/12</f>
        <v>3.1558224514588173E-3</v>
      </c>
      <c r="U427" s="27">
        <f>EXP(-SUM(T$5:T427))</f>
        <v>0.31176223727964003</v>
      </c>
      <c r="V427" s="12">
        <f t="shared" si="131"/>
        <v>0</v>
      </c>
      <c r="W427" s="12">
        <f t="shared" si="132"/>
        <v>204.99616748104094</v>
      </c>
      <c r="X427" s="26"/>
      <c r="Y427">
        <f>VLOOKUP(B427, Mort!$A$2:$D$116, 4, FALSE)/12</f>
        <v>1.7138400474487501E-3</v>
      </c>
      <c r="Z427">
        <f>VLOOKUP(D427,Lapse!$A$2:$B$101, 2, FALSE)/12</f>
        <v>2.5000000000000001E-3</v>
      </c>
      <c r="AA427" s="28">
        <f t="shared" si="135"/>
        <v>0.31713169810145209</v>
      </c>
      <c r="AB427" s="27">
        <f t="shared" si="133"/>
        <v>0</v>
      </c>
      <c r="AC427" s="27">
        <f t="shared" si="134"/>
        <v>65.010782697552187</v>
      </c>
    </row>
    <row r="428" spans="1:29" x14ac:dyDescent="0.2">
      <c r="A428" s="19">
        <f t="shared" si="136"/>
        <v>57649</v>
      </c>
      <c r="B428">
        <f t="shared" si="137"/>
        <v>90</v>
      </c>
      <c r="C428">
        <f t="shared" si="138"/>
        <v>7</v>
      </c>
      <c r="D428">
        <f t="shared" si="139"/>
        <v>36</v>
      </c>
      <c r="E428">
        <f t="shared" si="140"/>
        <v>4</v>
      </c>
      <c r="F428">
        <f t="shared" si="141"/>
        <v>424</v>
      </c>
      <c r="G428" s="11">
        <f>'Fund Return'!D425</f>
        <v>-1.6142248903189747E-2</v>
      </c>
      <c r="H428" s="12">
        <f t="shared" si="142"/>
        <v>0</v>
      </c>
      <c r="I428" s="12">
        <f>H427*(Input!$B$13)/12</f>
        <v>0</v>
      </c>
      <c r="J428" s="12">
        <f>H427*(Input!$B$14)/12</f>
        <v>0</v>
      </c>
      <c r="K428" s="12">
        <f>IF(AND($E428=0, H427&gt;0), Input!$B$15, 0)</f>
        <v>0</v>
      </c>
      <c r="L428" s="12">
        <f>O427*IF(AND($E428=0, H427&gt;0), Input!$B$12, 0)</f>
        <v>0</v>
      </c>
      <c r="M428" s="12">
        <f t="shared" si="143"/>
        <v>0</v>
      </c>
      <c r="N428" s="12">
        <f>IF(AND($E428=0, Q428=0, D428&lt;=5), MAX(O416*Input!$B$20), 0)</f>
        <v>0</v>
      </c>
      <c r="O428" s="12">
        <f t="shared" si="144"/>
        <v>157809.62</v>
      </c>
      <c r="P428" s="20">
        <f>IF(Q428=0, VLOOKUP(B428, LWP!$A$2:$B$77, 2, FALSE), P427)</f>
        <v>0.05</v>
      </c>
      <c r="Q428" s="13">
        <f>IF(F428&lt;Input!$B$23,0,1)</f>
        <v>1</v>
      </c>
      <c r="R428" s="12">
        <f t="shared" si="129"/>
        <v>657.54008333333331</v>
      </c>
      <c r="S428" s="12">
        <f t="shared" si="130"/>
        <v>657.54008333333331</v>
      </c>
      <c r="T428" s="27">
        <f>VLOOKUP(D428,'Swap-forward'!$A$2:$B$90,2,FALSE)/12</f>
        <v>3.1558224514588173E-3</v>
      </c>
      <c r="U428" s="27">
        <f>EXP(-SUM(T$5:T428))</f>
        <v>0.31077992183354303</v>
      </c>
      <c r="V428" s="12">
        <f t="shared" si="131"/>
        <v>0</v>
      </c>
      <c r="W428" s="12">
        <f t="shared" si="132"/>
        <v>204.3502557007547</v>
      </c>
      <c r="X428" s="26"/>
      <c r="Y428">
        <f>VLOOKUP(B428, Mort!$A$2:$D$116, 4, FALSE)/12</f>
        <v>1.7138400474487501E-3</v>
      </c>
      <c r="Z428">
        <f>VLOOKUP(D428,Lapse!$A$2:$B$101, 2, FALSE)/12</f>
        <v>2.5000000000000001E-3</v>
      </c>
      <c r="AA428" s="28">
        <f t="shared" si="135"/>
        <v>0.31579671463418807</v>
      </c>
      <c r="AB428" s="27">
        <f t="shared" si="133"/>
        <v>0</v>
      </c>
      <c r="AC428" s="27">
        <f t="shared" si="134"/>
        <v>64.533139384954595</v>
      </c>
    </row>
    <row r="429" spans="1:29" x14ac:dyDescent="0.2">
      <c r="A429" s="19">
        <f t="shared" si="136"/>
        <v>57679</v>
      </c>
      <c r="B429">
        <f t="shared" si="137"/>
        <v>90</v>
      </c>
      <c r="C429">
        <f t="shared" si="138"/>
        <v>8</v>
      </c>
      <c r="D429">
        <f t="shared" si="139"/>
        <v>36</v>
      </c>
      <c r="E429">
        <f t="shared" si="140"/>
        <v>5</v>
      </c>
      <c r="F429">
        <f t="shared" si="141"/>
        <v>425</v>
      </c>
      <c r="G429" s="11">
        <f>'Fund Return'!D426</f>
        <v>3.0448678306377952E-3</v>
      </c>
      <c r="H429" s="12">
        <f t="shared" si="142"/>
        <v>0</v>
      </c>
      <c r="I429" s="12">
        <f>H428*(Input!$B$13)/12</f>
        <v>0</v>
      </c>
      <c r="J429" s="12">
        <f>H428*(Input!$B$14)/12</f>
        <v>0</v>
      </c>
      <c r="K429" s="12">
        <f>IF(AND($E429=0, H428&gt;0), Input!$B$15, 0)</f>
        <v>0</v>
      </c>
      <c r="L429" s="12">
        <f>O428*IF(AND($E429=0, H428&gt;0), Input!$B$12, 0)</f>
        <v>0</v>
      </c>
      <c r="M429" s="12">
        <f t="shared" si="143"/>
        <v>0</v>
      </c>
      <c r="N429" s="12">
        <f>IF(AND($E429=0, Q429=0, D429&lt;=5), MAX(O417*Input!$B$20), 0)</f>
        <v>0</v>
      </c>
      <c r="O429" s="12">
        <f t="shared" si="144"/>
        <v>157809.62</v>
      </c>
      <c r="P429" s="20">
        <f>IF(Q429=0, VLOOKUP(B429, LWP!$A$2:$B$77, 2, FALSE), P428)</f>
        <v>0.05</v>
      </c>
      <c r="Q429" s="13">
        <f>IF(F429&lt;Input!$B$23,0,1)</f>
        <v>1</v>
      </c>
      <c r="R429" s="12">
        <f t="shared" si="129"/>
        <v>657.54008333333331</v>
      </c>
      <c r="S429" s="12">
        <f t="shared" si="130"/>
        <v>657.54008333333331</v>
      </c>
      <c r="T429" s="27">
        <f>VLOOKUP(D429,'Swap-forward'!$A$2:$B$90,2,FALSE)/12</f>
        <v>3.1558224514588173E-3</v>
      </c>
      <c r="U429" s="27">
        <f>EXP(-SUM(T$5:T429))</f>
        <v>0.30980070151418121</v>
      </c>
      <c r="V429" s="12">
        <f t="shared" si="131"/>
        <v>0</v>
      </c>
      <c r="W429" s="12">
        <f t="shared" si="132"/>
        <v>203.70637909035983</v>
      </c>
      <c r="X429" s="26"/>
      <c r="Y429">
        <f>VLOOKUP(B429, Mort!$A$2:$D$116, 4, FALSE)/12</f>
        <v>1.7138400474487501E-3</v>
      </c>
      <c r="Z429">
        <f>VLOOKUP(D429,Lapse!$A$2:$B$101, 2, FALSE)/12</f>
        <v>2.5000000000000001E-3</v>
      </c>
      <c r="AA429" s="28">
        <f t="shared" si="135"/>
        <v>0.3144673508538508</v>
      </c>
      <c r="AB429" s="27">
        <f t="shared" si="133"/>
        <v>0</v>
      </c>
      <c r="AC429" s="27">
        <f t="shared" si="134"/>
        <v>64.059005384575727</v>
      </c>
    </row>
    <row r="430" spans="1:29" x14ac:dyDescent="0.2">
      <c r="A430" s="19">
        <f t="shared" si="136"/>
        <v>57710</v>
      </c>
      <c r="B430">
        <f t="shared" si="137"/>
        <v>90</v>
      </c>
      <c r="C430">
        <f t="shared" si="138"/>
        <v>9</v>
      </c>
      <c r="D430">
        <f t="shared" si="139"/>
        <v>36</v>
      </c>
      <c r="E430">
        <f t="shared" si="140"/>
        <v>6</v>
      </c>
      <c r="F430">
        <f t="shared" si="141"/>
        <v>426</v>
      </c>
      <c r="G430" s="11">
        <f>'Fund Return'!D427</f>
        <v>-2.2613777061332472E-2</v>
      </c>
      <c r="H430" s="12">
        <f t="shared" si="142"/>
        <v>0</v>
      </c>
      <c r="I430" s="12">
        <f>H429*(Input!$B$13)/12</f>
        <v>0</v>
      </c>
      <c r="J430" s="12">
        <f>H429*(Input!$B$14)/12</f>
        <v>0</v>
      </c>
      <c r="K430" s="12">
        <f>IF(AND($E430=0, H429&gt;0), Input!$B$15, 0)</f>
        <v>0</v>
      </c>
      <c r="L430" s="12">
        <f>O429*IF(AND($E430=0, H429&gt;0), Input!$B$12, 0)</f>
        <v>0</v>
      </c>
      <c r="M430" s="12">
        <f t="shared" si="143"/>
        <v>0</v>
      </c>
      <c r="N430" s="12">
        <f>IF(AND($E430=0, Q430=0, D430&lt;=5), MAX(O418*Input!$B$20), 0)</f>
        <v>0</v>
      </c>
      <c r="O430" s="12">
        <f t="shared" si="144"/>
        <v>157809.62</v>
      </c>
      <c r="P430" s="20">
        <f>IF(Q430=0, VLOOKUP(B430, LWP!$A$2:$B$77, 2, FALSE), P429)</f>
        <v>0.05</v>
      </c>
      <c r="Q430" s="13">
        <f>IF(F430&lt;Input!$B$23,0,1)</f>
        <v>1</v>
      </c>
      <c r="R430" s="12">
        <f t="shared" si="129"/>
        <v>657.54008333333331</v>
      </c>
      <c r="S430" s="12">
        <f t="shared" si="130"/>
        <v>657.54008333333331</v>
      </c>
      <c r="T430" s="27">
        <f>VLOOKUP(D430,'Swap-forward'!$A$2:$B$90,2,FALSE)/12</f>
        <v>3.1558224514588173E-3</v>
      </c>
      <c r="U430" s="27">
        <f>EXP(-SUM(T$5:T430))</f>
        <v>0.30882456656928053</v>
      </c>
      <c r="V430" s="12">
        <f t="shared" si="131"/>
        <v>0</v>
      </c>
      <c r="W430" s="12">
        <f t="shared" si="132"/>
        <v>203.06453123734525</v>
      </c>
      <c r="X430" s="26"/>
      <c r="Y430">
        <f>VLOOKUP(B430, Mort!$A$2:$D$116, 4, FALSE)/12</f>
        <v>1.7138400474487501E-3</v>
      </c>
      <c r="Z430">
        <f>VLOOKUP(D430,Lapse!$A$2:$B$101, 2, FALSE)/12</f>
        <v>2.5000000000000001E-3</v>
      </c>
      <c r="AA430" s="28">
        <f t="shared" si="135"/>
        <v>0.31314358310405654</v>
      </c>
      <c r="AB430" s="27">
        <f t="shared" si="133"/>
        <v>0</v>
      </c>
      <c r="AC430" s="27">
        <f t="shared" si="134"/>
        <v>63.588354913007912</v>
      </c>
    </row>
    <row r="431" spans="1:29" x14ac:dyDescent="0.2">
      <c r="A431" s="19">
        <f t="shared" si="136"/>
        <v>57741</v>
      </c>
      <c r="B431">
        <f t="shared" si="137"/>
        <v>90</v>
      </c>
      <c r="C431">
        <f t="shared" si="138"/>
        <v>10</v>
      </c>
      <c r="D431">
        <f t="shared" si="139"/>
        <v>36</v>
      </c>
      <c r="E431">
        <f t="shared" si="140"/>
        <v>7</v>
      </c>
      <c r="F431">
        <f t="shared" si="141"/>
        <v>427</v>
      </c>
      <c r="G431" s="11">
        <f>'Fund Return'!D428</f>
        <v>-2.4944156760807411E-3</v>
      </c>
      <c r="H431" s="12">
        <f t="shared" si="142"/>
        <v>0</v>
      </c>
      <c r="I431" s="12">
        <f>H430*(Input!$B$13)/12</f>
        <v>0</v>
      </c>
      <c r="J431" s="12">
        <f>H430*(Input!$B$14)/12</f>
        <v>0</v>
      </c>
      <c r="K431" s="12">
        <f>IF(AND($E431=0, H430&gt;0), Input!$B$15, 0)</f>
        <v>0</v>
      </c>
      <c r="L431" s="12">
        <f>O430*IF(AND($E431=0, H430&gt;0), Input!$B$12, 0)</f>
        <v>0</v>
      </c>
      <c r="M431" s="12">
        <f t="shared" si="143"/>
        <v>0</v>
      </c>
      <c r="N431" s="12">
        <f>IF(AND($E431=0, Q431=0, D431&lt;=5), MAX(O419*Input!$B$20), 0)</f>
        <v>0</v>
      </c>
      <c r="O431" s="12">
        <f t="shared" si="144"/>
        <v>157809.62</v>
      </c>
      <c r="P431" s="20">
        <f>IF(Q431=0, VLOOKUP(B431, LWP!$A$2:$B$77, 2, FALSE), P430)</f>
        <v>0.05</v>
      </c>
      <c r="Q431" s="13">
        <f>IF(F431&lt;Input!$B$23,0,1)</f>
        <v>1</v>
      </c>
      <c r="R431" s="12">
        <f t="shared" si="129"/>
        <v>657.54008333333331</v>
      </c>
      <c r="S431" s="12">
        <f t="shared" si="130"/>
        <v>657.54008333333331</v>
      </c>
      <c r="T431" s="27">
        <f>VLOOKUP(D431,'Swap-forward'!$A$2:$B$90,2,FALSE)/12</f>
        <v>3.1558224514588173E-3</v>
      </c>
      <c r="U431" s="27">
        <f>EXP(-SUM(T$5:T431))</f>
        <v>0.30785150727729477</v>
      </c>
      <c r="V431" s="12">
        <f t="shared" si="131"/>
        <v>0</v>
      </c>
      <c r="W431" s="12">
        <f>U431*S431</f>
        <v>202.42470574940467</v>
      </c>
      <c r="X431" s="26"/>
      <c r="Y431">
        <f>VLOOKUP(B431, Mort!$A$2:$D$116, 4, FALSE)/12</f>
        <v>1.7138400474487501E-3</v>
      </c>
      <c r="Z431">
        <f>VLOOKUP(D431,Lapse!$A$2:$B$101, 2, FALSE)/12</f>
        <v>2.5000000000000001E-3</v>
      </c>
      <c r="AA431" s="28">
        <f t="shared" si="135"/>
        <v>0.3118253878280044</v>
      </c>
      <c r="AB431" s="27">
        <f t="shared" si="133"/>
        <v>0</v>
      </c>
      <c r="AC431" s="27">
        <f t="shared" si="134"/>
        <v>63.12116237627778</v>
      </c>
    </row>
    <row r="432" spans="1:29" x14ac:dyDescent="0.2">
      <c r="A432" s="19">
        <f t="shared" si="136"/>
        <v>57769</v>
      </c>
      <c r="B432">
        <f t="shared" si="137"/>
        <v>90</v>
      </c>
      <c r="C432">
        <f t="shared" si="138"/>
        <v>11</v>
      </c>
      <c r="D432">
        <f t="shared" si="139"/>
        <v>36</v>
      </c>
      <c r="E432">
        <f t="shared" si="140"/>
        <v>8</v>
      </c>
      <c r="F432">
        <f t="shared" si="141"/>
        <v>428</v>
      </c>
      <c r="G432" s="11">
        <f>'Fund Return'!D429</f>
        <v>-3.1393831674977425E-2</v>
      </c>
      <c r="H432" s="12">
        <f t="shared" si="142"/>
        <v>0</v>
      </c>
      <c r="I432" s="12">
        <f>H431*(Input!$B$13)/12</f>
        <v>0</v>
      </c>
      <c r="J432" s="12">
        <f>H431*(Input!$B$14)/12</f>
        <v>0</v>
      </c>
      <c r="K432" s="12">
        <f>IF(AND($E432=0, H431&gt;0), Input!$B$15, 0)</f>
        <v>0</v>
      </c>
      <c r="L432" s="12">
        <f>O431*IF(AND($E432=0, H431&gt;0), Input!$B$12, 0)</f>
        <v>0</v>
      </c>
      <c r="M432" s="12">
        <f t="shared" si="143"/>
        <v>0</v>
      </c>
      <c r="N432" s="12">
        <f>IF(AND($E432=0, Q432=0, D432&lt;=5), MAX(O420*Input!$B$20), 0)</f>
        <v>0</v>
      </c>
      <c r="O432" s="12">
        <f t="shared" si="144"/>
        <v>157809.62</v>
      </c>
      <c r="P432" s="20">
        <f>IF(Q432=0, VLOOKUP(B432, LWP!$A$2:$B$77, 2, FALSE), P431)</f>
        <v>0.05</v>
      </c>
      <c r="Q432" s="13">
        <f>IF(F432&lt;Input!$B$23,0,1)</f>
        <v>1</v>
      </c>
      <c r="R432" s="12">
        <f t="shared" si="129"/>
        <v>657.54008333333331</v>
      </c>
      <c r="S432" s="12">
        <f t="shared" si="130"/>
        <v>657.54008333333331</v>
      </c>
      <c r="T432" s="27">
        <f>VLOOKUP(D432,'Swap-forward'!$A$2:$B$90,2,FALSE)/12</f>
        <v>3.1558224514588173E-3</v>
      </c>
      <c r="U432" s="27">
        <f>EXP(-SUM(T$5:T432))</f>
        <v>0.30688151394730884</v>
      </c>
      <c r="V432" s="12">
        <f t="shared" si="131"/>
        <v>0</v>
      </c>
      <c r="W432" s="12">
        <f t="shared" si="132"/>
        <v>201.78689625437295</v>
      </c>
      <c r="X432" s="26"/>
      <c r="Y432">
        <f>VLOOKUP(B432, Mort!$A$2:$D$116, 4, FALSE)/12</f>
        <v>1.7138400474487501E-3</v>
      </c>
      <c r="Z432">
        <f>VLOOKUP(D432,Lapse!$A$2:$B$101, 2, FALSE)/12</f>
        <v>2.5000000000000001E-3</v>
      </c>
      <c r="AA432" s="28">
        <f t="shared" si="135"/>
        <v>0.31051274156805719</v>
      </c>
      <c r="AB432" s="27">
        <f t="shared" si="133"/>
        <v>0</v>
      </c>
      <c r="AC432" s="27">
        <f t="shared" si="134"/>
        <v>62.657402368454477</v>
      </c>
    </row>
    <row r="433" spans="1:29" x14ac:dyDescent="0.2">
      <c r="A433" s="19">
        <f t="shared" si="136"/>
        <v>57800</v>
      </c>
      <c r="B433">
        <f t="shared" si="137"/>
        <v>91</v>
      </c>
      <c r="C433">
        <f t="shared" si="138"/>
        <v>0</v>
      </c>
      <c r="D433">
        <f t="shared" si="139"/>
        <v>36</v>
      </c>
      <c r="E433">
        <f t="shared" si="140"/>
        <v>9</v>
      </c>
      <c r="F433">
        <f t="shared" si="141"/>
        <v>429</v>
      </c>
      <c r="G433" s="11">
        <f>'Fund Return'!D430</f>
        <v>-4.1395627309570747E-3</v>
      </c>
      <c r="H433" s="12">
        <f t="shared" si="142"/>
        <v>0</v>
      </c>
      <c r="I433" s="12">
        <f>H432*(Input!$B$13)/12</f>
        <v>0</v>
      </c>
      <c r="J433" s="12">
        <f>H432*(Input!$B$14)/12</f>
        <v>0</v>
      </c>
      <c r="K433" s="12">
        <f>IF(AND($E433=0, H432&gt;0), Input!$B$15, 0)</f>
        <v>0</v>
      </c>
      <c r="L433" s="12">
        <f>O432*IF(AND($E433=0, H432&gt;0), Input!$B$12, 0)</f>
        <v>0</v>
      </c>
      <c r="M433" s="12">
        <f t="shared" si="143"/>
        <v>0</v>
      </c>
      <c r="N433" s="12">
        <f>IF(AND($E433=0, Q433=0, D433&lt;=5), MAX(O421*Input!$B$20), 0)</f>
        <v>0</v>
      </c>
      <c r="O433" s="12">
        <f t="shared" si="144"/>
        <v>157809.62</v>
      </c>
      <c r="P433" s="20">
        <f>IF(Q433=0, VLOOKUP(B433, LWP!$A$2:$B$77, 2, FALSE), P432)</f>
        <v>0.05</v>
      </c>
      <c r="Q433" s="13">
        <f>IF(F433&lt;Input!$B$23,0,1)</f>
        <v>1</v>
      </c>
      <c r="R433" s="12">
        <f t="shared" si="129"/>
        <v>657.54008333333331</v>
      </c>
      <c r="S433" s="12">
        <f t="shared" si="130"/>
        <v>657.54008333333331</v>
      </c>
      <c r="T433" s="27">
        <f>VLOOKUP(D433,'Swap-forward'!$A$2:$B$90,2,FALSE)/12</f>
        <v>3.1558224514588173E-3</v>
      </c>
      <c r="U433" s="27">
        <f>EXP(-SUM(T$5:T433))</f>
        <v>0.30591457691894225</v>
      </c>
      <c r="V433" s="12">
        <f t="shared" si="131"/>
        <v>0</v>
      </c>
      <c r="W433" s="12">
        <f t="shared" si="132"/>
        <v>201.15109640016269</v>
      </c>
      <c r="X433" s="26"/>
      <c r="Y433">
        <f>VLOOKUP(B433, Mort!$A$2:$D$116, 4, FALSE)/12</f>
        <v>2.1076527572776995E-3</v>
      </c>
      <c r="Z433">
        <f>VLOOKUP(D433,Lapse!$A$2:$B$101, 2, FALSE)/12</f>
        <v>2.5000000000000001E-3</v>
      </c>
      <c r="AA433" s="28">
        <f t="shared" si="135"/>
        <v>0.30908364281079115</v>
      </c>
      <c r="AB433" s="27">
        <f t="shared" si="133"/>
        <v>0</v>
      </c>
      <c r="AC433" s="27">
        <f t="shared" si="134"/>
        <v>62.172513630746899</v>
      </c>
    </row>
    <row r="434" spans="1:29" x14ac:dyDescent="0.2">
      <c r="A434" s="19">
        <f t="shared" si="136"/>
        <v>57830</v>
      </c>
      <c r="B434">
        <f t="shared" si="137"/>
        <v>91</v>
      </c>
      <c r="C434">
        <f t="shared" si="138"/>
        <v>1</v>
      </c>
      <c r="D434">
        <f t="shared" si="139"/>
        <v>36</v>
      </c>
      <c r="E434">
        <f t="shared" si="140"/>
        <v>10</v>
      </c>
      <c r="F434">
        <f t="shared" si="141"/>
        <v>430</v>
      </c>
      <c r="G434" s="11">
        <f>'Fund Return'!D431</f>
        <v>-1.9483039948269502E-2</v>
      </c>
      <c r="H434" s="12">
        <f t="shared" si="142"/>
        <v>0</v>
      </c>
      <c r="I434" s="12">
        <f>H433*(Input!$B$13)/12</f>
        <v>0</v>
      </c>
      <c r="J434" s="12">
        <f>H433*(Input!$B$14)/12</f>
        <v>0</v>
      </c>
      <c r="K434" s="12">
        <f>IF(AND($E434=0, H433&gt;0), Input!$B$15, 0)</f>
        <v>0</v>
      </c>
      <c r="L434" s="12">
        <f>O433*IF(AND($E434=0, H433&gt;0), Input!$B$12, 0)</f>
        <v>0</v>
      </c>
      <c r="M434" s="12">
        <f t="shared" si="143"/>
        <v>0</v>
      </c>
      <c r="N434" s="12">
        <f>IF(AND($E434=0, Q434=0, D434&lt;=5), MAX(O422*Input!$B$20), 0)</f>
        <v>0</v>
      </c>
      <c r="O434" s="12">
        <f t="shared" si="144"/>
        <v>157809.62</v>
      </c>
      <c r="P434" s="20">
        <f>IF(Q434=0, VLOOKUP(B434, LWP!$A$2:$B$77, 2, FALSE), P433)</f>
        <v>0.05</v>
      </c>
      <c r="Q434" s="13">
        <f>IF(F434&lt;Input!$B$23,0,1)</f>
        <v>1</v>
      </c>
      <c r="R434" s="12">
        <f t="shared" si="129"/>
        <v>657.54008333333331</v>
      </c>
      <c r="S434" s="12">
        <f t="shared" si="130"/>
        <v>657.54008333333331</v>
      </c>
      <c r="T434" s="27">
        <f>VLOOKUP(D434,'Swap-forward'!$A$2:$B$90,2,FALSE)/12</f>
        <v>3.1558224514588173E-3</v>
      </c>
      <c r="U434" s="27">
        <f>EXP(-SUM(T$5:T434))</f>
        <v>0.30495068656225299</v>
      </c>
      <c r="V434" s="12">
        <f t="shared" si="131"/>
        <v>0</v>
      </c>
      <c r="W434" s="12">
        <f t="shared" si="132"/>
        <v>200.51729985470104</v>
      </c>
      <c r="X434" s="26"/>
      <c r="Y434">
        <f>VLOOKUP(B434, Mort!$A$2:$D$116, 4, FALSE)/12</f>
        <v>2.1076527572776995E-3</v>
      </c>
      <c r="Z434">
        <f>VLOOKUP(D434,Lapse!$A$2:$B$101, 2, FALSE)/12</f>
        <v>2.5000000000000001E-3</v>
      </c>
      <c r="AA434" s="28">
        <f t="shared" si="135"/>
        <v>0.30766112131424461</v>
      </c>
      <c r="AB434" s="27">
        <f t="shared" si="133"/>
        <v>0</v>
      </c>
      <c r="AC434" s="27">
        <f t="shared" si="134"/>
        <v>61.691377316201937</v>
      </c>
    </row>
    <row r="435" spans="1:29" x14ac:dyDescent="0.2">
      <c r="A435" s="19">
        <f t="shared" si="136"/>
        <v>57861</v>
      </c>
      <c r="B435">
        <f t="shared" si="137"/>
        <v>91</v>
      </c>
      <c r="C435">
        <f t="shared" si="138"/>
        <v>2</v>
      </c>
      <c r="D435">
        <f t="shared" si="139"/>
        <v>36</v>
      </c>
      <c r="E435">
        <f t="shared" si="140"/>
        <v>11</v>
      </c>
      <c r="F435">
        <f t="shared" si="141"/>
        <v>431</v>
      </c>
      <c r="G435" s="11">
        <f>'Fund Return'!D432</f>
        <v>4.1455405960163429E-2</v>
      </c>
      <c r="H435" s="12">
        <f t="shared" si="142"/>
        <v>0</v>
      </c>
      <c r="I435" s="12">
        <f>H434*(Input!$B$13)/12</f>
        <v>0</v>
      </c>
      <c r="J435" s="12">
        <f>H434*(Input!$B$14)/12</f>
        <v>0</v>
      </c>
      <c r="K435" s="12">
        <f>IF(AND($E435=0, H434&gt;0), Input!$B$15, 0)</f>
        <v>0</v>
      </c>
      <c r="L435" s="12">
        <f>O434*IF(AND($E435=0, H434&gt;0), Input!$B$12, 0)</f>
        <v>0</v>
      </c>
      <c r="M435" s="12">
        <f t="shared" si="143"/>
        <v>0</v>
      </c>
      <c r="N435" s="12">
        <f>IF(AND($E435=0, Q435=0, D435&lt;=5), MAX(O423*Input!$B$20), 0)</f>
        <v>0</v>
      </c>
      <c r="O435" s="12">
        <f t="shared" si="144"/>
        <v>157809.62</v>
      </c>
      <c r="P435" s="20">
        <f>IF(Q435=0, VLOOKUP(B435, LWP!$A$2:$B$77, 2, FALSE), P434)</f>
        <v>0.05</v>
      </c>
      <c r="Q435" s="13">
        <f>IF(F435&lt;Input!$B$23,0,1)</f>
        <v>1</v>
      </c>
      <c r="R435" s="12">
        <f t="shared" si="129"/>
        <v>657.54008333333331</v>
      </c>
      <c r="S435" s="12">
        <f t="shared" si="130"/>
        <v>657.54008333333331</v>
      </c>
      <c r="T435" s="27">
        <f>VLOOKUP(D435,'Swap-forward'!$A$2:$B$90,2,FALSE)/12</f>
        <v>3.1558224514588173E-3</v>
      </c>
      <c r="U435" s="27">
        <f>EXP(-SUM(T$5:T435))</f>
        <v>0.3039898332776414</v>
      </c>
      <c r="V435" s="12">
        <f t="shared" si="131"/>
        <v>0</v>
      </c>
      <c r="W435" s="12">
        <f t="shared" si="132"/>
        <v>199.88550030586643</v>
      </c>
      <c r="X435" s="26"/>
      <c r="Y435">
        <f>VLOOKUP(B435, Mort!$A$2:$D$116, 4, FALSE)/12</f>
        <v>2.1076527572776995E-3</v>
      </c>
      <c r="Z435">
        <f>VLOOKUP(D435,Lapse!$A$2:$B$101, 2, FALSE)/12</f>
        <v>2.5000000000000001E-3</v>
      </c>
      <c r="AA435" s="28">
        <f t="shared" si="135"/>
        <v>0.30624514680734055</v>
      </c>
      <c r="AB435" s="27">
        <f t="shared" si="133"/>
        <v>0</v>
      </c>
      <c r="AC435" s="27">
        <f t="shared" si="134"/>
        <v>61.213964385828781</v>
      </c>
    </row>
    <row r="436" spans="1:29" x14ac:dyDescent="0.2">
      <c r="A436" s="19">
        <f t="shared" si="136"/>
        <v>57891</v>
      </c>
      <c r="B436">
        <f t="shared" si="137"/>
        <v>91</v>
      </c>
      <c r="C436">
        <f t="shared" si="138"/>
        <v>3</v>
      </c>
      <c r="D436">
        <f t="shared" si="139"/>
        <v>37</v>
      </c>
      <c r="E436">
        <f t="shared" si="140"/>
        <v>0</v>
      </c>
      <c r="F436">
        <f t="shared" si="141"/>
        <v>432</v>
      </c>
      <c r="G436" s="11">
        <f>'Fund Return'!D433</f>
        <v>-4.4186765403848062E-2</v>
      </c>
      <c r="H436" s="12">
        <f t="shared" si="142"/>
        <v>0</v>
      </c>
      <c r="I436" s="12">
        <f>H435*(Input!$B$13)/12</f>
        <v>0</v>
      </c>
      <c r="J436" s="12">
        <f>H435*(Input!$B$14)/12</f>
        <v>0</v>
      </c>
      <c r="K436" s="12">
        <f>IF(AND($E436=0, H435&gt;0), Input!$B$15, 0)</f>
        <v>0</v>
      </c>
      <c r="L436" s="12">
        <f>O435*IF(AND($E436=0, H435&gt;0), Input!$B$12, 0)</f>
        <v>0</v>
      </c>
      <c r="M436" s="12">
        <f t="shared" si="143"/>
        <v>0</v>
      </c>
      <c r="N436" s="12">
        <f>IF(AND($E436=0, Q436=0, D436&lt;=5), MAX(O424*Input!$B$20), 0)</f>
        <v>0</v>
      </c>
      <c r="O436" s="12">
        <f t="shared" si="144"/>
        <v>157809.62</v>
      </c>
      <c r="P436" s="20">
        <f>IF(Q436=0, VLOOKUP(B436, LWP!$A$2:$B$77, 2, FALSE), P435)</f>
        <v>0.05</v>
      </c>
      <c r="Q436" s="13">
        <f>IF(F436&lt;Input!$B$23,0,1)</f>
        <v>1</v>
      </c>
      <c r="R436" s="12">
        <f t="shared" si="129"/>
        <v>657.54008333333331</v>
      </c>
      <c r="S436" s="12">
        <f t="shared" si="130"/>
        <v>657.54008333333331</v>
      </c>
      <c r="T436" s="27">
        <f>VLOOKUP(D436,'Swap-forward'!$A$2:$B$90,2,FALSE)/12</f>
        <v>3.1558224514588173E-3</v>
      </c>
      <c r="U436" s="27">
        <f>EXP(-SUM(T$5:T436))</f>
        <v>0.30303200749575482</v>
      </c>
      <c r="V436" s="12">
        <f t="shared" si="131"/>
        <v>0</v>
      </c>
      <c r="W436" s="12">
        <f t="shared" si="132"/>
        <v>199.2556914614259</v>
      </c>
      <c r="X436" s="26"/>
      <c r="Y436">
        <f>VLOOKUP(B436, Mort!$A$2:$D$116, 4, FALSE)/12</f>
        <v>2.1076527572776995E-3</v>
      </c>
      <c r="Z436">
        <f>VLOOKUP(D436,Lapse!$A$2:$B$101, 2, FALSE)/12</f>
        <v>2.5000000000000001E-3</v>
      </c>
      <c r="AA436" s="28">
        <f t="shared" si="135"/>
        <v>0.30483568915832099</v>
      </c>
      <c r="AB436" s="27">
        <f t="shared" si="133"/>
        <v>0</v>
      </c>
      <c r="AC436" s="27">
        <f t="shared" si="134"/>
        <v>60.740246025361536</v>
      </c>
    </row>
    <row r="437" spans="1:29" x14ac:dyDescent="0.2">
      <c r="A437" s="19">
        <f t="shared" si="136"/>
        <v>57922</v>
      </c>
      <c r="B437">
        <f t="shared" si="137"/>
        <v>91</v>
      </c>
      <c r="C437">
        <f t="shared" si="138"/>
        <v>4</v>
      </c>
      <c r="D437">
        <f t="shared" si="139"/>
        <v>37</v>
      </c>
      <c r="E437">
        <f t="shared" si="140"/>
        <v>1</v>
      </c>
      <c r="F437">
        <f t="shared" si="141"/>
        <v>433</v>
      </c>
      <c r="G437" s="11">
        <f>'Fund Return'!D434</f>
        <v>1.3624322169652805E-2</v>
      </c>
      <c r="H437" s="12">
        <f t="shared" si="142"/>
        <v>0</v>
      </c>
      <c r="I437" s="12">
        <f>H436*(Input!$B$13)/12</f>
        <v>0</v>
      </c>
      <c r="J437" s="12">
        <f>H436*(Input!$B$14)/12</f>
        <v>0</v>
      </c>
      <c r="K437" s="12">
        <f>IF(AND($E437=0, H436&gt;0), Input!$B$15, 0)</f>
        <v>0</v>
      </c>
      <c r="L437" s="12">
        <f>O436*IF(AND($E437=0, H436&gt;0), Input!$B$12, 0)</f>
        <v>0</v>
      </c>
      <c r="M437" s="12">
        <f t="shared" si="143"/>
        <v>0</v>
      </c>
      <c r="N437" s="12">
        <f>IF(AND($E437=0, Q437=0, D437&lt;=5), MAX(O425*Input!$B$20), 0)</f>
        <v>0</v>
      </c>
      <c r="O437" s="12">
        <f t="shared" si="144"/>
        <v>157809.62</v>
      </c>
      <c r="P437" s="20">
        <f>IF(Q437=0, VLOOKUP(B437, LWP!$A$2:$B$77, 2, FALSE), P436)</f>
        <v>0.05</v>
      </c>
      <c r="Q437" s="13">
        <f>IF(F437&lt;Input!$B$23,0,1)</f>
        <v>1</v>
      </c>
      <c r="R437" s="12">
        <f t="shared" si="129"/>
        <v>657.54008333333331</v>
      </c>
      <c r="S437" s="12">
        <f t="shared" si="130"/>
        <v>657.54008333333331</v>
      </c>
      <c r="T437" s="27">
        <f>VLOOKUP(D437,'Swap-forward'!$A$2:$B$90,2,FALSE)/12</f>
        <v>3.1558224514588173E-3</v>
      </c>
      <c r="U437" s="27">
        <f>EXP(-SUM(T$5:T437))</f>
        <v>0.30207719967739199</v>
      </c>
      <c r="V437" s="12">
        <f t="shared" si="131"/>
        <v>0</v>
      </c>
      <c r="W437" s="12">
        <f t="shared" si="132"/>
        <v>198.62786704897229</v>
      </c>
      <c r="X437" s="26"/>
      <c r="Y437">
        <f>VLOOKUP(B437, Mort!$A$2:$D$116, 4, FALSE)/12</f>
        <v>2.1076527572776995E-3</v>
      </c>
      <c r="Z437">
        <f>VLOOKUP(D437,Lapse!$A$2:$B$101, 2, FALSE)/12</f>
        <v>2.5000000000000001E-3</v>
      </c>
      <c r="AA437" s="28">
        <f t="shared" si="135"/>
        <v>0.30343271837410601</v>
      </c>
      <c r="AB437" s="27">
        <f t="shared" si="133"/>
        <v>0</v>
      </c>
      <c r="AC437" s="27">
        <f t="shared" si="134"/>
        <v>60.27019364352018</v>
      </c>
    </row>
    <row r="438" spans="1:29" x14ac:dyDescent="0.2">
      <c r="A438" s="19">
        <f t="shared" si="136"/>
        <v>57953</v>
      </c>
      <c r="B438">
        <f t="shared" si="137"/>
        <v>91</v>
      </c>
      <c r="C438">
        <f t="shared" si="138"/>
        <v>5</v>
      </c>
      <c r="D438">
        <f t="shared" si="139"/>
        <v>37</v>
      </c>
      <c r="E438">
        <f t="shared" si="140"/>
        <v>2</v>
      </c>
      <c r="F438">
        <f t="shared" si="141"/>
        <v>434</v>
      </c>
      <c r="G438" s="11">
        <f>'Fund Return'!D435</f>
        <v>-7.8419105787059466E-3</v>
      </c>
      <c r="H438" s="12">
        <f t="shared" si="142"/>
        <v>0</v>
      </c>
      <c r="I438" s="12">
        <f>H437*(Input!$B$13)/12</f>
        <v>0</v>
      </c>
      <c r="J438" s="12">
        <f>H437*(Input!$B$14)/12</f>
        <v>0</v>
      </c>
      <c r="K438" s="12">
        <f>IF(AND($E438=0, H437&gt;0), Input!$B$15, 0)</f>
        <v>0</v>
      </c>
      <c r="L438" s="12">
        <f>O437*IF(AND($E438=0, H437&gt;0), Input!$B$12, 0)</f>
        <v>0</v>
      </c>
      <c r="M438" s="12">
        <f t="shared" si="143"/>
        <v>0</v>
      </c>
      <c r="N438" s="12">
        <f>IF(AND($E438=0, Q438=0, D438&lt;=5), MAX(O426*Input!$B$20), 0)</f>
        <v>0</v>
      </c>
      <c r="O438" s="12">
        <f t="shared" si="144"/>
        <v>157809.62</v>
      </c>
      <c r="P438" s="20">
        <f>IF(Q438=0, VLOOKUP(B438, LWP!$A$2:$B$77, 2, FALSE), P437)</f>
        <v>0.05</v>
      </c>
      <c r="Q438" s="13">
        <f>IF(F438&lt;Input!$B$23,0,1)</f>
        <v>1</v>
      </c>
      <c r="R438" s="12">
        <f t="shared" si="129"/>
        <v>657.54008333333331</v>
      </c>
      <c r="S438" s="12">
        <f t="shared" si="130"/>
        <v>657.54008333333331</v>
      </c>
      <c r="T438" s="27">
        <f>VLOOKUP(D438,'Swap-forward'!$A$2:$B$90,2,FALSE)/12</f>
        <v>3.1558224514588173E-3</v>
      </c>
      <c r="U438" s="27">
        <f>EXP(-SUM(T$5:T438))</f>
        <v>0.30112540031340851</v>
      </c>
      <c r="V438" s="12">
        <f t="shared" si="131"/>
        <v>0</v>
      </c>
      <c r="W438" s="12">
        <f t="shared" si="132"/>
        <v>198.00202081586198</v>
      </c>
      <c r="X438" s="26"/>
      <c r="Y438">
        <f>VLOOKUP(B438, Mort!$A$2:$D$116, 4, FALSE)/12</f>
        <v>2.1076527572776995E-3</v>
      </c>
      <c r="Z438">
        <f>VLOOKUP(D438,Lapse!$A$2:$B$101, 2, FALSE)/12</f>
        <v>2.5000000000000001E-3</v>
      </c>
      <c r="AA438" s="28">
        <f t="shared" si="135"/>
        <v>0.30203620459965519</v>
      </c>
      <c r="AB438" s="27">
        <f t="shared" si="133"/>
        <v>0</v>
      </c>
      <c r="AC438" s="27">
        <f t="shared" si="134"/>
        <v>59.803778870284873</v>
      </c>
    </row>
    <row r="439" spans="1:29" x14ac:dyDescent="0.2">
      <c r="A439" s="19">
        <f t="shared" si="136"/>
        <v>57983</v>
      </c>
      <c r="B439">
        <f t="shared" si="137"/>
        <v>91</v>
      </c>
      <c r="C439">
        <f t="shared" si="138"/>
        <v>6</v>
      </c>
      <c r="D439">
        <f t="shared" si="139"/>
        <v>37</v>
      </c>
      <c r="E439">
        <f t="shared" si="140"/>
        <v>3</v>
      </c>
      <c r="F439">
        <f t="shared" si="141"/>
        <v>435</v>
      </c>
      <c r="G439" s="11">
        <f>'Fund Return'!D436</f>
        <v>-1.8288673047089515E-2</v>
      </c>
      <c r="H439" s="12">
        <f t="shared" si="142"/>
        <v>0</v>
      </c>
      <c r="I439" s="12">
        <f>H438*(Input!$B$13)/12</f>
        <v>0</v>
      </c>
      <c r="J439" s="12">
        <f>H438*(Input!$B$14)/12</f>
        <v>0</v>
      </c>
      <c r="K439" s="12">
        <f>IF(AND($E439=0, H438&gt;0), Input!$B$15, 0)</f>
        <v>0</v>
      </c>
      <c r="L439" s="12">
        <f>O438*IF(AND($E439=0, H438&gt;0), Input!$B$12, 0)</f>
        <v>0</v>
      </c>
      <c r="M439" s="12">
        <f t="shared" si="143"/>
        <v>0</v>
      </c>
      <c r="N439" s="12">
        <f>IF(AND($E439=0, Q439=0, D439&lt;=5), MAX(O427*Input!$B$20), 0)</f>
        <v>0</v>
      </c>
      <c r="O439" s="12">
        <f t="shared" si="144"/>
        <v>157809.62</v>
      </c>
      <c r="P439" s="20">
        <f>IF(Q439=0, VLOOKUP(B439, LWP!$A$2:$B$77, 2, FALSE), P438)</f>
        <v>0.05</v>
      </c>
      <c r="Q439" s="13">
        <f>IF(F439&lt;Input!$B$23,0,1)</f>
        <v>1</v>
      </c>
      <c r="R439" s="12">
        <f t="shared" si="129"/>
        <v>657.54008333333331</v>
      </c>
      <c r="S439" s="12">
        <f t="shared" si="130"/>
        <v>657.54008333333331</v>
      </c>
      <c r="T439" s="27">
        <f>VLOOKUP(D439,'Swap-forward'!$A$2:$B$90,2,FALSE)/12</f>
        <v>3.1558224514588173E-3</v>
      </c>
      <c r="U439" s="27">
        <f>EXP(-SUM(T$5:T439))</f>
        <v>0.30017659992462153</v>
      </c>
      <c r="V439" s="12">
        <f t="shared" si="131"/>
        <v>0</v>
      </c>
      <c r="W439" s="12">
        <f t="shared" si="132"/>
        <v>197.3781465291523</v>
      </c>
      <c r="X439" s="26"/>
      <c r="Y439">
        <f>VLOOKUP(B439, Mort!$A$2:$D$116, 4, FALSE)/12</f>
        <v>2.1076527572776995E-3</v>
      </c>
      <c r="Z439">
        <f>VLOOKUP(D439,Lapse!$A$2:$B$101, 2, FALSE)/12</f>
        <v>2.5000000000000001E-3</v>
      </c>
      <c r="AA439" s="28">
        <f t="shared" si="135"/>
        <v>0.30064611811733249</v>
      </c>
      <c r="AB439" s="27">
        <f t="shared" si="133"/>
        <v>0</v>
      </c>
      <c r="AC439" s="27">
        <f t="shared" si="134"/>
        <v>59.340973555183687</v>
      </c>
    </row>
    <row r="440" spans="1:29" x14ac:dyDescent="0.2">
      <c r="A440" s="19">
        <f t="shared" si="136"/>
        <v>58014</v>
      </c>
      <c r="B440">
        <f t="shared" si="137"/>
        <v>91</v>
      </c>
      <c r="C440">
        <f t="shared" si="138"/>
        <v>7</v>
      </c>
      <c r="D440">
        <f t="shared" si="139"/>
        <v>37</v>
      </c>
      <c r="E440">
        <f t="shared" si="140"/>
        <v>4</v>
      </c>
      <c r="F440">
        <f t="shared" si="141"/>
        <v>436</v>
      </c>
      <c r="G440" s="11">
        <f>'Fund Return'!D437</f>
        <v>-1.9720219809814428E-2</v>
      </c>
      <c r="H440" s="12">
        <f t="shared" si="142"/>
        <v>0</v>
      </c>
      <c r="I440" s="12">
        <f>H439*(Input!$B$13)/12</f>
        <v>0</v>
      </c>
      <c r="J440" s="12">
        <f>H439*(Input!$B$14)/12</f>
        <v>0</v>
      </c>
      <c r="K440" s="12">
        <f>IF(AND($E440=0, H439&gt;0), Input!$B$15, 0)</f>
        <v>0</v>
      </c>
      <c r="L440" s="12">
        <f>O439*IF(AND($E440=0, H439&gt;0), Input!$B$12, 0)</f>
        <v>0</v>
      </c>
      <c r="M440" s="12">
        <f t="shared" si="143"/>
        <v>0</v>
      </c>
      <c r="N440" s="12">
        <f>IF(AND($E440=0, Q440=0, D440&lt;=5), MAX(O428*Input!$B$20), 0)</f>
        <v>0</v>
      </c>
      <c r="O440" s="12">
        <f t="shared" si="144"/>
        <v>157809.62</v>
      </c>
      <c r="P440" s="20">
        <f>IF(Q440=0, VLOOKUP(B440, LWP!$A$2:$B$77, 2, FALSE), P439)</f>
        <v>0.05</v>
      </c>
      <c r="Q440" s="13">
        <f>IF(F440&lt;Input!$B$23,0,1)</f>
        <v>1</v>
      </c>
      <c r="R440" s="12">
        <f t="shared" si="129"/>
        <v>657.54008333333331</v>
      </c>
      <c r="S440" s="12">
        <f t="shared" si="130"/>
        <v>657.54008333333331</v>
      </c>
      <c r="T440" s="27">
        <f>VLOOKUP(D440,'Swap-forward'!$A$2:$B$90,2,FALSE)/12</f>
        <v>3.1558224514588173E-3</v>
      </c>
      <c r="U440" s="27">
        <f>EXP(-SUM(T$5:T440))</f>
        <v>0.29923078906171591</v>
      </c>
      <c r="V440" s="12">
        <f t="shared" si="131"/>
        <v>0</v>
      </c>
      <c r="W440" s="12">
        <f t="shared" si="132"/>
        <v>196.75623797553976</v>
      </c>
      <c r="X440" s="26"/>
      <c r="Y440">
        <f>VLOOKUP(B440, Mort!$A$2:$D$116, 4, FALSE)/12</f>
        <v>2.1076527572776995E-3</v>
      </c>
      <c r="Z440">
        <f>VLOOKUP(D440,Lapse!$A$2:$B$101, 2, FALSE)/12</f>
        <v>2.5000000000000001E-3</v>
      </c>
      <c r="AA440" s="28">
        <f t="shared" si="135"/>
        <v>0.29926242934627389</v>
      </c>
      <c r="AB440" s="27">
        <f t="shared" si="133"/>
        <v>0</v>
      </c>
      <c r="AC440" s="27">
        <f t="shared" si="134"/>
        <v>58.881749765593618</v>
      </c>
    </row>
    <row r="441" spans="1:29" x14ac:dyDescent="0.2">
      <c r="A441" s="19">
        <f t="shared" si="136"/>
        <v>58044</v>
      </c>
      <c r="B441">
        <f t="shared" si="137"/>
        <v>91</v>
      </c>
      <c r="C441">
        <f t="shared" si="138"/>
        <v>8</v>
      </c>
      <c r="D441">
        <f t="shared" si="139"/>
        <v>37</v>
      </c>
      <c r="E441">
        <f t="shared" si="140"/>
        <v>5</v>
      </c>
      <c r="F441">
        <f t="shared" si="141"/>
        <v>437</v>
      </c>
      <c r="G441" s="11">
        <f>'Fund Return'!D438</f>
        <v>-9.5045172808074632E-2</v>
      </c>
      <c r="H441" s="12">
        <f t="shared" si="142"/>
        <v>0</v>
      </c>
      <c r="I441" s="12">
        <f>H440*(Input!$B$13)/12</f>
        <v>0</v>
      </c>
      <c r="J441" s="12">
        <f>H440*(Input!$B$14)/12</f>
        <v>0</v>
      </c>
      <c r="K441" s="12">
        <f>IF(AND($E441=0, H440&gt;0), Input!$B$15, 0)</f>
        <v>0</v>
      </c>
      <c r="L441" s="12">
        <f>O440*IF(AND($E441=0, H440&gt;0), Input!$B$12, 0)</f>
        <v>0</v>
      </c>
      <c r="M441" s="12">
        <f t="shared" si="143"/>
        <v>0</v>
      </c>
      <c r="N441" s="12">
        <f>IF(AND($E441=0, Q441=0, D441&lt;=5), MAX(O429*Input!$B$20), 0)</f>
        <v>0</v>
      </c>
      <c r="O441" s="12">
        <f t="shared" si="144"/>
        <v>157809.62</v>
      </c>
      <c r="P441" s="20">
        <f>IF(Q441=0, VLOOKUP(B441, LWP!$A$2:$B$77, 2, FALSE), P440)</f>
        <v>0.05</v>
      </c>
      <c r="Q441" s="13">
        <f>IF(F441&lt;Input!$B$23,0,1)</f>
        <v>1</v>
      </c>
      <c r="R441" s="12">
        <f t="shared" si="129"/>
        <v>657.54008333333331</v>
      </c>
      <c r="S441" s="12">
        <f t="shared" si="130"/>
        <v>657.54008333333331</v>
      </c>
      <c r="T441" s="27">
        <f>VLOOKUP(D441,'Swap-forward'!$A$2:$B$90,2,FALSE)/12</f>
        <v>3.1558224514588173E-3</v>
      </c>
      <c r="U441" s="27">
        <f>EXP(-SUM(T$5:T441))</f>
        <v>0.29828795830514976</v>
      </c>
      <c r="V441" s="12">
        <f t="shared" si="131"/>
        <v>0</v>
      </c>
      <c r="W441" s="12">
        <f t="shared" si="132"/>
        <v>196.13628896129802</v>
      </c>
      <c r="X441" s="26"/>
      <c r="Y441">
        <f>VLOOKUP(B441, Mort!$A$2:$D$116, 4, FALSE)/12</f>
        <v>2.1076527572776995E-3</v>
      </c>
      <c r="Z441">
        <f>VLOOKUP(D441,Lapse!$A$2:$B$101, 2, FALSE)/12</f>
        <v>2.5000000000000001E-3</v>
      </c>
      <c r="AA441" s="28">
        <f t="shared" si="135"/>
        <v>0.29788510884175784</v>
      </c>
      <c r="AB441" s="27">
        <f t="shared" si="133"/>
        <v>0</v>
      </c>
      <c r="AC441" s="27">
        <f t="shared" si="134"/>
        <v>58.426079785054725</v>
      </c>
    </row>
    <row r="442" spans="1:29" x14ac:dyDescent="0.2">
      <c r="A442" s="19">
        <f t="shared" si="136"/>
        <v>58075</v>
      </c>
      <c r="B442">
        <f t="shared" si="137"/>
        <v>91</v>
      </c>
      <c r="C442">
        <f t="shared" si="138"/>
        <v>9</v>
      </c>
      <c r="D442">
        <f t="shared" si="139"/>
        <v>37</v>
      </c>
      <c r="E442">
        <f t="shared" si="140"/>
        <v>6</v>
      </c>
      <c r="F442">
        <f t="shared" si="141"/>
        <v>438</v>
      </c>
      <c r="G442" s="11">
        <f>'Fund Return'!D439</f>
        <v>-3.3817343292640835E-2</v>
      </c>
      <c r="H442" s="12">
        <f t="shared" si="142"/>
        <v>0</v>
      </c>
      <c r="I442" s="12">
        <f>H441*(Input!$B$13)/12</f>
        <v>0</v>
      </c>
      <c r="J442" s="12">
        <f>H441*(Input!$B$14)/12</f>
        <v>0</v>
      </c>
      <c r="K442" s="12">
        <f>IF(AND($E442=0, H441&gt;0), Input!$B$15, 0)</f>
        <v>0</v>
      </c>
      <c r="L442" s="12">
        <f>O441*IF(AND($E442=0, H441&gt;0), Input!$B$12, 0)</f>
        <v>0</v>
      </c>
      <c r="M442" s="12">
        <f t="shared" si="143"/>
        <v>0</v>
      </c>
      <c r="N442" s="12">
        <f>IF(AND($E442=0, Q442=0, D442&lt;=5), MAX(O430*Input!$B$20), 0)</f>
        <v>0</v>
      </c>
      <c r="O442" s="12">
        <f t="shared" si="144"/>
        <v>157809.62</v>
      </c>
      <c r="P442" s="20">
        <f>IF(Q442=0, VLOOKUP(B442, LWP!$A$2:$B$77, 2, FALSE), P441)</f>
        <v>0.05</v>
      </c>
      <c r="Q442" s="13">
        <f>IF(F442&lt;Input!$B$23,0,1)</f>
        <v>1</v>
      </c>
      <c r="R442" s="12">
        <f t="shared" si="129"/>
        <v>657.54008333333331</v>
      </c>
      <c r="S442" s="12">
        <f t="shared" si="130"/>
        <v>657.54008333333331</v>
      </c>
      <c r="T442" s="27">
        <f>VLOOKUP(D442,'Swap-forward'!$A$2:$B$90,2,FALSE)/12</f>
        <v>3.1558224514588173E-3</v>
      </c>
      <c r="U442" s="27">
        <f>EXP(-SUM(T$5:T442))</f>
        <v>0.2973480982650607</v>
      </c>
      <c r="V442" s="12">
        <f t="shared" si="131"/>
        <v>0</v>
      </c>
      <c r="W442" s="12">
        <f t="shared" si="132"/>
        <v>195.5182933122162</v>
      </c>
      <c r="X442" s="26"/>
      <c r="Y442">
        <f>VLOOKUP(B442, Mort!$A$2:$D$116, 4, FALSE)/12</f>
        <v>2.1076527572776995E-3</v>
      </c>
      <c r="Z442">
        <f>VLOOKUP(D442,Lapse!$A$2:$B$101, 2, FALSE)/12</f>
        <v>2.5000000000000001E-3</v>
      </c>
      <c r="AA442" s="28">
        <f t="shared" si="135"/>
        <v>0.29651412729457871</v>
      </c>
      <c r="AB442" s="27">
        <f t="shared" si="133"/>
        <v>0</v>
      </c>
      <c r="AC442" s="27">
        <f t="shared" si="134"/>
        <v>57.973936111597254</v>
      </c>
    </row>
    <row r="443" spans="1:29" x14ac:dyDescent="0.2">
      <c r="A443" s="19">
        <f t="shared" si="136"/>
        <v>58106</v>
      </c>
      <c r="B443">
        <f t="shared" si="137"/>
        <v>91</v>
      </c>
      <c r="C443">
        <f t="shared" si="138"/>
        <v>10</v>
      </c>
      <c r="D443">
        <f t="shared" si="139"/>
        <v>37</v>
      </c>
      <c r="E443">
        <f t="shared" si="140"/>
        <v>7</v>
      </c>
      <c r="F443">
        <f t="shared" si="141"/>
        <v>439</v>
      </c>
      <c r="G443" s="11">
        <f>'Fund Return'!D440</f>
        <v>2.3471845992158104E-2</v>
      </c>
      <c r="H443" s="12">
        <f t="shared" si="142"/>
        <v>0</v>
      </c>
      <c r="I443" s="12">
        <f>H442*(Input!$B$13)/12</f>
        <v>0</v>
      </c>
      <c r="J443" s="12">
        <f>H442*(Input!$B$14)/12</f>
        <v>0</v>
      </c>
      <c r="K443" s="12">
        <f>IF(AND($E443=0, H442&gt;0), Input!$B$15, 0)</f>
        <v>0</v>
      </c>
      <c r="L443" s="12">
        <f>O442*IF(AND($E443=0, H442&gt;0), Input!$B$12, 0)</f>
        <v>0</v>
      </c>
      <c r="M443" s="12">
        <f t="shared" si="143"/>
        <v>0</v>
      </c>
      <c r="N443" s="12">
        <f>IF(AND($E443=0, Q443=0, D443&lt;=5), MAX(O431*Input!$B$20), 0)</f>
        <v>0</v>
      </c>
      <c r="O443" s="12">
        <f t="shared" si="144"/>
        <v>157809.62</v>
      </c>
      <c r="P443" s="20">
        <f>IF(Q443=0, VLOOKUP(B443, LWP!$A$2:$B$77, 2, FALSE), P442)</f>
        <v>0.05</v>
      </c>
      <c r="Q443" s="13">
        <f>IF(F443&lt;Input!$B$23,0,1)</f>
        <v>1</v>
      </c>
      <c r="R443" s="12">
        <f t="shared" si="129"/>
        <v>657.54008333333331</v>
      </c>
      <c r="S443" s="12">
        <f t="shared" si="130"/>
        <v>657.54008333333331</v>
      </c>
      <c r="T443" s="27">
        <f>VLOOKUP(D443,'Swap-forward'!$A$2:$B$90,2,FALSE)/12</f>
        <v>3.1558224514588173E-3</v>
      </c>
      <c r="U443" s="27">
        <f>EXP(-SUM(T$5:T443))</f>
        <v>0.29641119958117246</v>
      </c>
      <c r="V443" s="12">
        <f t="shared" si="131"/>
        <v>0</v>
      </c>
      <c r="W443" s="12">
        <f t="shared" si="132"/>
        <v>194.90224487353743</v>
      </c>
      <c r="X443" s="26"/>
      <c r="Y443">
        <f>VLOOKUP(B443, Mort!$A$2:$D$116, 4, FALSE)/12</f>
        <v>2.1076527572776995E-3</v>
      </c>
      <c r="Z443">
        <f>VLOOKUP(D443,Lapse!$A$2:$B$101, 2, FALSE)/12</f>
        <v>2.5000000000000001E-3</v>
      </c>
      <c r="AA443" s="28">
        <f t="shared" si="135"/>
        <v>0.29514945553042299</v>
      </c>
      <c r="AB443" s="27">
        <f t="shared" si="133"/>
        <v>0</v>
      </c>
      <c r="AC443" s="27">
        <f t="shared" si="134"/>
        <v>57.525291456081746</v>
      </c>
    </row>
    <row r="444" spans="1:29" x14ac:dyDescent="0.2">
      <c r="A444" s="19">
        <f t="shared" si="136"/>
        <v>58134</v>
      </c>
      <c r="B444">
        <f t="shared" si="137"/>
        <v>91</v>
      </c>
      <c r="C444">
        <f t="shared" si="138"/>
        <v>11</v>
      </c>
      <c r="D444">
        <f t="shared" si="139"/>
        <v>37</v>
      </c>
      <c r="E444">
        <f t="shared" si="140"/>
        <v>8</v>
      </c>
      <c r="F444">
        <f t="shared" si="141"/>
        <v>440</v>
      </c>
      <c r="G444" s="11">
        <f>'Fund Return'!D441</f>
        <v>-7.148566728341299E-2</v>
      </c>
      <c r="H444" s="12">
        <f t="shared" si="142"/>
        <v>0</v>
      </c>
      <c r="I444" s="12">
        <f>H443*(Input!$B$13)/12</f>
        <v>0</v>
      </c>
      <c r="J444" s="12">
        <f>H443*(Input!$B$14)/12</f>
        <v>0</v>
      </c>
      <c r="K444" s="12">
        <f>IF(AND($E444=0, H443&gt;0), Input!$B$15, 0)</f>
        <v>0</v>
      </c>
      <c r="L444" s="12">
        <f>O443*IF(AND($E444=0, H443&gt;0), Input!$B$12, 0)</f>
        <v>0</v>
      </c>
      <c r="M444" s="12">
        <f t="shared" si="143"/>
        <v>0</v>
      </c>
      <c r="N444" s="12">
        <f>IF(AND($E444=0, Q444=0, D444&lt;=5), MAX(O432*Input!$B$20), 0)</f>
        <v>0</v>
      </c>
      <c r="O444" s="12">
        <f t="shared" si="144"/>
        <v>157809.62</v>
      </c>
      <c r="P444" s="20">
        <f>IF(Q444=0, VLOOKUP(B444, LWP!$A$2:$B$77, 2, FALSE), P443)</f>
        <v>0.05</v>
      </c>
      <c r="Q444" s="13">
        <f>IF(F444&lt;Input!$B$23,0,1)</f>
        <v>1</v>
      </c>
      <c r="R444" s="12">
        <f t="shared" si="129"/>
        <v>657.54008333333331</v>
      </c>
      <c r="S444" s="12">
        <f t="shared" si="130"/>
        <v>657.54008333333331</v>
      </c>
      <c r="T444" s="27">
        <f>VLOOKUP(D444,'Swap-forward'!$A$2:$B$90,2,FALSE)/12</f>
        <v>3.1558224514588173E-3</v>
      </c>
      <c r="U444" s="27">
        <f>EXP(-SUM(T$5:T444))</f>
        <v>0.29547725292270149</v>
      </c>
      <c r="V444" s="12">
        <f t="shared" si="131"/>
        <v>0</v>
      </c>
      <c r="W444" s="12">
        <f t="shared" si="132"/>
        <v>194.28813750989755</v>
      </c>
      <c r="X444" s="26"/>
      <c r="Y444">
        <f>VLOOKUP(B444, Mort!$A$2:$D$116, 4, FALSE)/12</f>
        <v>2.1076527572776995E-3</v>
      </c>
      <c r="Z444">
        <f>VLOOKUP(D444,Lapse!$A$2:$B$101, 2, FALSE)/12</f>
        <v>2.5000000000000001E-3</v>
      </c>
      <c r="AA444" s="28">
        <f t="shared" si="135"/>
        <v>0.29379106450924863</v>
      </c>
      <c r="AB444" s="27">
        <f t="shared" si="133"/>
        <v>0</v>
      </c>
      <c r="AC444" s="27">
        <f t="shared" si="134"/>
        <v>57.080118740552081</v>
      </c>
    </row>
    <row r="445" spans="1:29" x14ac:dyDescent="0.2">
      <c r="A445" s="19">
        <f t="shared" si="136"/>
        <v>58165</v>
      </c>
      <c r="B445">
        <f t="shared" si="137"/>
        <v>92</v>
      </c>
      <c r="C445">
        <f t="shared" si="138"/>
        <v>0</v>
      </c>
      <c r="D445">
        <f t="shared" si="139"/>
        <v>37</v>
      </c>
      <c r="E445">
        <f t="shared" si="140"/>
        <v>9</v>
      </c>
      <c r="F445">
        <f t="shared" si="141"/>
        <v>441</v>
      </c>
      <c r="G445" s="11">
        <f>'Fund Return'!D442</f>
        <v>-8.0230319120430261E-3</v>
      </c>
      <c r="H445" s="12">
        <f t="shared" si="142"/>
        <v>0</v>
      </c>
      <c r="I445" s="12">
        <f>H444*(Input!$B$13)/12</f>
        <v>0</v>
      </c>
      <c r="J445" s="12">
        <f>H444*(Input!$B$14)/12</f>
        <v>0</v>
      </c>
      <c r="K445" s="12">
        <f>IF(AND($E445=0, H444&gt;0), Input!$B$15, 0)</f>
        <v>0</v>
      </c>
      <c r="L445" s="12">
        <f>O444*IF(AND($E445=0, H444&gt;0), Input!$B$12, 0)</f>
        <v>0</v>
      </c>
      <c r="M445" s="12">
        <f t="shared" si="143"/>
        <v>0</v>
      </c>
      <c r="N445" s="12">
        <f>IF(AND($E445=0, Q445=0, D445&lt;=5), MAX(O433*Input!$B$20), 0)</f>
        <v>0</v>
      </c>
      <c r="O445" s="12">
        <f t="shared" si="144"/>
        <v>157809.62</v>
      </c>
      <c r="P445" s="20">
        <f>IF(Q445=0, VLOOKUP(B445, LWP!$A$2:$B$77, 2, FALSE), P444)</f>
        <v>0.05</v>
      </c>
      <c r="Q445" s="13">
        <f>IF(F445&lt;Input!$B$23,0,1)</f>
        <v>1</v>
      </c>
      <c r="R445" s="12">
        <f t="shared" si="129"/>
        <v>657.54008333333331</v>
      </c>
      <c r="S445" s="12">
        <f t="shared" si="130"/>
        <v>657.54008333333331</v>
      </c>
      <c r="T445" s="27">
        <f>VLOOKUP(D445,'Swap-forward'!$A$2:$B$90,2,FALSE)/12</f>
        <v>3.1558224514588173E-3</v>
      </c>
      <c r="U445" s="27">
        <f>EXP(-SUM(T$5:T445))</f>
        <v>0.29454624898826431</v>
      </c>
      <c r="V445" s="12">
        <f t="shared" si="131"/>
        <v>0</v>
      </c>
      <c r="W445" s="12">
        <f t="shared" si="132"/>
        <v>193.67596510526405</v>
      </c>
      <c r="X445" s="26"/>
      <c r="Y445">
        <f>VLOOKUP(B445, Mort!$A$2:$D$116, 4, FALSE)/12</f>
        <v>2.5682451346346665E-3</v>
      </c>
      <c r="Z445">
        <f>VLOOKUP(D445,Lapse!$A$2:$B$101, 2, FALSE)/12</f>
        <v>2.5000000000000001E-3</v>
      </c>
      <c r="AA445" s="28">
        <f t="shared" si="135"/>
        <v>0.29230394569463053</v>
      </c>
      <c r="AB445" s="27">
        <f t="shared" si="133"/>
        <v>0</v>
      </c>
      <c r="AC445" s="27">
        <f t="shared" si="134"/>
        <v>56.612248786484258</v>
      </c>
    </row>
    <row r="446" spans="1:29" x14ac:dyDescent="0.2">
      <c r="A446" s="19">
        <f t="shared" si="136"/>
        <v>58195</v>
      </c>
      <c r="B446">
        <f t="shared" si="137"/>
        <v>92</v>
      </c>
      <c r="C446">
        <f t="shared" si="138"/>
        <v>1</v>
      </c>
      <c r="D446">
        <f t="shared" si="139"/>
        <v>37</v>
      </c>
      <c r="E446">
        <f t="shared" si="140"/>
        <v>10</v>
      </c>
      <c r="F446">
        <f t="shared" si="141"/>
        <v>442</v>
      </c>
      <c r="G446" s="11">
        <f>'Fund Return'!D443</f>
        <v>1.1393992004130112E-2</v>
      </c>
      <c r="H446" s="12">
        <f t="shared" si="142"/>
        <v>0</v>
      </c>
      <c r="I446" s="12">
        <f>H445*(Input!$B$13)/12</f>
        <v>0</v>
      </c>
      <c r="J446" s="12">
        <f>H445*(Input!$B$14)/12</f>
        <v>0</v>
      </c>
      <c r="K446" s="12">
        <f>IF(AND($E446=0, H445&gt;0), Input!$B$15, 0)</f>
        <v>0</v>
      </c>
      <c r="L446" s="12">
        <f>O445*IF(AND($E446=0, H445&gt;0), Input!$B$12, 0)</f>
        <v>0</v>
      </c>
      <c r="M446" s="12">
        <f t="shared" si="143"/>
        <v>0</v>
      </c>
      <c r="N446" s="12">
        <f>IF(AND($E446=0, Q446=0, D446&lt;=5), MAX(O434*Input!$B$20), 0)</f>
        <v>0</v>
      </c>
      <c r="O446" s="12">
        <f t="shared" si="144"/>
        <v>157809.62</v>
      </c>
      <c r="P446" s="20">
        <f>IF(Q446=0, VLOOKUP(B446, LWP!$A$2:$B$77, 2, FALSE), P445)</f>
        <v>0.05</v>
      </c>
      <c r="Q446" s="13">
        <f>IF(F446&lt;Input!$B$23,0,1)</f>
        <v>1</v>
      </c>
      <c r="R446" s="12">
        <f t="shared" si="129"/>
        <v>657.54008333333331</v>
      </c>
      <c r="S446" s="12">
        <f t="shared" si="130"/>
        <v>657.54008333333331</v>
      </c>
      <c r="T446" s="27">
        <f>VLOOKUP(D446,'Swap-forward'!$A$2:$B$90,2,FALSE)/12</f>
        <v>3.1558224514588173E-3</v>
      </c>
      <c r="U446" s="27">
        <f>EXP(-SUM(T$5:T446))</f>
        <v>0.29361817850578448</v>
      </c>
      <c r="V446" s="12">
        <f t="shared" si="131"/>
        <v>0</v>
      </c>
      <c r="W446" s="12">
        <f t="shared" si="132"/>
        <v>193.06572156287507</v>
      </c>
      <c r="X446" s="26"/>
      <c r="Y446">
        <f>VLOOKUP(B446, Mort!$A$2:$D$116, 4, FALSE)/12</f>
        <v>2.5682451346346665E-3</v>
      </c>
      <c r="Z446">
        <f>VLOOKUP(D446,Lapse!$A$2:$B$101, 2, FALSE)/12</f>
        <v>2.5000000000000001E-3</v>
      </c>
      <c r="AA446" s="28">
        <f t="shared" si="135"/>
        <v>0.29082435441449511</v>
      </c>
      <c r="AB446" s="27">
        <f t="shared" si="133"/>
        <v>0</v>
      </c>
      <c r="AC446" s="27">
        <f t="shared" si="134"/>
        <v>56.148213833091809</v>
      </c>
    </row>
    <row r="447" spans="1:29" x14ac:dyDescent="0.2">
      <c r="A447" s="19">
        <f t="shared" si="136"/>
        <v>58226</v>
      </c>
      <c r="B447">
        <f t="shared" si="137"/>
        <v>92</v>
      </c>
      <c r="C447">
        <f t="shared" si="138"/>
        <v>2</v>
      </c>
      <c r="D447">
        <f t="shared" si="139"/>
        <v>37</v>
      </c>
      <c r="E447">
        <f t="shared" si="140"/>
        <v>11</v>
      </c>
      <c r="F447">
        <f t="shared" si="141"/>
        <v>443</v>
      </c>
      <c r="G447" s="11">
        <f>'Fund Return'!D444</f>
        <v>3.1088199380347827E-2</v>
      </c>
      <c r="H447" s="12">
        <f t="shared" si="142"/>
        <v>0</v>
      </c>
      <c r="I447" s="12">
        <f>H446*(Input!$B$13)/12</f>
        <v>0</v>
      </c>
      <c r="J447" s="12">
        <f>H446*(Input!$B$14)/12</f>
        <v>0</v>
      </c>
      <c r="K447" s="12">
        <f>IF(AND($E447=0, H446&gt;0), Input!$B$15, 0)</f>
        <v>0</v>
      </c>
      <c r="L447" s="12">
        <f>O446*IF(AND($E447=0, H446&gt;0), Input!$B$12, 0)</f>
        <v>0</v>
      </c>
      <c r="M447" s="12">
        <f t="shared" si="143"/>
        <v>0</v>
      </c>
      <c r="N447" s="12">
        <f>IF(AND($E447=0, Q447=0, D447&lt;=5), MAX(O435*Input!$B$20), 0)</f>
        <v>0</v>
      </c>
      <c r="O447" s="12">
        <f t="shared" si="144"/>
        <v>157809.62</v>
      </c>
      <c r="P447" s="20">
        <f>IF(Q447=0, VLOOKUP(B447, LWP!$A$2:$B$77, 2, FALSE), P446)</f>
        <v>0.05</v>
      </c>
      <c r="Q447" s="13">
        <f>IF(F447&lt;Input!$B$23,0,1)</f>
        <v>1</v>
      </c>
      <c r="R447" s="12">
        <f t="shared" si="129"/>
        <v>657.54008333333331</v>
      </c>
      <c r="S447" s="12">
        <f t="shared" si="130"/>
        <v>657.54008333333331</v>
      </c>
      <c r="T447" s="27">
        <f>VLOOKUP(D447,'Swap-forward'!$A$2:$B$90,2,FALSE)/12</f>
        <v>3.1558224514588173E-3</v>
      </c>
      <c r="U447" s="27">
        <f>EXP(-SUM(T$5:T447))</f>
        <v>0.29269303223240051</v>
      </c>
      <c r="V447" s="12">
        <f t="shared" si="131"/>
        <v>0</v>
      </c>
      <c r="W447" s="12">
        <f t="shared" si="132"/>
        <v>192.45740080517865</v>
      </c>
      <c r="X447" s="26"/>
      <c r="Y447">
        <f>VLOOKUP(B447, Mort!$A$2:$D$116, 4, FALSE)/12</f>
        <v>2.5682451346346665E-3</v>
      </c>
      <c r="Z447">
        <f>VLOOKUP(D447,Lapse!$A$2:$B$101, 2, FALSE)/12</f>
        <v>2.5000000000000001E-3</v>
      </c>
      <c r="AA447" s="28">
        <f t="shared" si="135"/>
        <v>0.28935225256578373</v>
      </c>
      <c r="AB447" s="27">
        <f t="shared" si="133"/>
        <v>0</v>
      </c>
      <c r="AC447" s="27">
        <f t="shared" si="134"/>
        <v>55.687982445934324</v>
      </c>
    </row>
    <row r="448" spans="1:29" x14ac:dyDescent="0.2">
      <c r="A448" s="19">
        <f t="shared" si="136"/>
        <v>58256</v>
      </c>
      <c r="B448">
        <f t="shared" si="137"/>
        <v>92</v>
      </c>
      <c r="C448">
        <f t="shared" si="138"/>
        <v>3</v>
      </c>
      <c r="D448">
        <f t="shared" si="139"/>
        <v>38</v>
      </c>
      <c r="E448">
        <f t="shared" si="140"/>
        <v>0</v>
      </c>
      <c r="F448">
        <f t="shared" si="141"/>
        <v>444</v>
      </c>
      <c r="G448" s="11">
        <f>'Fund Return'!D445</f>
        <v>-2.0845961444708405E-2</v>
      </c>
      <c r="H448" s="12">
        <f t="shared" si="142"/>
        <v>0</v>
      </c>
      <c r="I448" s="12">
        <f>H447*(Input!$B$13)/12</f>
        <v>0</v>
      </c>
      <c r="J448" s="12">
        <f>H447*(Input!$B$14)/12</f>
        <v>0</v>
      </c>
      <c r="K448" s="12">
        <f>IF(AND($E448=0, H447&gt;0), Input!$B$15, 0)</f>
        <v>0</v>
      </c>
      <c r="L448" s="12">
        <f>O447*IF(AND($E448=0, H447&gt;0), Input!$B$12, 0)</f>
        <v>0</v>
      </c>
      <c r="M448" s="12">
        <f t="shared" si="143"/>
        <v>0</v>
      </c>
      <c r="N448" s="12">
        <f>IF(AND($E448=0, Q448=0, D448&lt;=5), MAX(O436*Input!$B$20), 0)</f>
        <v>0</v>
      </c>
      <c r="O448" s="12">
        <f t="shared" si="144"/>
        <v>157809.62</v>
      </c>
      <c r="P448" s="20">
        <f>IF(Q448=0, VLOOKUP(B448, LWP!$A$2:$B$77, 2, FALSE), P447)</f>
        <v>0.05</v>
      </c>
      <c r="Q448" s="13">
        <f>IF(F448&lt;Input!$B$23,0,1)</f>
        <v>1</v>
      </c>
      <c r="R448" s="12">
        <f t="shared" si="129"/>
        <v>657.54008333333331</v>
      </c>
      <c r="S448" s="12">
        <f t="shared" si="130"/>
        <v>657.54008333333331</v>
      </c>
      <c r="T448" s="27">
        <f>VLOOKUP(D448,'Swap-forward'!$A$2:$B$90,2,FALSE)/12</f>
        <v>3.1558224514588173E-3</v>
      </c>
      <c r="U448" s="27">
        <f>EXP(-SUM(T$5:T448))</f>
        <v>0.2917708009543738</v>
      </c>
      <c r="V448" s="12">
        <f t="shared" si="131"/>
        <v>0</v>
      </c>
      <c r="W448" s="12">
        <f t="shared" si="132"/>
        <v>191.85099677377235</v>
      </c>
      <c r="X448" s="26"/>
      <c r="Y448">
        <f>VLOOKUP(B448, Mort!$A$2:$D$116, 4, FALSE)/12</f>
        <v>2.5682451346346665E-3</v>
      </c>
      <c r="Z448">
        <f>VLOOKUP(D448,Lapse!$A$2:$B$101, 2, FALSE)/12</f>
        <v>2.5000000000000001E-3</v>
      </c>
      <c r="AA448" s="28">
        <f t="shared" si="135"/>
        <v>0.28788760223830873</v>
      </c>
      <c r="AB448" s="27">
        <f t="shared" si="133"/>
        <v>0</v>
      </c>
      <c r="AC448" s="27">
        <f t="shared" si="134"/>
        <v>55.231523448230824</v>
      </c>
    </row>
    <row r="449" spans="1:29" x14ac:dyDescent="0.2">
      <c r="A449" s="19">
        <f t="shared" si="136"/>
        <v>58287</v>
      </c>
      <c r="B449">
        <f t="shared" si="137"/>
        <v>92</v>
      </c>
      <c r="C449">
        <f t="shared" si="138"/>
        <v>4</v>
      </c>
      <c r="D449">
        <f t="shared" si="139"/>
        <v>38</v>
      </c>
      <c r="E449">
        <f t="shared" si="140"/>
        <v>1</v>
      </c>
      <c r="F449">
        <f t="shared" si="141"/>
        <v>445</v>
      </c>
      <c r="G449" s="11">
        <f>'Fund Return'!D446</f>
        <v>-2.9685383844191584E-2</v>
      </c>
      <c r="H449" s="12">
        <f t="shared" si="142"/>
        <v>0</v>
      </c>
      <c r="I449" s="12">
        <f>H448*(Input!$B$13)/12</f>
        <v>0</v>
      </c>
      <c r="J449" s="12">
        <f>H448*(Input!$B$14)/12</f>
        <v>0</v>
      </c>
      <c r="K449" s="12">
        <f>IF(AND($E449=0, H448&gt;0), Input!$B$15, 0)</f>
        <v>0</v>
      </c>
      <c r="L449" s="12">
        <f>O448*IF(AND($E449=0, H448&gt;0), Input!$B$12, 0)</f>
        <v>0</v>
      </c>
      <c r="M449" s="12">
        <f t="shared" si="143"/>
        <v>0</v>
      </c>
      <c r="N449" s="12">
        <f>IF(AND($E449=0, Q449=0, D449&lt;=5), MAX(O437*Input!$B$20), 0)</f>
        <v>0</v>
      </c>
      <c r="O449" s="12">
        <f t="shared" si="144"/>
        <v>157809.62</v>
      </c>
      <c r="P449" s="20">
        <f>IF(Q449=0, VLOOKUP(B449, LWP!$A$2:$B$77, 2, FALSE), P448)</f>
        <v>0.05</v>
      </c>
      <c r="Q449" s="13">
        <f>IF(F449&lt;Input!$B$23,0,1)</f>
        <v>1</v>
      </c>
      <c r="R449" s="12">
        <f t="shared" si="129"/>
        <v>657.54008333333331</v>
      </c>
      <c r="S449" s="12">
        <f t="shared" si="130"/>
        <v>657.54008333333331</v>
      </c>
      <c r="T449" s="27">
        <f>VLOOKUP(D449,'Swap-forward'!$A$2:$B$90,2,FALSE)/12</f>
        <v>3.1558224514588173E-3</v>
      </c>
      <c r="U449" s="27">
        <f>EXP(-SUM(T$5:T449))</f>
        <v>0.29085147548699686</v>
      </c>
      <c r="V449" s="12">
        <f t="shared" si="131"/>
        <v>0</v>
      </c>
      <c r="W449" s="12">
        <f t="shared" si="132"/>
        <v>191.24650342934285</v>
      </c>
      <c r="X449" s="26"/>
      <c r="Y449">
        <f>VLOOKUP(B449, Mort!$A$2:$D$116, 4, FALSE)/12</f>
        <v>2.5682451346346665E-3</v>
      </c>
      <c r="Z449">
        <f>VLOOKUP(D449,Lapse!$A$2:$B$101, 2, FALSE)/12</f>
        <v>2.5000000000000001E-3</v>
      </c>
      <c r="AA449" s="28">
        <f t="shared" si="135"/>
        <v>0.28643036571377722</v>
      </c>
      <c r="AB449" s="27">
        <f t="shared" si="133"/>
        <v>0</v>
      </c>
      <c r="AC449" s="27">
        <f t="shared" si="134"/>
        <v>54.778805918747821</v>
      </c>
    </row>
    <row r="450" spans="1:29" x14ac:dyDescent="0.2">
      <c r="A450" s="19">
        <f t="shared" si="136"/>
        <v>58318</v>
      </c>
      <c r="B450">
        <f t="shared" si="137"/>
        <v>92</v>
      </c>
      <c r="C450">
        <f t="shared" si="138"/>
        <v>5</v>
      </c>
      <c r="D450">
        <f t="shared" si="139"/>
        <v>38</v>
      </c>
      <c r="E450">
        <f t="shared" si="140"/>
        <v>2</v>
      </c>
      <c r="F450">
        <f t="shared" si="141"/>
        <v>446</v>
      </c>
      <c r="G450" s="11">
        <f>'Fund Return'!D447</f>
        <v>5.800576363836861E-2</v>
      </c>
      <c r="H450" s="12">
        <f t="shared" si="142"/>
        <v>0</v>
      </c>
      <c r="I450" s="12">
        <f>H449*(Input!$B$13)/12</f>
        <v>0</v>
      </c>
      <c r="J450" s="12">
        <f>H449*(Input!$B$14)/12</f>
        <v>0</v>
      </c>
      <c r="K450" s="12">
        <f>IF(AND($E450=0, H449&gt;0), Input!$B$15, 0)</f>
        <v>0</v>
      </c>
      <c r="L450" s="12">
        <f>O449*IF(AND($E450=0, H449&gt;0), Input!$B$12, 0)</f>
        <v>0</v>
      </c>
      <c r="M450" s="12">
        <f t="shared" si="143"/>
        <v>0</v>
      </c>
      <c r="N450" s="12">
        <f>IF(AND($E450=0, Q450=0, D450&lt;=5), MAX(O438*Input!$B$20), 0)</f>
        <v>0</v>
      </c>
      <c r="O450" s="12">
        <f t="shared" si="144"/>
        <v>157809.62</v>
      </c>
      <c r="P450" s="20">
        <f>IF(Q450=0, VLOOKUP(B450, LWP!$A$2:$B$77, 2, FALSE), P449)</f>
        <v>0.05</v>
      </c>
      <c r="Q450" s="13">
        <f>IF(F450&lt;Input!$B$23,0,1)</f>
        <v>1</v>
      </c>
      <c r="R450" s="12">
        <f t="shared" si="129"/>
        <v>657.54008333333331</v>
      </c>
      <c r="S450" s="12">
        <f t="shared" si="130"/>
        <v>657.54008333333331</v>
      </c>
      <c r="T450" s="27">
        <f>VLOOKUP(D450,'Swap-forward'!$A$2:$B$90,2,FALSE)/12</f>
        <v>3.1558224514588173E-3</v>
      </c>
      <c r="U450" s="27">
        <f>EXP(-SUM(T$5:T450))</f>
        <v>0.28993504667450176</v>
      </c>
      <c r="V450" s="12">
        <f t="shared" si="131"/>
        <v>0</v>
      </c>
      <c r="W450" s="12">
        <f t="shared" si="132"/>
        <v>190.64391475160576</v>
      </c>
      <c r="X450" s="26"/>
      <c r="Y450">
        <f>VLOOKUP(B450, Mort!$A$2:$D$116, 4, FALSE)/12</f>
        <v>2.5682451346346665E-3</v>
      </c>
      <c r="Z450">
        <f>VLOOKUP(D450,Lapse!$A$2:$B$101, 2, FALSE)/12</f>
        <v>2.5000000000000001E-3</v>
      </c>
      <c r="AA450" s="28">
        <f t="shared" si="135"/>
        <v>0.28498050546481968</v>
      </c>
      <c r="AB450" s="27">
        <f t="shared" si="133"/>
        <v>0</v>
      </c>
      <c r="AC450" s="27">
        <f t="shared" si="134"/>
        <v>54.329799189704602</v>
      </c>
    </row>
    <row r="451" spans="1:29" x14ac:dyDescent="0.2">
      <c r="A451" s="19">
        <f t="shared" si="136"/>
        <v>58348</v>
      </c>
      <c r="B451">
        <f t="shared" si="137"/>
        <v>92</v>
      </c>
      <c r="C451">
        <f t="shared" si="138"/>
        <v>6</v>
      </c>
      <c r="D451">
        <f t="shared" si="139"/>
        <v>38</v>
      </c>
      <c r="E451">
        <f t="shared" si="140"/>
        <v>3</v>
      </c>
      <c r="F451">
        <f t="shared" si="141"/>
        <v>447</v>
      </c>
      <c r="G451" s="11">
        <f>'Fund Return'!D448</f>
        <v>-4.8042213911156213E-2</v>
      </c>
      <c r="H451" s="12">
        <f t="shared" si="142"/>
        <v>0</v>
      </c>
      <c r="I451" s="12">
        <f>H450*(Input!$B$13)/12</f>
        <v>0</v>
      </c>
      <c r="J451" s="12">
        <f>H450*(Input!$B$14)/12</f>
        <v>0</v>
      </c>
      <c r="K451" s="12">
        <f>IF(AND($E451=0, H450&gt;0), Input!$B$15, 0)</f>
        <v>0</v>
      </c>
      <c r="L451" s="12">
        <f>O450*IF(AND($E451=0, H450&gt;0), Input!$B$12, 0)</f>
        <v>0</v>
      </c>
      <c r="M451" s="12">
        <f t="shared" si="143"/>
        <v>0</v>
      </c>
      <c r="N451" s="12">
        <f>IF(AND($E451=0, Q451=0, D451&lt;=5), MAX(O439*Input!$B$20), 0)</f>
        <v>0</v>
      </c>
      <c r="O451" s="12">
        <f t="shared" si="144"/>
        <v>157809.62</v>
      </c>
      <c r="P451" s="20">
        <f>IF(Q451=0, VLOOKUP(B451, LWP!$A$2:$B$77, 2, FALSE), P450)</f>
        <v>0.05</v>
      </c>
      <c r="Q451" s="13">
        <f>IF(F451&lt;Input!$B$23,0,1)</f>
        <v>1</v>
      </c>
      <c r="R451" s="12">
        <f t="shared" si="129"/>
        <v>657.54008333333331</v>
      </c>
      <c r="S451" s="12">
        <f t="shared" si="130"/>
        <v>657.54008333333331</v>
      </c>
      <c r="T451" s="27">
        <f>VLOOKUP(D451,'Swap-forward'!$A$2:$B$90,2,FALSE)/12</f>
        <v>3.1558224514588173E-3</v>
      </c>
      <c r="U451" s="27">
        <f>EXP(-SUM(T$5:T451))</f>
        <v>0.28902150538996907</v>
      </c>
      <c r="V451" s="12">
        <f t="shared" si="131"/>
        <v>0</v>
      </c>
      <c r="W451" s="12">
        <f t="shared" si="132"/>
        <v>190.04322473924572</v>
      </c>
      <c r="X451" s="26"/>
      <c r="Y451">
        <f>VLOOKUP(B451, Mort!$A$2:$D$116, 4, FALSE)/12</f>
        <v>2.5682451346346665E-3</v>
      </c>
      <c r="Z451">
        <f>VLOOKUP(D451,Lapse!$A$2:$B$101, 2, FALSE)/12</f>
        <v>2.5000000000000001E-3</v>
      </c>
      <c r="AA451" s="28">
        <f t="shared" si="135"/>
        <v>0.28353798415402348</v>
      </c>
      <c r="AB451" s="27">
        <f t="shared" si="133"/>
        <v>0</v>
      </c>
      <c r="AC451" s="27">
        <f t="shared" si="134"/>
        <v>53.884472844695772</v>
      </c>
    </row>
    <row r="452" spans="1:29" x14ac:dyDescent="0.2">
      <c r="A452" s="19">
        <f t="shared" si="136"/>
        <v>58379</v>
      </c>
      <c r="B452">
        <f t="shared" si="137"/>
        <v>92</v>
      </c>
      <c r="C452">
        <f t="shared" si="138"/>
        <v>7</v>
      </c>
      <c r="D452">
        <f t="shared" si="139"/>
        <v>38</v>
      </c>
      <c r="E452">
        <f t="shared" si="140"/>
        <v>4</v>
      </c>
      <c r="F452">
        <f t="shared" si="141"/>
        <v>448</v>
      </c>
      <c r="G452" s="11">
        <f>'Fund Return'!D449</f>
        <v>-1.5532532468192698E-2</v>
      </c>
      <c r="H452" s="12">
        <f t="shared" si="142"/>
        <v>0</v>
      </c>
      <c r="I452" s="12">
        <f>H451*(Input!$B$13)/12</f>
        <v>0</v>
      </c>
      <c r="J452" s="12">
        <f>H451*(Input!$B$14)/12</f>
        <v>0</v>
      </c>
      <c r="K452" s="12">
        <f>IF(AND($E452=0, H451&gt;0), Input!$B$15, 0)</f>
        <v>0</v>
      </c>
      <c r="L452" s="12">
        <f>O451*IF(AND($E452=0, H451&gt;0), Input!$B$12, 0)</f>
        <v>0</v>
      </c>
      <c r="M452" s="12">
        <f t="shared" si="143"/>
        <v>0</v>
      </c>
      <c r="N452" s="12">
        <f>IF(AND($E452=0, Q452=0, D452&lt;=5), MAX(O440*Input!$B$20), 0)</f>
        <v>0</v>
      </c>
      <c r="O452" s="12">
        <f t="shared" si="144"/>
        <v>157809.62</v>
      </c>
      <c r="P452" s="20">
        <f>IF(Q452=0, VLOOKUP(B452, LWP!$A$2:$B$77, 2, FALSE), P451)</f>
        <v>0.05</v>
      </c>
      <c r="Q452" s="13">
        <f>IF(F452&lt;Input!$B$23,0,1)</f>
        <v>1</v>
      </c>
      <c r="R452" s="12">
        <f t="shared" si="129"/>
        <v>657.54008333333331</v>
      </c>
      <c r="S452" s="12">
        <f t="shared" si="130"/>
        <v>657.54008333333331</v>
      </c>
      <c r="T452" s="27">
        <f>VLOOKUP(D452,'Swap-forward'!$A$2:$B$90,2,FALSE)/12</f>
        <v>3.1558224514588173E-3</v>
      </c>
      <c r="U452" s="27">
        <f>EXP(-SUM(T$5:T452))</f>
        <v>0.28811084253523683</v>
      </c>
      <c r="V452" s="12">
        <f t="shared" si="131"/>
        <v>0</v>
      </c>
      <c r="W452" s="12">
        <f t="shared" si="132"/>
        <v>189.4444274098565</v>
      </c>
      <c r="X452" s="26"/>
      <c r="Y452">
        <f>VLOOKUP(B452, Mort!$A$2:$D$116, 4, FALSE)/12</f>
        <v>2.5682451346346665E-3</v>
      </c>
      <c r="Z452">
        <f>VLOOKUP(D452,Lapse!$A$2:$B$101, 2, FALSE)/12</f>
        <v>2.5000000000000001E-3</v>
      </c>
      <c r="AA452" s="28">
        <f t="shared" si="135"/>
        <v>0.28210276463297146</v>
      </c>
      <c r="AB452" s="27">
        <f t="shared" si="133"/>
        <v>0</v>
      </c>
      <c r="AC452" s="27">
        <f t="shared" si="134"/>
        <v>53.442796716630795</v>
      </c>
    </row>
    <row r="453" spans="1:29" x14ac:dyDescent="0.2">
      <c r="A453" s="19">
        <f t="shared" si="136"/>
        <v>58409</v>
      </c>
      <c r="B453">
        <f t="shared" si="137"/>
        <v>92</v>
      </c>
      <c r="C453">
        <f t="shared" si="138"/>
        <v>8</v>
      </c>
      <c r="D453">
        <f t="shared" si="139"/>
        <v>38</v>
      </c>
      <c r="E453">
        <f t="shared" si="140"/>
        <v>5</v>
      </c>
      <c r="F453">
        <f t="shared" si="141"/>
        <v>449</v>
      </c>
      <c r="G453" s="11">
        <f>'Fund Return'!D450</f>
        <v>3.1890777055904929E-2</v>
      </c>
      <c r="H453" s="12">
        <f t="shared" si="142"/>
        <v>0</v>
      </c>
      <c r="I453" s="12">
        <f>H452*(Input!$B$13)/12</f>
        <v>0</v>
      </c>
      <c r="J453" s="12">
        <f>H452*(Input!$B$14)/12</f>
        <v>0</v>
      </c>
      <c r="K453" s="12">
        <f>IF(AND($E453=0, H452&gt;0), Input!$B$15, 0)</f>
        <v>0</v>
      </c>
      <c r="L453" s="12">
        <f>O452*IF(AND($E453=0, H452&gt;0), Input!$B$12, 0)</f>
        <v>0</v>
      </c>
      <c r="M453" s="12">
        <f t="shared" si="143"/>
        <v>0</v>
      </c>
      <c r="N453" s="12">
        <f>IF(AND($E453=0, Q453=0, D453&lt;=5), MAX(O441*Input!$B$20), 0)</f>
        <v>0</v>
      </c>
      <c r="O453" s="12">
        <f t="shared" si="144"/>
        <v>157809.62</v>
      </c>
      <c r="P453" s="20">
        <f>IF(Q453=0, VLOOKUP(B453, LWP!$A$2:$B$77, 2, FALSE), P452)</f>
        <v>0.05</v>
      </c>
      <c r="Q453" s="13">
        <f>IF(F453&lt;Input!$B$23,0,1)</f>
        <v>1</v>
      </c>
      <c r="R453" s="12">
        <f t="shared" si="129"/>
        <v>657.54008333333331</v>
      </c>
      <c r="S453" s="12">
        <f t="shared" si="130"/>
        <v>657.54008333333331</v>
      </c>
      <c r="T453" s="27">
        <f>VLOOKUP(D453,'Swap-forward'!$A$2:$B$90,2,FALSE)/12</f>
        <v>3.1558224514588173E-3</v>
      </c>
      <c r="U453" s="27">
        <f>EXP(-SUM(T$5:T453))</f>
        <v>0.28720304904081007</v>
      </c>
      <c r="V453" s="12">
        <f t="shared" si="131"/>
        <v>0</v>
      </c>
      <c r="W453" s="12">
        <f t="shared" si="132"/>
        <v>188.84751679988167</v>
      </c>
      <c r="X453" s="26"/>
      <c r="Y453">
        <f>VLOOKUP(B453, Mort!$A$2:$D$116, 4, FALSE)/12</f>
        <v>2.5682451346346665E-3</v>
      </c>
      <c r="Z453">
        <f>VLOOKUP(D453,Lapse!$A$2:$B$101, 2, FALSE)/12</f>
        <v>2.5000000000000001E-3</v>
      </c>
      <c r="AA453" s="28">
        <f t="shared" si="135"/>
        <v>0.28067480994128524</v>
      </c>
      <c r="AB453" s="27">
        <f t="shared" si="133"/>
        <v>0</v>
      </c>
      <c r="AC453" s="27">
        <f t="shared" si="134"/>
        <v>53.00474088569046</v>
      </c>
    </row>
    <row r="454" spans="1:29" x14ac:dyDescent="0.2">
      <c r="A454" s="19">
        <f t="shared" si="136"/>
        <v>58440</v>
      </c>
      <c r="B454">
        <f t="shared" si="137"/>
        <v>92</v>
      </c>
      <c r="C454">
        <f t="shared" si="138"/>
        <v>9</v>
      </c>
      <c r="D454">
        <f t="shared" si="139"/>
        <v>38</v>
      </c>
      <c r="E454">
        <f t="shared" si="140"/>
        <v>6</v>
      </c>
      <c r="F454">
        <f t="shared" si="141"/>
        <v>450</v>
      </c>
      <c r="G454" s="11">
        <f>'Fund Return'!D451</f>
        <v>6.9891860278632652E-3</v>
      </c>
      <c r="H454" s="12">
        <f t="shared" si="142"/>
        <v>0</v>
      </c>
      <c r="I454" s="12">
        <f>H453*(Input!$B$13)/12</f>
        <v>0</v>
      </c>
      <c r="J454" s="12">
        <f>H453*(Input!$B$14)/12</f>
        <v>0</v>
      </c>
      <c r="K454" s="12">
        <f>IF(AND($E454=0, H453&gt;0), Input!$B$15, 0)</f>
        <v>0</v>
      </c>
      <c r="L454" s="12">
        <f>O453*IF(AND($E454=0, H453&gt;0), Input!$B$12, 0)</f>
        <v>0</v>
      </c>
      <c r="M454" s="12">
        <f t="shared" si="143"/>
        <v>0</v>
      </c>
      <c r="N454" s="12">
        <f>IF(AND($E454=0, Q454=0, D454&lt;=5), MAX(O442*Input!$B$20), 0)</f>
        <v>0</v>
      </c>
      <c r="O454" s="12">
        <f t="shared" si="144"/>
        <v>157809.62</v>
      </c>
      <c r="P454" s="20">
        <f>IF(Q454=0, VLOOKUP(B454, LWP!$A$2:$B$77, 2, FALSE), P453)</f>
        <v>0.05</v>
      </c>
      <c r="Q454" s="13">
        <f>IF(F454&lt;Input!$B$23,0,1)</f>
        <v>1</v>
      </c>
      <c r="R454" s="12">
        <f t="shared" ref="R454:R517" si="145">Q454*O453*P454/12</f>
        <v>657.54008333333331</v>
      </c>
      <c r="S454" s="12">
        <f t="shared" ref="S454:S517" si="146">IF(H454&gt;0, 0, R454)</f>
        <v>657.54008333333331</v>
      </c>
      <c r="T454" s="27">
        <f>VLOOKUP(D454,'Swap-forward'!$A$2:$B$90,2,FALSE)/12</f>
        <v>3.1558224514588173E-3</v>
      </c>
      <c r="U454" s="27">
        <f>EXP(-SUM(T$5:T454))</f>
        <v>0.28629811586577036</v>
      </c>
      <c r="V454" s="12">
        <f t="shared" ref="V454:V517" si="147">U454*L454</f>
        <v>0</v>
      </c>
      <c r="W454" s="12">
        <f t="shared" ref="W454:W517" si="148">U454*S454</f>
        <v>188.25248696455498</v>
      </c>
      <c r="X454" s="26"/>
      <c r="Y454">
        <f>VLOOKUP(B454, Mort!$A$2:$D$116, 4, FALSE)/12</f>
        <v>2.5682451346346665E-3</v>
      </c>
      <c r="Z454">
        <f>VLOOKUP(D454,Lapse!$A$2:$B$101, 2, FALSE)/12</f>
        <v>2.5000000000000001E-3</v>
      </c>
      <c r="AA454" s="28">
        <f t="shared" si="135"/>
        <v>0.27925408330567342</v>
      </c>
      <c r="AB454" s="27">
        <f t="shared" ref="AB454:AB517" si="149">V454*AA454</f>
        <v>0</v>
      </c>
      <c r="AC454" s="27">
        <f t="shared" ref="AC454:AC517" si="150">W454*AA454</f>
        <v>52.570275677300032</v>
      </c>
    </row>
    <row r="455" spans="1:29" x14ac:dyDescent="0.2">
      <c r="A455" s="19">
        <f t="shared" si="136"/>
        <v>58471</v>
      </c>
      <c r="B455">
        <f t="shared" si="137"/>
        <v>92</v>
      </c>
      <c r="C455">
        <f t="shared" si="138"/>
        <v>10</v>
      </c>
      <c r="D455">
        <f t="shared" si="139"/>
        <v>38</v>
      </c>
      <c r="E455">
        <f t="shared" si="140"/>
        <v>7</v>
      </c>
      <c r="F455">
        <f t="shared" si="141"/>
        <v>451</v>
      </c>
      <c r="G455" s="11">
        <f>'Fund Return'!D452</f>
        <v>1.955343525747651E-2</v>
      </c>
      <c r="H455" s="12">
        <f t="shared" si="142"/>
        <v>0</v>
      </c>
      <c r="I455" s="12">
        <f>H454*(Input!$B$13)/12</f>
        <v>0</v>
      </c>
      <c r="J455" s="12">
        <f>H454*(Input!$B$14)/12</f>
        <v>0</v>
      </c>
      <c r="K455" s="12">
        <f>IF(AND($E455=0, H454&gt;0), Input!$B$15, 0)</f>
        <v>0</v>
      </c>
      <c r="L455" s="12">
        <f>O454*IF(AND($E455=0, H454&gt;0), Input!$B$12, 0)</f>
        <v>0</v>
      </c>
      <c r="M455" s="12">
        <f t="shared" si="143"/>
        <v>0</v>
      </c>
      <c r="N455" s="12">
        <f>IF(AND($E455=0, Q455=0, D455&lt;=5), MAX(O443*Input!$B$20), 0)</f>
        <v>0</v>
      </c>
      <c r="O455" s="12">
        <f t="shared" si="144"/>
        <v>157809.62</v>
      </c>
      <c r="P455" s="20">
        <f>IF(Q455=0, VLOOKUP(B455, LWP!$A$2:$B$77, 2, FALSE), P454)</f>
        <v>0.05</v>
      </c>
      <c r="Q455" s="13">
        <f>IF(F455&lt;Input!$B$23,0,1)</f>
        <v>1</v>
      </c>
      <c r="R455" s="12">
        <f t="shared" si="145"/>
        <v>657.54008333333331</v>
      </c>
      <c r="S455" s="12">
        <f t="shared" si="146"/>
        <v>657.54008333333331</v>
      </c>
      <c r="T455" s="27">
        <f>VLOOKUP(D455,'Swap-forward'!$A$2:$B$90,2,FALSE)/12</f>
        <v>3.1558224514588173E-3</v>
      </c>
      <c r="U455" s="27">
        <f>EXP(-SUM(T$5:T455))</f>
        <v>0.28539603399768582</v>
      </c>
      <c r="V455" s="12">
        <f t="shared" si="147"/>
        <v>0</v>
      </c>
      <c r="W455" s="12">
        <f t="shared" si="148"/>
        <v>187.65933197784116</v>
      </c>
      <c r="X455" s="26"/>
      <c r="Y455">
        <f>VLOOKUP(B455, Mort!$A$2:$D$116, 4, FALSE)/12</f>
        <v>2.5682451346346665E-3</v>
      </c>
      <c r="Z455">
        <f>VLOOKUP(D455,Lapse!$A$2:$B$101, 2, FALSE)/12</f>
        <v>2.5000000000000001E-3</v>
      </c>
      <c r="AA455" s="28">
        <f t="shared" si="135"/>
        <v>0.27784054813898451</v>
      </c>
      <c r="AB455" s="27">
        <f t="shared" si="149"/>
        <v>0</v>
      </c>
      <c r="AC455" s="27">
        <f t="shared" si="150"/>
        <v>52.139371660119053</v>
      </c>
    </row>
    <row r="456" spans="1:29" x14ac:dyDescent="0.2">
      <c r="A456" s="19">
        <f t="shared" si="136"/>
        <v>58500</v>
      </c>
      <c r="B456">
        <f t="shared" si="137"/>
        <v>92</v>
      </c>
      <c r="C456">
        <f t="shared" si="138"/>
        <v>11</v>
      </c>
      <c r="D456">
        <f t="shared" si="139"/>
        <v>38</v>
      </c>
      <c r="E456">
        <f t="shared" si="140"/>
        <v>8</v>
      </c>
      <c r="F456">
        <f t="shared" si="141"/>
        <v>452</v>
      </c>
      <c r="G456" s="11">
        <f>'Fund Return'!D453</f>
        <v>-2.0695268616288107E-2</v>
      </c>
      <c r="H456" s="12">
        <f t="shared" si="142"/>
        <v>0</v>
      </c>
      <c r="I456" s="12">
        <f>H455*(Input!$B$13)/12</f>
        <v>0</v>
      </c>
      <c r="J456" s="12">
        <f>H455*(Input!$B$14)/12</f>
        <v>0</v>
      </c>
      <c r="K456" s="12">
        <f>IF(AND($E456=0, H455&gt;0), Input!$B$15, 0)</f>
        <v>0</v>
      </c>
      <c r="L456" s="12">
        <f>O455*IF(AND($E456=0, H455&gt;0), Input!$B$12, 0)</f>
        <v>0</v>
      </c>
      <c r="M456" s="12">
        <f t="shared" si="143"/>
        <v>0</v>
      </c>
      <c r="N456" s="12">
        <f>IF(AND($E456=0, Q456=0, D456&lt;=5), MAX(O444*Input!$B$20), 0)</f>
        <v>0</v>
      </c>
      <c r="O456" s="12">
        <f t="shared" si="144"/>
        <v>157809.62</v>
      </c>
      <c r="P456" s="20">
        <f>IF(Q456=0, VLOOKUP(B456, LWP!$A$2:$B$77, 2, FALSE), P455)</f>
        <v>0.05</v>
      </c>
      <c r="Q456" s="13">
        <f>IF(F456&lt;Input!$B$23,0,1)</f>
        <v>1</v>
      </c>
      <c r="R456" s="12">
        <f t="shared" si="145"/>
        <v>657.54008333333331</v>
      </c>
      <c r="S456" s="12">
        <f t="shared" si="146"/>
        <v>657.54008333333331</v>
      </c>
      <c r="T456" s="27">
        <f>VLOOKUP(D456,'Swap-forward'!$A$2:$B$90,2,FALSE)/12</f>
        <v>3.1558224514588173E-3</v>
      </c>
      <c r="U456" s="27">
        <f>EXP(-SUM(T$5:T456))</f>
        <v>0.28449679445252146</v>
      </c>
      <c r="V456" s="12">
        <f t="shared" si="147"/>
        <v>0</v>
      </c>
      <c r="W456" s="12">
        <f t="shared" si="148"/>
        <v>187.06804593237717</v>
      </c>
      <c r="X456" s="26"/>
      <c r="Y456">
        <f>VLOOKUP(B456, Mort!$A$2:$D$116, 4, FALSE)/12</f>
        <v>2.5682451346346665E-3</v>
      </c>
      <c r="Z456">
        <f>VLOOKUP(D456,Lapse!$A$2:$B$101, 2, FALSE)/12</f>
        <v>2.5000000000000001E-3</v>
      </c>
      <c r="AA456" s="28">
        <f t="shared" si="135"/>
        <v>0.27643416803926479</v>
      </c>
      <c r="AB456" s="27">
        <f t="shared" si="149"/>
        <v>0</v>
      </c>
      <c r="AC456" s="27">
        <f t="shared" si="150"/>
        <v>51.711999644047658</v>
      </c>
    </row>
    <row r="457" spans="1:29" x14ac:dyDescent="0.2">
      <c r="A457" s="19">
        <f t="shared" si="136"/>
        <v>58531</v>
      </c>
      <c r="B457">
        <f t="shared" si="137"/>
        <v>93</v>
      </c>
      <c r="C457">
        <f t="shared" si="138"/>
        <v>0</v>
      </c>
      <c r="D457">
        <f t="shared" si="139"/>
        <v>38</v>
      </c>
      <c r="E457">
        <f t="shared" si="140"/>
        <v>9</v>
      </c>
      <c r="F457">
        <f t="shared" si="141"/>
        <v>453</v>
      </c>
      <c r="G457" s="11">
        <f>'Fund Return'!D454</f>
        <v>-4.2084806718163323E-2</v>
      </c>
      <c r="H457" s="12">
        <f t="shared" si="142"/>
        <v>0</v>
      </c>
      <c r="I457" s="12">
        <f>H456*(Input!$B$13)/12</f>
        <v>0</v>
      </c>
      <c r="J457" s="12">
        <f>H456*(Input!$B$14)/12</f>
        <v>0</v>
      </c>
      <c r="K457" s="12">
        <f>IF(AND($E457=0, H456&gt;0), Input!$B$15, 0)</f>
        <v>0</v>
      </c>
      <c r="L457" s="12">
        <f>O456*IF(AND($E457=0, H456&gt;0), Input!$B$12, 0)</f>
        <v>0</v>
      </c>
      <c r="M457" s="12">
        <f t="shared" si="143"/>
        <v>0</v>
      </c>
      <c r="N457" s="12">
        <f>IF(AND($E457=0, Q457=0, D457&lt;=5), MAX(O445*Input!$B$20), 0)</f>
        <v>0</v>
      </c>
      <c r="O457" s="12">
        <f t="shared" si="144"/>
        <v>157809.62</v>
      </c>
      <c r="P457" s="20">
        <f>IF(Q457=0, VLOOKUP(B457, LWP!$A$2:$B$77, 2, FALSE), P456)</f>
        <v>0.05</v>
      </c>
      <c r="Q457" s="13">
        <f>IF(F457&lt;Input!$B$23,0,1)</f>
        <v>1</v>
      </c>
      <c r="R457" s="12">
        <f t="shared" si="145"/>
        <v>657.54008333333331</v>
      </c>
      <c r="S457" s="12">
        <f t="shared" si="146"/>
        <v>657.54008333333331</v>
      </c>
      <c r="T457" s="27">
        <f>VLOOKUP(D457,'Swap-forward'!$A$2:$B$90,2,FALSE)/12</f>
        <v>3.1558224514588173E-3</v>
      </c>
      <c r="U457" s="27">
        <f>EXP(-SUM(T$5:T457))</f>
        <v>0.28360038827454959</v>
      </c>
      <c r="V457" s="12">
        <f t="shared" si="147"/>
        <v>0</v>
      </c>
      <c r="W457" s="12">
        <f t="shared" si="148"/>
        <v>186.47862293941301</v>
      </c>
      <c r="X457" s="26"/>
      <c r="Y457">
        <f>VLOOKUP(B457, Mort!$A$2:$D$116, 4, FALSE)/12</f>
        <v>3.0969442549304994E-3</v>
      </c>
      <c r="Z457">
        <f>VLOOKUP(D457,Lapse!$A$2:$B$101, 2, FALSE)/12</f>
        <v>2.5000000000000001E-3</v>
      </c>
      <c r="AA457" s="28">
        <f t="shared" ref="AA457:AA520" si="151">AA456*(1-Y457)*(1-Z457)</f>
        <v>0.27488912166361246</v>
      </c>
      <c r="AB457" s="27">
        <f t="shared" si="149"/>
        <v>0</v>
      </c>
      <c r="AC457" s="27">
        <f t="shared" si="150"/>
        <v>51.260944868855219</v>
      </c>
    </row>
    <row r="458" spans="1:29" x14ac:dyDescent="0.2">
      <c r="A458" s="19">
        <f t="shared" si="136"/>
        <v>58561</v>
      </c>
      <c r="B458">
        <f t="shared" si="137"/>
        <v>93</v>
      </c>
      <c r="C458">
        <f t="shared" si="138"/>
        <v>1</v>
      </c>
      <c r="D458">
        <f t="shared" si="139"/>
        <v>38</v>
      </c>
      <c r="E458">
        <f t="shared" si="140"/>
        <v>10</v>
      </c>
      <c r="F458">
        <f t="shared" si="141"/>
        <v>454</v>
      </c>
      <c r="G458" s="11">
        <f>'Fund Return'!D455</f>
        <v>6.6503150543145539E-2</v>
      </c>
      <c r="H458" s="12">
        <f t="shared" si="142"/>
        <v>0</v>
      </c>
      <c r="I458" s="12">
        <f>H457*(Input!$B$13)/12</f>
        <v>0</v>
      </c>
      <c r="J458" s="12">
        <f>H457*(Input!$B$14)/12</f>
        <v>0</v>
      </c>
      <c r="K458" s="12">
        <f>IF(AND($E458=0, H457&gt;0), Input!$B$15, 0)</f>
        <v>0</v>
      </c>
      <c r="L458" s="12">
        <f>O457*IF(AND($E458=0, H457&gt;0), Input!$B$12, 0)</f>
        <v>0</v>
      </c>
      <c r="M458" s="12">
        <f t="shared" si="143"/>
        <v>0</v>
      </c>
      <c r="N458" s="12">
        <f>IF(AND($E458=0, Q458=0, D458&lt;=5), MAX(O446*Input!$B$20), 0)</f>
        <v>0</v>
      </c>
      <c r="O458" s="12">
        <f t="shared" si="144"/>
        <v>157809.62</v>
      </c>
      <c r="P458" s="20">
        <f>IF(Q458=0, VLOOKUP(B458, LWP!$A$2:$B$77, 2, FALSE), P457)</f>
        <v>0.05</v>
      </c>
      <c r="Q458" s="13">
        <f>IF(F458&lt;Input!$B$23,0,1)</f>
        <v>1</v>
      </c>
      <c r="R458" s="12">
        <f t="shared" si="145"/>
        <v>657.54008333333331</v>
      </c>
      <c r="S458" s="12">
        <f t="shared" si="146"/>
        <v>657.54008333333331</v>
      </c>
      <c r="T458" s="27">
        <f>VLOOKUP(D458,'Swap-forward'!$A$2:$B$90,2,FALSE)/12</f>
        <v>3.1558224514588173E-3</v>
      </c>
      <c r="U458" s="27">
        <f>EXP(-SUM(T$5:T458))</f>
        <v>0.28270680653626062</v>
      </c>
      <c r="V458" s="12">
        <f t="shared" si="147"/>
        <v>0</v>
      </c>
      <c r="W458" s="12">
        <f t="shared" si="148"/>
        <v>185.89105712875335</v>
      </c>
      <c r="X458" s="26"/>
      <c r="Y458">
        <f>VLOOKUP(B458, Mort!$A$2:$D$116, 4, FALSE)/12</f>
        <v>3.0969442549304994E-3</v>
      </c>
      <c r="Z458">
        <f>VLOOKUP(D458,Lapse!$A$2:$B$101, 2, FALSE)/12</f>
        <v>2.5000000000000001E-3</v>
      </c>
      <c r="AA458" s="28">
        <f t="shared" si="151"/>
        <v>0.27335271086408963</v>
      </c>
      <c r="AB458" s="27">
        <f t="shared" si="149"/>
        <v>0</v>
      </c>
      <c r="AC458" s="27">
        <f t="shared" si="150"/>
        <v>50.81382439153608</v>
      </c>
    </row>
    <row r="459" spans="1:29" x14ac:dyDescent="0.2">
      <c r="A459" s="19">
        <f t="shared" si="136"/>
        <v>58592</v>
      </c>
      <c r="B459">
        <f t="shared" si="137"/>
        <v>93</v>
      </c>
      <c r="C459">
        <f t="shared" si="138"/>
        <v>2</v>
      </c>
      <c r="D459">
        <f t="shared" si="139"/>
        <v>38</v>
      </c>
      <c r="E459">
        <f t="shared" si="140"/>
        <v>11</v>
      </c>
      <c r="F459">
        <f t="shared" si="141"/>
        <v>455</v>
      </c>
      <c r="G459" s="11">
        <f>'Fund Return'!D456</f>
        <v>1.2240299628217908E-2</v>
      </c>
      <c r="H459" s="12">
        <f t="shared" si="142"/>
        <v>0</v>
      </c>
      <c r="I459" s="12">
        <f>H458*(Input!$B$13)/12</f>
        <v>0</v>
      </c>
      <c r="J459" s="12">
        <f>H458*(Input!$B$14)/12</f>
        <v>0</v>
      </c>
      <c r="K459" s="12">
        <f>IF(AND($E459=0, H458&gt;0), Input!$B$15, 0)</f>
        <v>0</v>
      </c>
      <c r="L459" s="12">
        <f>O458*IF(AND($E459=0, H458&gt;0), Input!$B$12, 0)</f>
        <v>0</v>
      </c>
      <c r="M459" s="12">
        <f t="shared" si="143"/>
        <v>0</v>
      </c>
      <c r="N459" s="12">
        <f>IF(AND($E459=0, Q459=0, D459&lt;=5), MAX(O447*Input!$B$20), 0)</f>
        <v>0</v>
      </c>
      <c r="O459" s="12">
        <f t="shared" si="144"/>
        <v>157809.62</v>
      </c>
      <c r="P459" s="20">
        <f>IF(Q459=0, VLOOKUP(B459, LWP!$A$2:$B$77, 2, FALSE), P458)</f>
        <v>0.05</v>
      </c>
      <c r="Q459" s="13">
        <f>IF(F459&lt;Input!$B$23,0,1)</f>
        <v>1</v>
      </c>
      <c r="R459" s="12">
        <f t="shared" si="145"/>
        <v>657.54008333333331</v>
      </c>
      <c r="S459" s="12">
        <f t="shared" si="146"/>
        <v>657.54008333333331</v>
      </c>
      <c r="T459" s="27">
        <f>VLOOKUP(D459,'Swap-forward'!$A$2:$B$90,2,FALSE)/12</f>
        <v>3.1558224514588173E-3</v>
      </c>
      <c r="U459" s="27">
        <f>EXP(-SUM(T$5:T459))</f>
        <v>0.28181604033827418</v>
      </c>
      <c r="V459" s="12">
        <f t="shared" si="147"/>
        <v>0</v>
      </c>
      <c r="W459" s="12">
        <f t="shared" si="148"/>
        <v>185.30534264869883</v>
      </c>
      <c r="X459" s="26"/>
      <c r="Y459">
        <f>VLOOKUP(B459, Mort!$A$2:$D$116, 4, FALSE)/12</f>
        <v>3.0969442549304994E-3</v>
      </c>
      <c r="Z459">
        <f>VLOOKUP(D459,Lapse!$A$2:$B$101, 2, FALSE)/12</f>
        <v>2.5000000000000001E-3</v>
      </c>
      <c r="AA459" s="28">
        <f t="shared" si="151"/>
        <v>0.27182488737471794</v>
      </c>
      <c r="AB459" s="27">
        <f t="shared" si="149"/>
        <v>0</v>
      </c>
      <c r="AC459" s="27">
        <f t="shared" si="150"/>
        <v>50.370603895416075</v>
      </c>
    </row>
    <row r="460" spans="1:29" x14ac:dyDescent="0.2">
      <c r="A460" s="19">
        <f t="shared" si="136"/>
        <v>58622</v>
      </c>
      <c r="B460">
        <f t="shared" si="137"/>
        <v>93</v>
      </c>
      <c r="C460">
        <f t="shared" si="138"/>
        <v>3</v>
      </c>
      <c r="D460">
        <f t="shared" si="139"/>
        <v>39</v>
      </c>
      <c r="E460">
        <f t="shared" si="140"/>
        <v>0</v>
      </c>
      <c r="F460">
        <f t="shared" si="141"/>
        <v>456</v>
      </c>
      <c r="G460" s="11">
        <f>'Fund Return'!D457</f>
        <v>3.666370621214373E-2</v>
      </c>
      <c r="H460" s="12">
        <f t="shared" si="142"/>
        <v>0</v>
      </c>
      <c r="I460" s="12">
        <f>H459*(Input!$B$13)/12</f>
        <v>0</v>
      </c>
      <c r="J460" s="12">
        <f>H459*(Input!$B$14)/12</f>
        <v>0</v>
      </c>
      <c r="K460" s="12">
        <f>IF(AND($E460=0, H459&gt;0), Input!$B$15, 0)</f>
        <v>0</v>
      </c>
      <c r="L460" s="12">
        <f>O459*IF(AND($E460=0, H459&gt;0), Input!$B$12, 0)</f>
        <v>0</v>
      </c>
      <c r="M460" s="12">
        <f t="shared" si="143"/>
        <v>0</v>
      </c>
      <c r="N460" s="12">
        <f>IF(AND($E460=0, Q460=0, D460&lt;=5), MAX(O448*Input!$B$20), 0)</f>
        <v>0</v>
      </c>
      <c r="O460" s="12">
        <f t="shared" si="144"/>
        <v>157809.62</v>
      </c>
      <c r="P460" s="20">
        <f>IF(Q460=0, VLOOKUP(B460, LWP!$A$2:$B$77, 2, FALSE), P459)</f>
        <v>0.05</v>
      </c>
      <c r="Q460" s="13">
        <f>IF(F460&lt;Input!$B$23,0,1)</f>
        <v>1</v>
      </c>
      <c r="R460" s="12">
        <f t="shared" si="145"/>
        <v>657.54008333333331</v>
      </c>
      <c r="S460" s="12">
        <f t="shared" si="146"/>
        <v>657.54008333333331</v>
      </c>
      <c r="T460" s="27">
        <f>VLOOKUP(D460,'Swap-forward'!$A$2:$B$90,2,FALSE)/12</f>
        <v>3.1558224514588173E-3</v>
      </c>
      <c r="U460" s="27">
        <f>EXP(-SUM(T$5:T460))</f>
        <v>0.28092808080925047</v>
      </c>
      <c r="V460" s="12">
        <f t="shared" si="147"/>
        <v>0</v>
      </c>
      <c r="W460" s="12">
        <f t="shared" si="148"/>
        <v>184.72147366598796</v>
      </c>
      <c r="X460" s="26"/>
      <c r="Y460">
        <f>VLOOKUP(B460, Mort!$A$2:$D$116, 4, FALSE)/12</f>
        <v>3.0969442549304994E-3</v>
      </c>
      <c r="Z460">
        <f>VLOOKUP(D460,Lapse!$A$2:$B$101, 2, FALSE)/12</f>
        <v>2.5000000000000001E-3</v>
      </c>
      <c r="AA460" s="28">
        <f t="shared" si="151"/>
        <v>0.2703056031992872</v>
      </c>
      <c r="AB460" s="27">
        <f t="shared" si="149"/>
        <v>0</v>
      </c>
      <c r="AC460" s="27">
        <f t="shared" si="150"/>
        <v>49.931249363146122</v>
      </c>
    </row>
    <row r="461" spans="1:29" x14ac:dyDescent="0.2">
      <c r="A461" s="19">
        <f t="shared" si="136"/>
        <v>58653</v>
      </c>
      <c r="B461">
        <f t="shared" si="137"/>
        <v>93</v>
      </c>
      <c r="C461">
        <f t="shared" si="138"/>
        <v>4</v>
      </c>
      <c r="D461">
        <f t="shared" si="139"/>
        <v>39</v>
      </c>
      <c r="E461">
        <f t="shared" si="140"/>
        <v>1</v>
      </c>
      <c r="F461">
        <f t="shared" si="141"/>
        <v>457</v>
      </c>
      <c r="G461" s="11">
        <f>'Fund Return'!D458</f>
        <v>-5.6168077303625497E-2</v>
      </c>
      <c r="H461" s="12">
        <f t="shared" si="142"/>
        <v>0</v>
      </c>
      <c r="I461" s="12">
        <f>H460*(Input!$B$13)/12</f>
        <v>0</v>
      </c>
      <c r="J461" s="12">
        <f>H460*(Input!$B$14)/12</f>
        <v>0</v>
      </c>
      <c r="K461" s="12">
        <f>IF(AND($E461=0, H460&gt;0), Input!$B$15, 0)</f>
        <v>0</v>
      </c>
      <c r="L461" s="12">
        <f>O460*IF(AND($E461=0, H460&gt;0), Input!$B$12, 0)</f>
        <v>0</v>
      </c>
      <c r="M461" s="12">
        <f t="shared" si="143"/>
        <v>0</v>
      </c>
      <c r="N461" s="12">
        <f>IF(AND($E461=0, Q461=0, D461&lt;=5), MAX(O449*Input!$B$20), 0)</f>
        <v>0</v>
      </c>
      <c r="O461" s="12">
        <f t="shared" si="144"/>
        <v>157809.62</v>
      </c>
      <c r="P461" s="20">
        <f>IF(Q461=0, VLOOKUP(B461, LWP!$A$2:$B$77, 2, FALSE), P460)</f>
        <v>0.05</v>
      </c>
      <c r="Q461" s="13">
        <f>IF(F461&lt;Input!$B$23,0,1)</f>
        <v>1</v>
      </c>
      <c r="R461" s="12">
        <f t="shared" si="145"/>
        <v>657.54008333333331</v>
      </c>
      <c r="S461" s="12">
        <f t="shared" si="146"/>
        <v>657.54008333333331</v>
      </c>
      <c r="T461" s="27">
        <f>VLOOKUP(D461,'Swap-forward'!$A$2:$B$90,2,FALSE)/12</f>
        <v>3.1558224514588173E-3</v>
      </c>
      <c r="U461" s="27">
        <f>EXP(-SUM(T$5:T461))</f>
        <v>0.28004291910580209</v>
      </c>
      <c r="V461" s="12">
        <f t="shared" si="147"/>
        <v>0</v>
      </c>
      <c r="W461" s="12">
        <f t="shared" si="148"/>
        <v>184.13944436573902</v>
      </c>
      <c r="X461" s="26"/>
      <c r="Y461">
        <f>VLOOKUP(B461, Mort!$A$2:$D$116, 4, FALSE)/12</f>
        <v>3.0969442549304994E-3</v>
      </c>
      <c r="Z461">
        <f>VLOOKUP(D461,Lapse!$A$2:$B$101, 2, FALSE)/12</f>
        <v>2.5000000000000001E-3</v>
      </c>
      <c r="AA461" s="28">
        <f t="shared" si="151"/>
        <v>0.26879481060984772</v>
      </c>
      <c r="AB461" s="27">
        <f t="shared" si="149"/>
        <v>0</v>
      </c>
      <c r="AC461" s="27">
        <f t="shared" si="150"/>
        <v>49.495727074091413</v>
      </c>
    </row>
    <row r="462" spans="1:29" x14ac:dyDescent="0.2">
      <c r="A462" s="19">
        <f t="shared" si="136"/>
        <v>58684</v>
      </c>
      <c r="B462">
        <f t="shared" si="137"/>
        <v>93</v>
      </c>
      <c r="C462">
        <f t="shared" si="138"/>
        <v>5</v>
      </c>
      <c r="D462">
        <f t="shared" si="139"/>
        <v>39</v>
      </c>
      <c r="E462">
        <f t="shared" si="140"/>
        <v>2</v>
      </c>
      <c r="F462">
        <f t="shared" si="141"/>
        <v>458</v>
      </c>
      <c r="G462" s="11">
        <f>'Fund Return'!D459</f>
        <v>-2.7557194176624358E-2</v>
      </c>
      <c r="H462" s="12">
        <f t="shared" si="142"/>
        <v>0</v>
      </c>
      <c r="I462" s="12">
        <f>H461*(Input!$B$13)/12</f>
        <v>0</v>
      </c>
      <c r="J462" s="12">
        <f>H461*(Input!$B$14)/12</f>
        <v>0</v>
      </c>
      <c r="K462" s="12">
        <f>IF(AND($E462=0, H461&gt;0), Input!$B$15, 0)</f>
        <v>0</v>
      </c>
      <c r="L462" s="12">
        <f>O461*IF(AND($E462=0, H461&gt;0), Input!$B$12, 0)</f>
        <v>0</v>
      </c>
      <c r="M462" s="12">
        <f t="shared" si="143"/>
        <v>0</v>
      </c>
      <c r="N462" s="12">
        <f>IF(AND($E462=0, Q462=0, D462&lt;=5), MAX(O450*Input!$B$20), 0)</f>
        <v>0</v>
      </c>
      <c r="O462" s="12">
        <f t="shared" si="144"/>
        <v>157809.62</v>
      </c>
      <c r="P462" s="20">
        <f>IF(Q462=0, VLOOKUP(B462, LWP!$A$2:$B$77, 2, FALSE), P461)</f>
        <v>0.05</v>
      </c>
      <c r="Q462" s="13">
        <f>IF(F462&lt;Input!$B$23,0,1)</f>
        <v>1</v>
      </c>
      <c r="R462" s="12">
        <f t="shared" si="145"/>
        <v>657.54008333333331</v>
      </c>
      <c r="S462" s="12">
        <f t="shared" si="146"/>
        <v>657.54008333333331</v>
      </c>
      <c r="T462" s="27">
        <f>VLOOKUP(D462,'Swap-forward'!$A$2:$B$90,2,FALSE)/12</f>
        <v>3.1558224514588173E-3</v>
      </c>
      <c r="U462" s="27">
        <f>EXP(-SUM(T$5:T462))</f>
        <v>0.27916054641240567</v>
      </c>
      <c r="V462" s="12">
        <f t="shared" si="147"/>
        <v>0</v>
      </c>
      <c r="W462" s="12">
        <f t="shared" si="148"/>
        <v>183.55924895139208</v>
      </c>
      <c r="X462" s="26"/>
      <c r="Y462">
        <f>VLOOKUP(B462, Mort!$A$2:$D$116, 4, FALSE)/12</f>
        <v>3.0969442549304994E-3</v>
      </c>
      <c r="Z462">
        <f>VLOOKUP(D462,Lapse!$A$2:$B$101, 2, FALSE)/12</f>
        <v>2.5000000000000001E-3</v>
      </c>
      <c r="AA462" s="28">
        <f t="shared" si="151"/>
        <v>0.26729246214521102</v>
      </c>
      <c r="AB462" s="27">
        <f t="shared" si="149"/>
        <v>0</v>
      </c>
      <c r="AC462" s="27">
        <f t="shared" si="150"/>
        <v>49.06400360174333</v>
      </c>
    </row>
    <row r="463" spans="1:29" x14ac:dyDescent="0.2">
      <c r="A463" s="19">
        <f t="shared" si="136"/>
        <v>58714</v>
      </c>
      <c r="B463">
        <f t="shared" si="137"/>
        <v>93</v>
      </c>
      <c r="C463">
        <f t="shared" si="138"/>
        <v>6</v>
      </c>
      <c r="D463">
        <f t="shared" si="139"/>
        <v>39</v>
      </c>
      <c r="E463">
        <f t="shared" si="140"/>
        <v>3</v>
      </c>
      <c r="F463">
        <f t="shared" si="141"/>
        <v>459</v>
      </c>
      <c r="G463" s="11">
        <f>'Fund Return'!D460</f>
        <v>-2.8998270180940072E-2</v>
      </c>
      <c r="H463" s="12">
        <f t="shared" si="142"/>
        <v>0</v>
      </c>
      <c r="I463" s="12">
        <f>H462*(Input!$B$13)/12</f>
        <v>0</v>
      </c>
      <c r="J463" s="12">
        <f>H462*(Input!$B$14)/12</f>
        <v>0</v>
      </c>
      <c r="K463" s="12">
        <f>IF(AND($E463=0, H462&gt;0), Input!$B$15, 0)</f>
        <v>0</v>
      </c>
      <c r="L463" s="12">
        <f>O462*IF(AND($E463=0, H462&gt;0), Input!$B$12, 0)</f>
        <v>0</v>
      </c>
      <c r="M463" s="12">
        <f t="shared" si="143"/>
        <v>0</v>
      </c>
      <c r="N463" s="12">
        <f>IF(AND($E463=0, Q463=0, D463&lt;=5), MAX(O451*Input!$B$20), 0)</f>
        <v>0</v>
      </c>
      <c r="O463" s="12">
        <f t="shared" si="144"/>
        <v>157809.62</v>
      </c>
      <c r="P463" s="20">
        <f>IF(Q463=0, VLOOKUP(B463, LWP!$A$2:$B$77, 2, FALSE), P462)</f>
        <v>0.05</v>
      </c>
      <c r="Q463" s="13">
        <f>IF(F463&lt;Input!$B$23,0,1)</f>
        <v>1</v>
      </c>
      <c r="R463" s="12">
        <f t="shared" si="145"/>
        <v>657.54008333333331</v>
      </c>
      <c r="S463" s="12">
        <f t="shared" si="146"/>
        <v>657.54008333333331</v>
      </c>
      <c r="T463" s="27">
        <f>VLOOKUP(D463,'Swap-forward'!$A$2:$B$90,2,FALSE)/12</f>
        <v>3.1558224514588173E-3</v>
      </c>
      <c r="U463" s="27">
        <f>EXP(-SUM(T$5:T463))</f>
        <v>0.27828095394131425</v>
      </c>
      <c r="V463" s="12">
        <f t="shared" si="147"/>
        <v>0</v>
      </c>
      <c r="W463" s="12">
        <f t="shared" si="148"/>
        <v>182.98088164465125</v>
      </c>
      <c r="X463" s="26"/>
      <c r="Y463">
        <f>VLOOKUP(B463, Mort!$A$2:$D$116, 4, FALSE)/12</f>
        <v>3.0969442549304994E-3</v>
      </c>
      <c r="Z463">
        <f>VLOOKUP(D463,Lapse!$A$2:$B$101, 2, FALSE)/12</f>
        <v>2.5000000000000001E-3</v>
      </c>
      <c r="AA463" s="28">
        <f t="shared" si="151"/>
        <v>0.26579851060945875</v>
      </c>
      <c r="AB463" s="27">
        <f t="shared" si="149"/>
        <v>0</v>
      </c>
      <c r="AC463" s="27">
        <f t="shared" si="150"/>
        <v>48.636045811153949</v>
      </c>
    </row>
    <row r="464" spans="1:29" x14ac:dyDescent="0.2">
      <c r="A464" s="19">
        <f t="shared" si="136"/>
        <v>58745</v>
      </c>
      <c r="B464">
        <f t="shared" si="137"/>
        <v>93</v>
      </c>
      <c r="C464">
        <f t="shared" si="138"/>
        <v>7</v>
      </c>
      <c r="D464">
        <f t="shared" si="139"/>
        <v>39</v>
      </c>
      <c r="E464">
        <f t="shared" si="140"/>
        <v>4</v>
      </c>
      <c r="F464">
        <f t="shared" si="141"/>
        <v>460</v>
      </c>
      <c r="G464" s="11">
        <f>'Fund Return'!D461</f>
        <v>8.0987727520283456E-4</v>
      </c>
      <c r="H464" s="12">
        <f t="shared" si="142"/>
        <v>0</v>
      </c>
      <c r="I464" s="12">
        <f>H463*(Input!$B$13)/12</f>
        <v>0</v>
      </c>
      <c r="J464" s="12">
        <f>H463*(Input!$B$14)/12</f>
        <v>0</v>
      </c>
      <c r="K464" s="12">
        <f>IF(AND($E464=0, H463&gt;0), Input!$B$15, 0)</f>
        <v>0</v>
      </c>
      <c r="L464" s="12">
        <f>O463*IF(AND($E464=0, H463&gt;0), Input!$B$12, 0)</f>
        <v>0</v>
      </c>
      <c r="M464" s="12">
        <f t="shared" si="143"/>
        <v>0</v>
      </c>
      <c r="N464" s="12">
        <f>IF(AND($E464=0, Q464=0, D464&lt;=5), MAX(O452*Input!$B$20), 0)</f>
        <v>0</v>
      </c>
      <c r="O464" s="12">
        <f t="shared" si="144"/>
        <v>157809.62</v>
      </c>
      <c r="P464" s="20">
        <f>IF(Q464=0, VLOOKUP(B464, LWP!$A$2:$B$77, 2, FALSE), P463)</f>
        <v>0.05</v>
      </c>
      <c r="Q464" s="13">
        <f>IF(F464&lt;Input!$B$23,0,1)</f>
        <v>1</v>
      </c>
      <c r="R464" s="12">
        <f t="shared" si="145"/>
        <v>657.54008333333331</v>
      </c>
      <c r="S464" s="12">
        <f t="shared" si="146"/>
        <v>657.54008333333331</v>
      </c>
      <c r="T464" s="27">
        <f>VLOOKUP(D464,'Swap-forward'!$A$2:$B$90,2,FALSE)/12</f>
        <v>3.1558224514588173E-3</v>
      </c>
      <c r="U464" s="27">
        <f>EXP(-SUM(T$5:T464))</f>
        <v>0.27740413293246968</v>
      </c>
      <c r="V464" s="12">
        <f t="shared" si="147"/>
        <v>0</v>
      </c>
      <c r="W464" s="12">
        <f t="shared" si="148"/>
        <v>182.40433668542718</v>
      </c>
      <c r="X464" s="26"/>
      <c r="Y464">
        <f>VLOOKUP(B464, Mort!$A$2:$D$116, 4, FALSE)/12</f>
        <v>3.0969442549304994E-3</v>
      </c>
      <c r="Z464">
        <f>VLOOKUP(D464,Lapse!$A$2:$B$101, 2, FALSE)/12</f>
        <v>2.5000000000000001E-3</v>
      </c>
      <c r="AA464" s="28">
        <f t="shared" si="151"/>
        <v>0.26431290907046007</v>
      </c>
      <c r="AB464" s="27">
        <f t="shared" si="149"/>
        <v>0</v>
      </c>
      <c r="AC464" s="27">
        <f t="shared" si="150"/>
        <v>48.211820856392897</v>
      </c>
    </row>
    <row r="465" spans="1:29" x14ac:dyDescent="0.2">
      <c r="A465" s="19">
        <f t="shared" si="136"/>
        <v>58775</v>
      </c>
      <c r="B465">
        <f t="shared" si="137"/>
        <v>93</v>
      </c>
      <c r="C465">
        <f t="shared" si="138"/>
        <v>8</v>
      </c>
      <c r="D465">
        <f t="shared" si="139"/>
        <v>39</v>
      </c>
      <c r="E465">
        <f t="shared" si="140"/>
        <v>5</v>
      </c>
      <c r="F465">
        <f t="shared" si="141"/>
        <v>461</v>
      </c>
      <c r="G465" s="11">
        <f>'Fund Return'!D462</f>
        <v>3.31788471911263E-2</v>
      </c>
      <c r="H465" s="12">
        <f t="shared" si="142"/>
        <v>0</v>
      </c>
      <c r="I465" s="12">
        <f>H464*(Input!$B$13)/12</f>
        <v>0</v>
      </c>
      <c r="J465" s="12">
        <f>H464*(Input!$B$14)/12</f>
        <v>0</v>
      </c>
      <c r="K465" s="12">
        <f>IF(AND($E465=0, H464&gt;0), Input!$B$15, 0)</f>
        <v>0</v>
      </c>
      <c r="L465" s="12">
        <f>O464*IF(AND($E465=0, H464&gt;0), Input!$B$12, 0)</f>
        <v>0</v>
      </c>
      <c r="M465" s="12">
        <f t="shared" si="143"/>
        <v>0</v>
      </c>
      <c r="N465" s="12">
        <f>IF(AND($E465=0, Q465=0, D465&lt;=5), MAX(O453*Input!$B$20), 0)</f>
        <v>0</v>
      </c>
      <c r="O465" s="12">
        <f t="shared" si="144"/>
        <v>157809.62</v>
      </c>
      <c r="P465" s="20">
        <f>IF(Q465=0, VLOOKUP(B465, LWP!$A$2:$B$77, 2, FALSE), P464)</f>
        <v>0.05</v>
      </c>
      <c r="Q465" s="13">
        <f>IF(F465&lt;Input!$B$23,0,1)</f>
        <v>1</v>
      </c>
      <c r="R465" s="12">
        <f t="shared" si="145"/>
        <v>657.54008333333331</v>
      </c>
      <c r="S465" s="12">
        <f t="shared" si="146"/>
        <v>657.54008333333331</v>
      </c>
      <c r="T465" s="27">
        <f>VLOOKUP(D465,'Swap-forward'!$A$2:$B$90,2,FALSE)/12</f>
        <v>3.1558224514588173E-3</v>
      </c>
      <c r="U465" s="27">
        <f>EXP(-SUM(T$5:T465))</f>
        <v>0.2765300746534155</v>
      </c>
      <c r="V465" s="12">
        <f t="shared" si="147"/>
        <v>0</v>
      </c>
      <c r="W465" s="12">
        <f t="shared" si="148"/>
        <v>181.82960833177972</v>
      </c>
      <c r="X465" s="26"/>
      <c r="Y465">
        <f>VLOOKUP(B465, Mort!$A$2:$D$116, 4, FALSE)/12</f>
        <v>3.0969442549304994E-3</v>
      </c>
      <c r="Z465">
        <f>VLOOKUP(D465,Lapse!$A$2:$B$101, 2, FALSE)/12</f>
        <v>2.5000000000000001E-3</v>
      </c>
      <c r="AA465" s="28">
        <f t="shared" si="151"/>
        <v>0.26283561085839729</v>
      </c>
      <c r="AB465" s="27">
        <f t="shared" si="149"/>
        <v>0</v>
      </c>
      <c r="AC465" s="27">
        <f t="shared" si="150"/>
        <v>47.79129617802645</v>
      </c>
    </row>
    <row r="466" spans="1:29" x14ac:dyDescent="0.2">
      <c r="A466" s="19">
        <f t="shared" si="136"/>
        <v>58806</v>
      </c>
      <c r="B466">
        <f t="shared" ref="B466:B529" si="152">B465+(C465=11)</f>
        <v>93</v>
      </c>
      <c r="C466">
        <f t="shared" ref="C466:C529" si="153">MOD(C465+1,12)</f>
        <v>9</v>
      </c>
      <c r="D466">
        <f t="shared" ref="D466:D529" si="154">D465+(E465=11)</f>
        <v>39</v>
      </c>
      <c r="E466">
        <f t="shared" ref="E466:E529" si="155">MOD(E465+1,12)</f>
        <v>6</v>
      </c>
      <c r="F466">
        <f t="shared" ref="F466:F529" si="156">F465+1</f>
        <v>462</v>
      </c>
      <c r="G466" s="11">
        <f>'Fund Return'!D463</f>
        <v>-2.16522131122138E-3</v>
      </c>
      <c r="H466" s="12">
        <f t="shared" ref="H466:H529" si="157">MAX(H465*(1+G466) - (I466+J466+K466+L466) -R466,0)</f>
        <v>0</v>
      </c>
      <c r="I466" s="12">
        <f>H465*(Input!$B$13)/12</f>
        <v>0</v>
      </c>
      <c r="J466" s="12">
        <f>H465*(Input!$B$14)/12</f>
        <v>0</v>
      </c>
      <c r="K466" s="12">
        <f>IF(AND($E466=0, H465&gt;0), Input!$B$15, 0)</f>
        <v>0</v>
      </c>
      <c r="L466" s="12">
        <f>O465*IF(AND($E466=0, H465&gt;0), Input!$B$12, 0)</f>
        <v>0</v>
      </c>
      <c r="M466" s="12">
        <f t="shared" ref="M466:M529" si="158">IF(AND($E466=0, Q466=0), MAX(H466,O465) - O465, 0)</f>
        <v>0</v>
      </c>
      <c r="N466" s="12">
        <f>IF(AND($E466=0, Q466=0, D466&lt;=5), MAX(O454*Input!$B$20), 0)</f>
        <v>0</v>
      </c>
      <c r="O466" s="12">
        <f t="shared" ref="O466:O529" si="159">O465+MAX(M466,N466)</f>
        <v>157809.62</v>
      </c>
      <c r="P466" s="20">
        <f>IF(Q466=0, VLOOKUP(B466, LWP!$A$2:$B$77, 2, FALSE), P465)</f>
        <v>0.05</v>
      </c>
      <c r="Q466" s="13">
        <f>IF(F466&lt;Input!$B$23,0,1)</f>
        <v>1</v>
      </c>
      <c r="R466" s="12">
        <f t="shared" si="145"/>
        <v>657.54008333333331</v>
      </c>
      <c r="S466" s="12">
        <f t="shared" si="146"/>
        <v>657.54008333333331</v>
      </c>
      <c r="T466" s="27">
        <f>VLOOKUP(D466,'Swap-forward'!$A$2:$B$90,2,FALSE)/12</f>
        <v>3.1558224514588173E-3</v>
      </c>
      <c r="U466" s="27">
        <f>EXP(-SUM(T$5:T466))</f>
        <v>0.27565877039920988</v>
      </c>
      <c r="V466" s="12">
        <f t="shared" si="147"/>
        <v>0</v>
      </c>
      <c r="W466" s="12">
        <f t="shared" si="148"/>
        <v>181.25669085986067</v>
      </c>
      <c r="X466" s="26"/>
      <c r="Y466">
        <f>VLOOKUP(B466, Mort!$A$2:$D$116, 4, FALSE)/12</f>
        <v>3.0969442549304994E-3</v>
      </c>
      <c r="Z466">
        <f>VLOOKUP(D466,Lapse!$A$2:$B$101, 2, FALSE)/12</f>
        <v>2.5000000000000001E-3</v>
      </c>
      <c r="AA466" s="28">
        <f t="shared" si="151"/>
        <v>0.26136656956429988</v>
      </c>
      <c r="AB466" s="27">
        <f t="shared" si="149"/>
        <v>0</v>
      </c>
      <c r="AC466" s="27">
        <f t="shared" si="150"/>
        <v>47.374439500618571</v>
      </c>
    </row>
    <row r="467" spans="1:29" x14ac:dyDescent="0.2">
      <c r="A467" s="19">
        <f t="shared" si="136"/>
        <v>58837</v>
      </c>
      <c r="B467">
        <f t="shared" si="152"/>
        <v>93</v>
      </c>
      <c r="C467">
        <f t="shared" si="153"/>
        <v>10</v>
      </c>
      <c r="D467">
        <f t="shared" si="154"/>
        <v>39</v>
      </c>
      <c r="E467">
        <f t="shared" si="155"/>
        <v>7</v>
      </c>
      <c r="F467">
        <f t="shared" si="156"/>
        <v>463</v>
      </c>
      <c r="G467" s="11">
        <f>'Fund Return'!D464</f>
        <v>3.6844406696283933E-3</v>
      </c>
      <c r="H467" s="12">
        <f t="shared" si="157"/>
        <v>0</v>
      </c>
      <c r="I467" s="12">
        <f>H466*(Input!$B$13)/12</f>
        <v>0</v>
      </c>
      <c r="J467" s="12">
        <f>H466*(Input!$B$14)/12</f>
        <v>0</v>
      </c>
      <c r="K467" s="12">
        <f>IF(AND($E467=0, H466&gt;0), Input!$B$15, 0)</f>
        <v>0</v>
      </c>
      <c r="L467" s="12">
        <f>O466*IF(AND($E467=0, H466&gt;0), Input!$B$12, 0)</f>
        <v>0</v>
      </c>
      <c r="M467" s="12">
        <f t="shared" si="158"/>
        <v>0</v>
      </c>
      <c r="N467" s="12">
        <f>IF(AND($E467=0, Q467=0, D467&lt;=5), MAX(O455*Input!$B$20), 0)</f>
        <v>0</v>
      </c>
      <c r="O467" s="12">
        <f t="shared" si="159"/>
        <v>157809.62</v>
      </c>
      <c r="P467" s="20">
        <f>IF(Q467=0, VLOOKUP(B467, LWP!$A$2:$B$77, 2, FALSE), P466)</f>
        <v>0.05</v>
      </c>
      <c r="Q467" s="13">
        <f>IF(F467&lt;Input!$B$23,0,1)</f>
        <v>1</v>
      </c>
      <c r="R467" s="12">
        <f t="shared" si="145"/>
        <v>657.54008333333331</v>
      </c>
      <c r="S467" s="12">
        <f t="shared" si="146"/>
        <v>657.54008333333331</v>
      </c>
      <c r="T467" s="27">
        <f>VLOOKUP(D467,'Swap-forward'!$A$2:$B$90,2,FALSE)/12</f>
        <v>3.1558224514588173E-3</v>
      </c>
      <c r="U467" s="27">
        <f>EXP(-SUM(T$5:T467))</f>
        <v>0.2747902114923389</v>
      </c>
      <c r="V467" s="12">
        <f t="shared" si="147"/>
        <v>0</v>
      </c>
      <c r="W467" s="12">
        <f t="shared" si="148"/>
        <v>180.68557856385681</v>
      </c>
      <c r="X467" s="26"/>
      <c r="Y467">
        <f>VLOOKUP(B467, Mort!$A$2:$D$116, 4, FALSE)/12</f>
        <v>3.0969442549304994E-3</v>
      </c>
      <c r="Z467">
        <f>VLOOKUP(D467,Lapse!$A$2:$B$101, 2, FALSE)/12</f>
        <v>2.5000000000000001E-3</v>
      </c>
      <c r="AA467" s="28">
        <f t="shared" si="151"/>
        <v>0.25990573903858621</v>
      </c>
      <c r="AB467" s="27">
        <f t="shared" si="149"/>
        <v>0</v>
      </c>
      <c r="AC467" s="27">
        <f t="shared" si="150"/>
        <v>46.961218830253735</v>
      </c>
    </row>
    <row r="468" spans="1:29" x14ac:dyDescent="0.2">
      <c r="A468" s="19">
        <f t="shared" si="136"/>
        <v>58865</v>
      </c>
      <c r="B468">
        <f t="shared" si="152"/>
        <v>93</v>
      </c>
      <c r="C468">
        <f t="shared" si="153"/>
        <v>11</v>
      </c>
      <c r="D468">
        <f t="shared" si="154"/>
        <v>39</v>
      </c>
      <c r="E468">
        <f t="shared" si="155"/>
        <v>8</v>
      </c>
      <c r="F468">
        <f t="shared" si="156"/>
        <v>464</v>
      </c>
      <c r="G468" s="11">
        <f>'Fund Return'!D465</f>
        <v>5.0723983367141298E-4</v>
      </c>
      <c r="H468" s="12">
        <f t="shared" si="157"/>
        <v>0</v>
      </c>
      <c r="I468" s="12">
        <f>H467*(Input!$B$13)/12</f>
        <v>0</v>
      </c>
      <c r="J468" s="12">
        <f>H467*(Input!$B$14)/12</f>
        <v>0</v>
      </c>
      <c r="K468" s="12">
        <f>IF(AND($E468=0, H467&gt;0), Input!$B$15, 0)</f>
        <v>0</v>
      </c>
      <c r="L468" s="12">
        <f>O467*IF(AND($E468=0, H467&gt;0), Input!$B$12, 0)</f>
        <v>0</v>
      </c>
      <c r="M468" s="12">
        <f t="shared" si="158"/>
        <v>0</v>
      </c>
      <c r="N468" s="12">
        <f>IF(AND($E468=0, Q468=0, D468&lt;=5), MAX(O456*Input!$B$20), 0)</f>
        <v>0</v>
      </c>
      <c r="O468" s="12">
        <f t="shared" si="159"/>
        <v>157809.62</v>
      </c>
      <c r="P468" s="20">
        <f>IF(Q468=0, VLOOKUP(B468, LWP!$A$2:$B$77, 2, FALSE), P467)</f>
        <v>0.05</v>
      </c>
      <c r="Q468" s="13">
        <f>IF(F468&lt;Input!$B$23,0,1)</f>
        <v>1</v>
      </c>
      <c r="R468" s="12">
        <f t="shared" si="145"/>
        <v>657.54008333333331</v>
      </c>
      <c r="S468" s="12">
        <f t="shared" si="146"/>
        <v>657.54008333333331</v>
      </c>
      <c r="T468" s="27">
        <f>VLOOKUP(D468,'Swap-forward'!$A$2:$B$90,2,FALSE)/12</f>
        <v>3.1558224514588173E-3</v>
      </c>
      <c r="U468" s="27">
        <f>EXP(-SUM(T$5:T468))</f>
        <v>0.27392438928263013</v>
      </c>
      <c r="V468" s="12">
        <f t="shared" si="147"/>
        <v>0</v>
      </c>
      <c r="W468" s="12">
        <f t="shared" si="148"/>
        <v>180.11626575593306</v>
      </c>
      <c r="X468" s="26"/>
      <c r="Y468">
        <f>VLOOKUP(B468, Mort!$A$2:$D$116, 4, FALSE)/12</f>
        <v>3.0969442549304994E-3</v>
      </c>
      <c r="Z468">
        <f>VLOOKUP(D468,Lapse!$A$2:$B$101, 2, FALSE)/12</f>
        <v>2.5000000000000001E-3</v>
      </c>
      <c r="AA468" s="28">
        <f t="shared" si="151"/>
        <v>0.2584530733896141</v>
      </c>
      <c r="AB468" s="27">
        <f t="shared" si="149"/>
        <v>0</v>
      </c>
      <c r="AC468" s="27">
        <f t="shared" si="150"/>
        <v>46.551602452081404</v>
      </c>
    </row>
    <row r="469" spans="1:29" x14ac:dyDescent="0.2">
      <c r="A469" s="19">
        <f t="shared" si="136"/>
        <v>58896</v>
      </c>
      <c r="B469">
        <f t="shared" si="152"/>
        <v>94</v>
      </c>
      <c r="C469">
        <f t="shared" si="153"/>
        <v>0</v>
      </c>
      <c r="D469">
        <f t="shared" si="154"/>
        <v>39</v>
      </c>
      <c r="E469">
        <f t="shared" si="155"/>
        <v>9</v>
      </c>
      <c r="F469">
        <f t="shared" si="156"/>
        <v>465</v>
      </c>
      <c r="G469" s="11">
        <f>'Fund Return'!D466</f>
        <v>-5.2415625230892257E-2</v>
      </c>
      <c r="H469" s="12">
        <f t="shared" si="157"/>
        <v>0</v>
      </c>
      <c r="I469" s="12">
        <f>H468*(Input!$B$13)/12</f>
        <v>0</v>
      </c>
      <c r="J469" s="12">
        <f>H468*(Input!$B$14)/12</f>
        <v>0</v>
      </c>
      <c r="K469" s="12">
        <f>IF(AND($E469=0, H468&gt;0), Input!$B$15, 0)</f>
        <v>0</v>
      </c>
      <c r="L469" s="12">
        <f>O468*IF(AND($E469=0, H468&gt;0), Input!$B$12, 0)</f>
        <v>0</v>
      </c>
      <c r="M469" s="12">
        <f t="shared" si="158"/>
        <v>0</v>
      </c>
      <c r="N469" s="12">
        <f>IF(AND($E469=0, Q469=0, D469&lt;=5), MAX(O457*Input!$B$20), 0)</f>
        <v>0</v>
      </c>
      <c r="O469" s="12">
        <f t="shared" si="159"/>
        <v>157809.62</v>
      </c>
      <c r="P469" s="20">
        <f>IF(Q469=0, VLOOKUP(B469, LWP!$A$2:$B$77, 2, FALSE), P468)</f>
        <v>0.05</v>
      </c>
      <c r="Q469" s="13">
        <f>IF(F469&lt;Input!$B$23,0,1)</f>
        <v>1</v>
      </c>
      <c r="R469" s="12">
        <f t="shared" si="145"/>
        <v>657.54008333333331</v>
      </c>
      <c r="S469" s="12">
        <f t="shared" si="146"/>
        <v>657.54008333333331</v>
      </c>
      <c r="T469" s="27">
        <f>VLOOKUP(D469,'Swap-forward'!$A$2:$B$90,2,FALSE)/12</f>
        <v>3.1558224514588173E-3</v>
      </c>
      <c r="U469" s="27">
        <f>EXP(-SUM(T$5:T469))</f>
        <v>0.2730612951471667</v>
      </c>
      <c r="V469" s="12">
        <f t="shared" si="147"/>
        <v>0</v>
      </c>
      <c r="W469" s="12">
        <f t="shared" si="148"/>
        <v>179.54874676617592</v>
      </c>
      <c r="X469" s="26"/>
      <c r="Y469">
        <f>VLOOKUP(B469, Mort!$A$2:$D$116, 4, FALSE)/12</f>
        <v>3.6945500817858663E-3</v>
      </c>
      <c r="Z469">
        <f>VLOOKUP(D469,Lapse!$A$2:$B$101, 2, FALSE)/12</f>
        <v>2.5000000000000001E-3</v>
      </c>
      <c r="AA469" s="28">
        <f t="shared" si="151"/>
        <v>0.25685446005226925</v>
      </c>
      <c r="AB469" s="27">
        <f t="shared" si="149"/>
        <v>0</v>
      </c>
      <c r="AC469" s="27">
        <f t="shared" si="150"/>
        <v>46.117896403687745</v>
      </c>
    </row>
    <row r="470" spans="1:29" x14ac:dyDescent="0.2">
      <c r="A470" s="19">
        <f t="shared" si="136"/>
        <v>58926</v>
      </c>
      <c r="B470">
        <f t="shared" si="152"/>
        <v>94</v>
      </c>
      <c r="C470">
        <f t="shared" si="153"/>
        <v>1</v>
      </c>
      <c r="D470">
        <f t="shared" si="154"/>
        <v>39</v>
      </c>
      <c r="E470">
        <f t="shared" si="155"/>
        <v>10</v>
      </c>
      <c r="F470">
        <f t="shared" si="156"/>
        <v>466</v>
      </c>
      <c r="G470" s="11">
        <f>'Fund Return'!D467</f>
        <v>-3.4343005980799542E-2</v>
      </c>
      <c r="H470" s="12">
        <f t="shared" si="157"/>
        <v>0</v>
      </c>
      <c r="I470" s="12">
        <f>H469*(Input!$B$13)/12</f>
        <v>0</v>
      </c>
      <c r="J470" s="12">
        <f>H469*(Input!$B$14)/12</f>
        <v>0</v>
      </c>
      <c r="K470" s="12">
        <f>IF(AND($E470=0, H469&gt;0), Input!$B$15, 0)</f>
        <v>0</v>
      </c>
      <c r="L470" s="12">
        <f>O469*IF(AND($E470=0, H469&gt;0), Input!$B$12, 0)</f>
        <v>0</v>
      </c>
      <c r="M470" s="12">
        <f t="shared" si="158"/>
        <v>0</v>
      </c>
      <c r="N470" s="12">
        <f>IF(AND($E470=0, Q470=0, D470&lt;=5), MAX(O458*Input!$B$20), 0)</f>
        <v>0</v>
      </c>
      <c r="O470" s="12">
        <f t="shared" si="159"/>
        <v>157809.62</v>
      </c>
      <c r="P470" s="20">
        <f>IF(Q470=0, VLOOKUP(B470, LWP!$A$2:$B$77, 2, FALSE), P469)</f>
        <v>0.05</v>
      </c>
      <c r="Q470" s="13">
        <f>IF(F470&lt;Input!$B$23,0,1)</f>
        <v>1</v>
      </c>
      <c r="R470" s="12">
        <f t="shared" si="145"/>
        <v>657.54008333333331</v>
      </c>
      <c r="S470" s="12">
        <f t="shared" si="146"/>
        <v>657.54008333333331</v>
      </c>
      <c r="T470" s="27">
        <f>VLOOKUP(D470,'Swap-forward'!$A$2:$B$90,2,FALSE)/12</f>
        <v>3.1558224514588173E-3</v>
      </c>
      <c r="U470" s="27">
        <f>EXP(-SUM(T$5:T470))</f>
        <v>0.272200920490201</v>
      </c>
      <c r="V470" s="12">
        <f t="shared" si="147"/>
        <v>0</v>
      </c>
      <c r="W470" s="12">
        <f t="shared" si="148"/>
        <v>178.98301594253681</v>
      </c>
      <c r="X470" s="26"/>
      <c r="Y470">
        <f>VLOOKUP(B470, Mort!$A$2:$D$116, 4, FALSE)/12</f>
        <v>3.6945500817858663E-3</v>
      </c>
      <c r="Z470">
        <f>VLOOKUP(D470,Lapse!$A$2:$B$101, 2, FALSE)/12</f>
        <v>2.5000000000000001E-3</v>
      </c>
      <c r="AA470" s="28">
        <f t="shared" si="151"/>
        <v>0.25526573463991137</v>
      </c>
      <c r="AB470" s="27">
        <f t="shared" si="149"/>
        <v>0</v>
      </c>
      <c r="AC470" s="27">
        <f t="shared" si="150"/>
        <v>45.688231052638628</v>
      </c>
    </row>
    <row r="471" spans="1:29" x14ac:dyDescent="0.2">
      <c r="A471" s="19">
        <f t="shared" si="136"/>
        <v>58957</v>
      </c>
      <c r="B471">
        <f t="shared" si="152"/>
        <v>94</v>
      </c>
      <c r="C471">
        <f t="shared" si="153"/>
        <v>2</v>
      </c>
      <c r="D471">
        <f t="shared" si="154"/>
        <v>39</v>
      </c>
      <c r="E471">
        <f t="shared" si="155"/>
        <v>11</v>
      </c>
      <c r="F471">
        <f t="shared" si="156"/>
        <v>467</v>
      </c>
      <c r="G471" s="11">
        <f>'Fund Return'!D468</f>
        <v>2.0422062855151798E-2</v>
      </c>
      <c r="H471" s="12">
        <f t="shared" si="157"/>
        <v>0</v>
      </c>
      <c r="I471" s="12">
        <f>H470*(Input!$B$13)/12</f>
        <v>0</v>
      </c>
      <c r="J471" s="12">
        <f>H470*(Input!$B$14)/12</f>
        <v>0</v>
      </c>
      <c r="K471" s="12">
        <f>IF(AND($E471=0, H470&gt;0), Input!$B$15, 0)</f>
        <v>0</v>
      </c>
      <c r="L471" s="12">
        <f>O470*IF(AND($E471=0, H470&gt;0), Input!$B$12, 0)</f>
        <v>0</v>
      </c>
      <c r="M471" s="12">
        <f t="shared" si="158"/>
        <v>0</v>
      </c>
      <c r="N471" s="12">
        <f>IF(AND($E471=0, Q471=0, D471&lt;=5), MAX(O459*Input!$B$20), 0)</f>
        <v>0</v>
      </c>
      <c r="O471" s="12">
        <f t="shared" si="159"/>
        <v>157809.62</v>
      </c>
      <c r="P471" s="20">
        <f>IF(Q471=0, VLOOKUP(B471, LWP!$A$2:$B$77, 2, FALSE), P470)</f>
        <v>0.05</v>
      </c>
      <c r="Q471" s="13">
        <f>IF(F471&lt;Input!$B$23,0,1)</f>
        <v>1</v>
      </c>
      <c r="R471" s="12">
        <f t="shared" si="145"/>
        <v>657.54008333333331</v>
      </c>
      <c r="S471" s="12">
        <f t="shared" si="146"/>
        <v>657.54008333333331</v>
      </c>
      <c r="T471" s="27">
        <f>VLOOKUP(D471,'Swap-forward'!$A$2:$B$90,2,FALSE)/12</f>
        <v>3.1558224514588173E-3</v>
      </c>
      <c r="U471" s="27">
        <f>EXP(-SUM(T$5:T471))</f>
        <v>0.27134325674306953</v>
      </c>
      <c r="V471" s="12">
        <f t="shared" si="147"/>
        <v>0</v>
      </c>
      <c r="W471" s="12">
        <f t="shared" si="148"/>
        <v>178.41906765077599</v>
      </c>
      <c r="X471" s="26"/>
      <c r="Y471">
        <f>VLOOKUP(B471, Mort!$A$2:$D$116, 4, FALSE)/12</f>
        <v>3.6945500817858663E-3</v>
      </c>
      <c r="Z471">
        <f>VLOOKUP(D471,Lapse!$A$2:$B$101, 2, FALSE)/12</f>
        <v>2.5000000000000001E-3</v>
      </c>
      <c r="AA471" s="28">
        <f t="shared" si="151"/>
        <v>0.25368683599262254</v>
      </c>
      <c r="AB471" s="27">
        <f t="shared" si="149"/>
        <v>0</v>
      </c>
      <c r="AC471" s="27">
        <f t="shared" si="150"/>
        <v>45.26256875307903</v>
      </c>
    </row>
    <row r="472" spans="1:29" x14ac:dyDescent="0.2">
      <c r="A472" s="19">
        <f t="shared" si="136"/>
        <v>58987</v>
      </c>
      <c r="B472">
        <f t="shared" si="152"/>
        <v>94</v>
      </c>
      <c r="C472">
        <f t="shared" si="153"/>
        <v>3</v>
      </c>
      <c r="D472">
        <f t="shared" si="154"/>
        <v>40</v>
      </c>
      <c r="E472">
        <f t="shared" si="155"/>
        <v>0</v>
      </c>
      <c r="F472">
        <f t="shared" si="156"/>
        <v>468</v>
      </c>
      <c r="G472" s="11">
        <f>'Fund Return'!D469</f>
        <v>1.5892939052311903E-2</v>
      </c>
      <c r="H472" s="12">
        <f t="shared" si="157"/>
        <v>0</v>
      </c>
      <c r="I472" s="12">
        <f>H471*(Input!$B$13)/12</f>
        <v>0</v>
      </c>
      <c r="J472" s="12">
        <f>H471*(Input!$B$14)/12</f>
        <v>0</v>
      </c>
      <c r="K472" s="12">
        <f>IF(AND($E472=0, H471&gt;0), Input!$B$15, 0)</f>
        <v>0</v>
      </c>
      <c r="L472" s="12">
        <f>O471*IF(AND($E472=0, H471&gt;0), Input!$B$12, 0)</f>
        <v>0</v>
      </c>
      <c r="M472" s="12">
        <f t="shared" si="158"/>
        <v>0</v>
      </c>
      <c r="N472" s="12">
        <f>IF(AND($E472=0, Q472=0, D472&lt;=5), MAX(O460*Input!$B$20), 0)</f>
        <v>0</v>
      </c>
      <c r="O472" s="12">
        <f t="shared" si="159"/>
        <v>157809.62</v>
      </c>
      <c r="P472" s="20">
        <f>IF(Q472=0, VLOOKUP(B472, LWP!$A$2:$B$77, 2, FALSE), P471)</f>
        <v>0.05</v>
      </c>
      <c r="Q472" s="13">
        <f>IF(F472&lt;Input!$B$23,0,1)</f>
        <v>1</v>
      </c>
      <c r="R472" s="12">
        <f t="shared" si="145"/>
        <v>657.54008333333331</v>
      </c>
      <c r="S472" s="12">
        <f t="shared" si="146"/>
        <v>657.54008333333331</v>
      </c>
      <c r="T472" s="27">
        <f>VLOOKUP(D472,'Swap-forward'!$A$2:$B$90,2,FALSE)/12</f>
        <v>3.1558224514588173E-3</v>
      </c>
      <c r="U472" s="27">
        <f>EXP(-SUM(T$5:T472))</f>
        <v>0.27048829536410718</v>
      </c>
      <c r="V472" s="12">
        <f t="shared" si="147"/>
        <v>0</v>
      </c>
      <c r="W472" s="12">
        <f t="shared" si="148"/>
        <v>177.8568962744063</v>
      </c>
      <c r="X472" s="26"/>
      <c r="Y472">
        <f>VLOOKUP(B472, Mort!$A$2:$D$116, 4, FALSE)/12</f>
        <v>3.6945500817858663E-3</v>
      </c>
      <c r="Z472">
        <f>VLOOKUP(D472,Lapse!$A$2:$B$101, 2, FALSE)/12</f>
        <v>2.5000000000000001E-3</v>
      </c>
      <c r="AA472" s="28">
        <f t="shared" si="151"/>
        <v>0.25211770332877814</v>
      </c>
      <c r="AB472" s="27">
        <f t="shared" si="149"/>
        <v>0</v>
      </c>
      <c r="AC472" s="27">
        <f t="shared" si="150"/>
        <v>44.840872209888033</v>
      </c>
    </row>
    <row r="473" spans="1:29" x14ac:dyDescent="0.2">
      <c r="A473" s="19">
        <f t="shared" si="136"/>
        <v>59018</v>
      </c>
      <c r="B473">
        <f t="shared" si="152"/>
        <v>94</v>
      </c>
      <c r="C473">
        <f t="shared" si="153"/>
        <v>4</v>
      </c>
      <c r="D473">
        <f t="shared" si="154"/>
        <v>40</v>
      </c>
      <c r="E473">
        <f t="shared" si="155"/>
        <v>1</v>
      </c>
      <c r="F473">
        <f t="shared" si="156"/>
        <v>469</v>
      </c>
      <c r="G473" s="11">
        <f>'Fund Return'!D470</f>
        <v>-2.0378136700240929E-2</v>
      </c>
      <c r="H473" s="12">
        <f t="shared" si="157"/>
        <v>0</v>
      </c>
      <c r="I473" s="12">
        <f>H472*(Input!$B$13)/12</f>
        <v>0</v>
      </c>
      <c r="J473" s="12">
        <f>H472*(Input!$B$14)/12</f>
        <v>0</v>
      </c>
      <c r="K473" s="12">
        <f>IF(AND($E473=0, H472&gt;0), Input!$B$15, 0)</f>
        <v>0</v>
      </c>
      <c r="L473" s="12">
        <f>O472*IF(AND($E473=0, H472&gt;0), Input!$B$12, 0)</f>
        <v>0</v>
      </c>
      <c r="M473" s="12">
        <f t="shared" si="158"/>
        <v>0</v>
      </c>
      <c r="N473" s="12">
        <f>IF(AND($E473=0, Q473=0, D473&lt;=5), MAX(O461*Input!$B$20), 0)</f>
        <v>0</v>
      </c>
      <c r="O473" s="12">
        <f t="shared" si="159"/>
        <v>157809.62</v>
      </c>
      <c r="P473" s="20">
        <f>IF(Q473=0, VLOOKUP(B473, LWP!$A$2:$B$77, 2, FALSE), P472)</f>
        <v>0.05</v>
      </c>
      <c r="Q473" s="13">
        <f>IF(F473&lt;Input!$B$23,0,1)</f>
        <v>1</v>
      </c>
      <c r="R473" s="12">
        <f t="shared" si="145"/>
        <v>657.54008333333331</v>
      </c>
      <c r="S473" s="12">
        <f t="shared" si="146"/>
        <v>657.54008333333331</v>
      </c>
      <c r="T473" s="27">
        <f>VLOOKUP(D473,'Swap-forward'!$A$2:$B$90,2,FALSE)/12</f>
        <v>3.1558224514588173E-3</v>
      </c>
      <c r="U473" s="27">
        <f>EXP(-SUM(T$5:T473))</f>
        <v>0.26963602783856239</v>
      </c>
      <c r="V473" s="12">
        <f t="shared" si="147"/>
        <v>0</v>
      </c>
      <c r="W473" s="12">
        <f t="shared" si="148"/>
        <v>177.2964962146373</v>
      </c>
      <c r="X473" s="26"/>
      <c r="Y473">
        <f>VLOOKUP(B473, Mort!$A$2:$D$116, 4, FALSE)/12</f>
        <v>3.6945500817858663E-3</v>
      </c>
      <c r="Z473">
        <f>VLOOKUP(D473,Lapse!$A$2:$B$101, 2, FALSE)/12</f>
        <v>2.5000000000000001E-3</v>
      </c>
      <c r="AA473" s="28">
        <f t="shared" si="151"/>
        <v>0.25055827624270682</v>
      </c>
      <c r="AB473" s="27">
        <f t="shared" si="149"/>
        <v>0</v>
      </c>
      <c r="AC473" s="27">
        <f t="shared" si="150"/>
        <v>44.423104475411115</v>
      </c>
    </row>
    <row r="474" spans="1:29" x14ac:dyDescent="0.2">
      <c r="A474" s="19">
        <f t="shared" si="136"/>
        <v>59049</v>
      </c>
      <c r="B474">
        <f t="shared" si="152"/>
        <v>94</v>
      </c>
      <c r="C474">
        <f t="shared" si="153"/>
        <v>5</v>
      </c>
      <c r="D474">
        <f t="shared" si="154"/>
        <v>40</v>
      </c>
      <c r="E474">
        <f t="shared" si="155"/>
        <v>2</v>
      </c>
      <c r="F474">
        <f t="shared" si="156"/>
        <v>470</v>
      </c>
      <c r="G474" s="11">
        <f>'Fund Return'!D471</f>
        <v>4.2944124426119744E-2</v>
      </c>
      <c r="H474" s="12">
        <f t="shared" si="157"/>
        <v>0</v>
      </c>
      <c r="I474" s="12">
        <f>H473*(Input!$B$13)/12</f>
        <v>0</v>
      </c>
      <c r="J474" s="12">
        <f>H473*(Input!$B$14)/12</f>
        <v>0</v>
      </c>
      <c r="K474" s="12">
        <f>IF(AND($E474=0, H473&gt;0), Input!$B$15, 0)</f>
        <v>0</v>
      </c>
      <c r="L474" s="12">
        <f>O473*IF(AND($E474=0, H473&gt;0), Input!$B$12, 0)</f>
        <v>0</v>
      </c>
      <c r="M474" s="12">
        <f t="shared" si="158"/>
        <v>0</v>
      </c>
      <c r="N474" s="12">
        <f>IF(AND($E474=0, Q474=0, D474&lt;=5), MAX(O462*Input!$B$20), 0)</f>
        <v>0</v>
      </c>
      <c r="O474" s="12">
        <f t="shared" si="159"/>
        <v>157809.62</v>
      </c>
      <c r="P474" s="20">
        <f>IF(Q474=0, VLOOKUP(B474, LWP!$A$2:$B$77, 2, FALSE), P473)</f>
        <v>0.05</v>
      </c>
      <c r="Q474" s="13">
        <f>IF(F474&lt;Input!$B$23,0,1)</f>
        <v>1</v>
      </c>
      <c r="R474" s="12">
        <f t="shared" si="145"/>
        <v>657.54008333333331</v>
      </c>
      <c r="S474" s="12">
        <f t="shared" si="146"/>
        <v>657.54008333333331</v>
      </c>
      <c r="T474" s="27">
        <f>VLOOKUP(D474,'Swap-forward'!$A$2:$B$90,2,FALSE)/12</f>
        <v>3.1558224514588173E-3</v>
      </c>
      <c r="U474" s="27">
        <f>EXP(-SUM(T$5:T474))</f>
        <v>0.26878644567851234</v>
      </c>
      <c r="V474" s="12">
        <f t="shared" si="147"/>
        <v>0</v>
      </c>
      <c r="W474" s="12">
        <f t="shared" si="148"/>
        <v>176.73786189031946</v>
      </c>
      <c r="X474" s="26"/>
      <c r="Y474">
        <f>VLOOKUP(B474, Mort!$A$2:$D$116, 4, FALSE)/12</f>
        <v>3.6945500817858663E-3</v>
      </c>
      <c r="Z474">
        <f>VLOOKUP(D474,Lapse!$A$2:$B$101, 2, FALSE)/12</f>
        <v>2.5000000000000001E-3</v>
      </c>
      <c r="AA474" s="28">
        <f t="shared" si="151"/>
        <v>0.24900849470236538</v>
      </c>
      <c r="AB474" s="27">
        <f t="shared" si="149"/>
        <v>0</v>
      </c>
      <c r="AC474" s="27">
        <f t="shared" si="150"/>
        <v>44.009228946222997</v>
      </c>
    </row>
    <row r="475" spans="1:29" x14ac:dyDescent="0.2">
      <c r="A475" s="19">
        <f t="shared" si="136"/>
        <v>59079</v>
      </c>
      <c r="B475">
        <f t="shared" si="152"/>
        <v>94</v>
      </c>
      <c r="C475">
        <f t="shared" si="153"/>
        <v>6</v>
      </c>
      <c r="D475">
        <f t="shared" si="154"/>
        <v>40</v>
      </c>
      <c r="E475">
        <f t="shared" si="155"/>
        <v>3</v>
      </c>
      <c r="F475">
        <f t="shared" si="156"/>
        <v>471</v>
      </c>
      <c r="G475" s="11">
        <f>'Fund Return'!D472</f>
        <v>-6.0275766905847475E-2</v>
      </c>
      <c r="H475" s="12">
        <f t="shared" si="157"/>
        <v>0</v>
      </c>
      <c r="I475" s="12">
        <f>H474*(Input!$B$13)/12</f>
        <v>0</v>
      </c>
      <c r="J475" s="12">
        <f>H474*(Input!$B$14)/12</f>
        <v>0</v>
      </c>
      <c r="K475" s="12">
        <f>IF(AND($E475=0, H474&gt;0), Input!$B$15, 0)</f>
        <v>0</v>
      </c>
      <c r="L475" s="12">
        <f>O474*IF(AND($E475=0, H474&gt;0), Input!$B$12, 0)</f>
        <v>0</v>
      </c>
      <c r="M475" s="12">
        <f t="shared" si="158"/>
        <v>0</v>
      </c>
      <c r="N475" s="12">
        <f>IF(AND($E475=0, Q475=0, D475&lt;=5), MAX(O463*Input!$B$20), 0)</f>
        <v>0</v>
      </c>
      <c r="O475" s="12">
        <f t="shared" si="159"/>
        <v>157809.62</v>
      </c>
      <c r="P475" s="20">
        <f>IF(Q475=0, VLOOKUP(B475, LWP!$A$2:$B$77, 2, FALSE), P474)</f>
        <v>0.05</v>
      </c>
      <c r="Q475" s="13">
        <f>IF(F475&lt;Input!$B$23,0,1)</f>
        <v>1</v>
      </c>
      <c r="R475" s="12">
        <f t="shared" si="145"/>
        <v>657.54008333333331</v>
      </c>
      <c r="S475" s="12">
        <f t="shared" si="146"/>
        <v>657.54008333333331</v>
      </c>
      <c r="T475" s="27">
        <f>VLOOKUP(D475,'Swap-forward'!$A$2:$B$90,2,FALSE)/12</f>
        <v>3.1558224514588173E-3</v>
      </c>
      <c r="U475" s="27">
        <f>EXP(-SUM(T$5:T475))</f>
        <v>0.26793954042277834</v>
      </c>
      <c r="V475" s="12">
        <f t="shared" si="147"/>
        <v>0</v>
      </c>
      <c r="W475" s="12">
        <f t="shared" si="148"/>
        <v>176.1809877378887</v>
      </c>
      <c r="X475" s="26"/>
      <c r="Y475">
        <f>VLOOKUP(B475, Mort!$A$2:$D$116, 4, FALSE)/12</f>
        <v>3.6945500817858663E-3</v>
      </c>
      <c r="Z475">
        <f>VLOOKUP(D475,Lapse!$A$2:$B$101, 2, FALSE)/12</f>
        <v>2.5000000000000001E-3</v>
      </c>
      <c r="AA475" s="28">
        <f t="shared" si="151"/>
        <v>0.24746829904702766</v>
      </c>
      <c r="AB475" s="27">
        <f t="shared" si="149"/>
        <v>0</v>
      </c>
      <c r="AC475" s="27">
        <f t="shared" si="150"/>
        <v>43.599209359920557</v>
      </c>
    </row>
    <row r="476" spans="1:29" x14ac:dyDescent="0.2">
      <c r="A476" s="19">
        <f t="shared" si="136"/>
        <v>59110</v>
      </c>
      <c r="B476">
        <f t="shared" si="152"/>
        <v>94</v>
      </c>
      <c r="C476">
        <f t="shared" si="153"/>
        <v>7</v>
      </c>
      <c r="D476">
        <f t="shared" si="154"/>
        <v>40</v>
      </c>
      <c r="E476">
        <f t="shared" si="155"/>
        <v>4</v>
      </c>
      <c r="F476">
        <f t="shared" si="156"/>
        <v>472</v>
      </c>
      <c r="G476" s="11">
        <f>'Fund Return'!D473</f>
        <v>-7.4685371207310405E-3</v>
      </c>
      <c r="H476" s="12">
        <f t="shared" si="157"/>
        <v>0</v>
      </c>
      <c r="I476" s="12">
        <f>H475*(Input!$B$13)/12</f>
        <v>0</v>
      </c>
      <c r="J476" s="12">
        <f>H475*(Input!$B$14)/12</f>
        <v>0</v>
      </c>
      <c r="K476" s="12">
        <f>IF(AND($E476=0, H475&gt;0), Input!$B$15, 0)</f>
        <v>0</v>
      </c>
      <c r="L476" s="12">
        <f>O475*IF(AND($E476=0, H475&gt;0), Input!$B$12, 0)</f>
        <v>0</v>
      </c>
      <c r="M476" s="12">
        <f t="shared" si="158"/>
        <v>0</v>
      </c>
      <c r="N476" s="12">
        <f>IF(AND($E476=0, Q476=0, D476&lt;=5), MAX(O464*Input!$B$20), 0)</f>
        <v>0</v>
      </c>
      <c r="O476" s="12">
        <f t="shared" si="159"/>
        <v>157809.62</v>
      </c>
      <c r="P476" s="20">
        <f>IF(Q476=0, VLOOKUP(B476, LWP!$A$2:$B$77, 2, FALSE), P475)</f>
        <v>0.05</v>
      </c>
      <c r="Q476" s="13">
        <f>IF(F476&lt;Input!$B$23,0,1)</f>
        <v>1</v>
      </c>
      <c r="R476" s="12">
        <f t="shared" si="145"/>
        <v>657.54008333333331</v>
      </c>
      <c r="S476" s="12">
        <f t="shared" si="146"/>
        <v>657.54008333333331</v>
      </c>
      <c r="T476" s="27">
        <f>VLOOKUP(D476,'Swap-forward'!$A$2:$B$90,2,FALSE)/12</f>
        <v>3.1558224514588173E-3</v>
      </c>
      <c r="U476" s="27">
        <f>EXP(-SUM(T$5:T476))</f>
        <v>0.26709530363684153</v>
      </c>
      <c r="V476" s="12">
        <f t="shared" si="147"/>
        <v>0</v>
      </c>
      <c r="W476" s="12">
        <f t="shared" si="148"/>
        <v>175.62586821131075</v>
      </c>
      <c r="X476" s="26"/>
      <c r="Y476">
        <f>VLOOKUP(B476, Mort!$A$2:$D$116, 4, FALSE)/12</f>
        <v>3.6945500817858663E-3</v>
      </c>
      <c r="Z476">
        <f>VLOOKUP(D476,Lapse!$A$2:$B$101, 2, FALSE)/12</f>
        <v>2.5000000000000001E-3</v>
      </c>
      <c r="AA476" s="28">
        <f t="shared" si="151"/>
        <v>0.24593762998498772</v>
      </c>
      <c r="AB476" s="27">
        <f t="shared" si="149"/>
        <v>0</v>
      </c>
      <c r="AC476" s="27">
        <f t="shared" si="150"/>
        <v>43.193009791945556</v>
      </c>
    </row>
    <row r="477" spans="1:29" x14ac:dyDescent="0.2">
      <c r="A477" s="19">
        <f t="shared" si="136"/>
        <v>59140</v>
      </c>
      <c r="B477">
        <f t="shared" si="152"/>
        <v>94</v>
      </c>
      <c r="C477">
        <f t="shared" si="153"/>
        <v>8</v>
      </c>
      <c r="D477">
        <f t="shared" si="154"/>
        <v>40</v>
      </c>
      <c r="E477">
        <f t="shared" si="155"/>
        <v>5</v>
      </c>
      <c r="F477">
        <f t="shared" si="156"/>
        <v>473</v>
      </c>
      <c r="G477" s="11">
        <f>'Fund Return'!D474</f>
        <v>4.4499183335120339E-2</v>
      </c>
      <c r="H477" s="12">
        <f t="shared" si="157"/>
        <v>0</v>
      </c>
      <c r="I477" s="12">
        <f>H476*(Input!$B$13)/12</f>
        <v>0</v>
      </c>
      <c r="J477" s="12">
        <f>H476*(Input!$B$14)/12</f>
        <v>0</v>
      </c>
      <c r="K477" s="12">
        <f>IF(AND($E477=0, H476&gt;0), Input!$B$15, 0)</f>
        <v>0</v>
      </c>
      <c r="L477" s="12">
        <f>O476*IF(AND($E477=0, H476&gt;0), Input!$B$12, 0)</f>
        <v>0</v>
      </c>
      <c r="M477" s="12">
        <f t="shared" si="158"/>
        <v>0</v>
      </c>
      <c r="N477" s="12">
        <f>IF(AND($E477=0, Q477=0, D477&lt;=5), MAX(O465*Input!$B$20), 0)</f>
        <v>0</v>
      </c>
      <c r="O477" s="12">
        <f t="shared" si="159"/>
        <v>157809.62</v>
      </c>
      <c r="P477" s="20">
        <f>IF(Q477=0, VLOOKUP(B477, LWP!$A$2:$B$77, 2, FALSE), P476)</f>
        <v>0.05</v>
      </c>
      <c r="Q477" s="13">
        <f>IF(F477&lt;Input!$B$23,0,1)</f>
        <v>1</v>
      </c>
      <c r="R477" s="12">
        <f t="shared" si="145"/>
        <v>657.54008333333331</v>
      </c>
      <c r="S477" s="12">
        <f t="shared" si="146"/>
        <v>657.54008333333331</v>
      </c>
      <c r="T477" s="27">
        <f>VLOOKUP(D477,'Swap-forward'!$A$2:$B$90,2,FALSE)/12</f>
        <v>3.1558224514588173E-3</v>
      </c>
      <c r="U477" s="27">
        <f>EXP(-SUM(T$5:T477))</f>
        <v>0.26625372691275895</v>
      </c>
      <c r="V477" s="12">
        <f t="shared" si="147"/>
        <v>0</v>
      </c>
      <c r="W477" s="12">
        <f t="shared" si="148"/>
        <v>175.07249778202609</v>
      </c>
      <c r="X477" s="26"/>
      <c r="Y477">
        <f>VLOOKUP(B477, Mort!$A$2:$D$116, 4, FALSE)/12</f>
        <v>3.6945500817858663E-3</v>
      </c>
      <c r="Z477">
        <f>VLOOKUP(D477,Lapse!$A$2:$B$101, 2, FALSE)/12</f>
        <v>2.5000000000000001E-3</v>
      </c>
      <c r="AA477" s="28">
        <f t="shared" si="151"/>
        <v>0.24441642859127743</v>
      </c>
      <c r="AB477" s="27">
        <f t="shared" si="149"/>
        <v>0</v>
      </c>
      <c r="AC477" s="27">
        <f t="shared" si="150"/>
        <v>42.790594652437157</v>
      </c>
    </row>
    <row r="478" spans="1:29" x14ac:dyDescent="0.2">
      <c r="A478" s="19">
        <f t="shared" si="136"/>
        <v>59171</v>
      </c>
      <c r="B478">
        <f t="shared" si="152"/>
        <v>94</v>
      </c>
      <c r="C478">
        <f t="shared" si="153"/>
        <v>9</v>
      </c>
      <c r="D478">
        <f t="shared" si="154"/>
        <v>40</v>
      </c>
      <c r="E478">
        <f t="shared" si="155"/>
        <v>6</v>
      </c>
      <c r="F478">
        <f t="shared" si="156"/>
        <v>474</v>
      </c>
      <c r="G478" s="11">
        <f>'Fund Return'!D475</f>
        <v>-1.3161255272432554E-2</v>
      </c>
      <c r="H478" s="12">
        <f t="shared" si="157"/>
        <v>0</v>
      </c>
      <c r="I478" s="12">
        <f>H477*(Input!$B$13)/12</f>
        <v>0</v>
      </c>
      <c r="J478" s="12">
        <f>H477*(Input!$B$14)/12</f>
        <v>0</v>
      </c>
      <c r="K478" s="12">
        <f>IF(AND($E478=0, H477&gt;0), Input!$B$15, 0)</f>
        <v>0</v>
      </c>
      <c r="L478" s="12">
        <f>O477*IF(AND($E478=0, H477&gt;0), Input!$B$12, 0)</f>
        <v>0</v>
      </c>
      <c r="M478" s="12">
        <f t="shared" si="158"/>
        <v>0</v>
      </c>
      <c r="N478" s="12">
        <f>IF(AND($E478=0, Q478=0, D478&lt;=5), MAX(O466*Input!$B$20), 0)</f>
        <v>0</v>
      </c>
      <c r="O478" s="12">
        <f t="shared" si="159"/>
        <v>157809.62</v>
      </c>
      <c r="P478" s="20">
        <f>IF(Q478=0, VLOOKUP(B478, LWP!$A$2:$B$77, 2, FALSE), P477)</f>
        <v>0.05</v>
      </c>
      <c r="Q478" s="13">
        <f>IF(F478&lt;Input!$B$23,0,1)</f>
        <v>1</v>
      </c>
      <c r="R478" s="12">
        <f t="shared" si="145"/>
        <v>657.54008333333331</v>
      </c>
      <c r="S478" s="12">
        <f t="shared" si="146"/>
        <v>657.54008333333331</v>
      </c>
      <c r="T478" s="27">
        <f>VLOOKUP(D478,'Swap-forward'!$A$2:$B$90,2,FALSE)/12</f>
        <v>3.1558224514588173E-3</v>
      </c>
      <c r="U478" s="27">
        <f>EXP(-SUM(T$5:T478))</f>
        <v>0.2654148018690799</v>
      </c>
      <c r="V478" s="12">
        <f t="shared" si="147"/>
        <v>0</v>
      </c>
      <c r="W478" s="12">
        <f t="shared" si="148"/>
        <v>174.52087093889494</v>
      </c>
      <c r="X478" s="26"/>
      <c r="Y478">
        <f>VLOOKUP(B478, Mort!$A$2:$D$116, 4, FALSE)/12</f>
        <v>3.6945500817858663E-3</v>
      </c>
      <c r="Z478">
        <f>VLOOKUP(D478,Lapse!$A$2:$B$101, 2, FALSE)/12</f>
        <v>2.5000000000000001E-3</v>
      </c>
      <c r="AA478" s="28">
        <f t="shared" si="151"/>
        <v>0.24290463630539813</v>
      </c>
      <c r="AB478" s="27">
        <f t="shared" si="149"/>
        <v>0</v>
      </c>
      <c r="AC478" s="27">
        <f t="shared" si="150"/>
        <v>42.391928683113605</v>
      </c>
    </row>
    <row r="479" spans="1:29" x14ac:dyDescent="0.2">
      <c r="A479" s="19">
        <f t="shared" si="136"/>
        <v>59202</v>
      </c>
      <c r="B479">
        <f t="shared" si="152"/>
        <v>94</v>
      </c>
      <c r="C479">
        <f t="shared" si="153"/>
        <v>10</v>
      </c>
      <c r="D479">
        <f t="shared" si="154"/>
        <v>40</v>
      </c>
      <c r="E479">
        <f t="shared" si="155"/>
        <v>7</v>
      </c>
      <c r="F479">
        <f t="shared" si="156"/>
        <v>475</v>
      </c>
      <c r="G479" s="11">
        <f>'Fund Return'!D476</f>
        <v>4.6408083313186861E-2</v>
      </c>
      <c r="H479" s="12">
        <f t="shared" si="157"/>
        <v>0</v>
      </c>
      <c r="I479" s="12">
        <f>H478*(Input!$B$13)/12</f>
        <v>0</v>
      </c>
      <c r="J479" s="12">
        <f>H478*(Input!$B$14)/12</f>
        <v>0</v>
      </c>
      <c r="K479" s="12">
        <f>IF(AND($E479=0, H478&gt;0), Input!$B$15, 0)</f>
        <v>0</v>
      </c>
      <c r="L479" s="12">
        <f>O478*IF(AND($E479=0, H478&gt;0), Input!$B$12, 0)</f>
        <v>0</v>
      </c>
      <c r="M479" s="12">
        <f t="shared" si="158"/>
        <v>0</v>
      </c>
      <c r="N479" s="12">
        <f>IF(AND($E479=0, Q479=0, D479&lt;=5), MAX(O467*Input!$B$20), 0)</f>
        <v>0</v>
      </c>
      <c r="O479" s="12">
        <f t="shared" si="159"/>
        <v>157809.62</v>
      </c>
      <c r="P479" s="20">
        <f>IF(Q479=0, VLOOKUP(B479, LWP!$A$2:$B$77, 2, FALSE), P478)</f>
        <v>0.05</v>
      </c>
      <c r="Q479" s="13">
        <f>IF(F479&lt;Input!$B$23,0,1)</f>
        <v>1</v>
      </c>
      <c r="R479" s="12">
        <f t="shared" si="145"/>
        <v>657.54008333333331</v>
      </c>
      <c r="S479" s="12">
        <f t="shared" si="146"/>
        <v>657.54008333333331</v>
      </c>
      <c r="T479" s="27">
        <f>VLOOKUP(D479,'Swap-forward'!$A$2:$B$90,2,FALSE)/12</f>
        <v>3.1558224514588173E-3</v>
      </c>
      <c r="U479" s="27">
        <f>EXP(-SUM(T$5:T479))</f>
        <v>0.26457852015076222</v>
      </c>
      <c r="V479" s="12">
        <f t="shared" si="147"/>
        <v>0</v>
      </c>
      <c r="W479" s="12">
        <f t="shared" si="148"/>
        <v>173.97098218814219</v>
      </c>
      <c r="X479" s="26"/>
      <c r="Y479">
        <f>VLOOKUP(B479, Mort!$A$2:$D$116, 4, FALSE)/12</f>
        <v>3.6945500817858663E-3</v>
      </c>
      <c r="Z479">
        <f>VLOOKUP(D479,Lapse!$A$2:$B$101, 2, FALSE)/12</f>
        <v>2.5000000000000001E-3</v>
      </c>
      <c r="AA479" s="28">
        <f t="shared" si="151"/>
        <v>0.2414021949290662</v>
      </c>
      <c r="AB479" s="27">
        <f t="shared" si="149"/>
        <v>0</v>
      </c>
      <c r="AC479" s="27">
        <f t="shared" si="150"/>
        <v>41.996976954183005</v>
      </c>
    </row>
    <row r="480" spans="1:29" x14ac:dyDescent="0.2">
      <c r="A480" s="19">
        <f t="shared" si="136"/>
        <v>59230</v>
      </c>
      <c r="B480">
        <f t="shared" si="152"/>
        <v>94</v>
      </c>
      <c r="C480">
        <f t="shared" si="153"/>
        <v>11</v>
      </c>
      <c r="D480">
        <f t="shared" si="154"/>
        <v>40</v>
      </c>
      <c r="E480">
        <f t="shared" si="155"/>
        <v>8</v>
      </c>
      <c r="F480">
        <f t="shared" si="156"/>
        <v>476</v>
      </c>
      <c r="G480" s="11">
        <f>'Fund Return'!D477</f>
        <v>-2.8352866615359786E-3</v>
      </c>
      <c r="H480" s="12">
        <f t="shared" si="157"/>
        <v>0</v>
      </c>
      <c r="I480" s="12">
        <f>H479*(Input!$B$13)/12</f>
        <v>0</v>
      </c>
      <c r="J480" s="12">
        <f>H479*(Input!$B$14)/12</f>
        <v>0</v>
      </c>
      <c r="K480" s="12">
        <f>IF(AND($E480=0, H479&gt;0), Input!$B$15, 0)</f>
        <v>0</v>
      </c>
      <c r="L480" s="12">
        <f>O479*IF(AND($E480=0, H479&gt;0), Input!$B$12, 0)</f>
        <v>0</v>
      </c>
      <c r="M480" s="12">
        <f t="shared" si="158"/>
        <v>0</v>
      </c>
      <c r="N480" s="12">
        <f>IF(AND($E480=0, Q480=0, D480&lt;=5), MAX(O468*Input!$B$20), 0)</f>
        <v>0</v>
      </c>
      <c r="O480" s="12">
        <f t="shared" si="159"/>
        <v>157809.62</v>
      </c>
      <c r="P480" s="20">
        <f>IF(Q480=0, VLOOKUP(B480, LWP!$A$2:$B$77, 2, FALSE), P479)</f>
        <v>0.05</v>
      </c>
      <c r="Q480" s="13">
        <f>IF(F480&lt;Input!$B$23,0,1)</f>
        <v>1</v>
      </c>
      <c r="R480" s="12">
        <f t="shared" si="145"/>
        <v>657.54008333333331</v>
      </c>
      <c r="S480" s="12">
        <f t="shared" si="146"/>
        <v>657.54008333333331</v>
      </c>
      <c r="T480" s="27">
        <f>VLOOKUP(D480,'Swap-forward'!$A$2:$B$90,2,FALSE)/12</f>
        <v>3.1558224514588173E-3</v>
      </c>
      <c r="U480" s="27">
        <f>EXP(-SUM(T$5:T480))</f>
        <v>0.26374487342908925</v>
      </c>
      <c r="V480" s="12">
        <f t="shared" si="147"/>
        <v>0</v>
      </c>
      <c r="W480" s="12">
        <f t="shared" si="148"/>
        <v>173.4228260533028</v>
      </c>
      <c r="X480" s="26"/>
      <c r="Y480">
        <f>VLOOKUP(B480, Mort!$A$2:$D$116, 4, FALSE)/12</f>
        <v>3.6945500817858663E-3</v>
      </c>
      <c r="Z480">
        <f>VLOOKUP(D480,Lapse!$A$2:$B$101, 2, FALSE)/12</f>
        <v>2.5000000000000001E-3</v>
      </c>
      <c r="AA480" s="28">
        <f t="shared" si="151"/>
        <v>0.23990904662397261</v>
      </c>
      <c r="AB480" s="27">
        <f t="shared" si="149"/>
        <v>0</v>
      </c>
      <c r="AC480" s="27">
        <f t="shared" si="150"/>
        <v>41.605704861282916</v>
      </c>
    </row>
    <row r="481" spans="1:29" x14ac:dyDescent="0.2">
      <c r="A481" s="19">
        <f t="shared" si="136"/>
        <v>59261</v>
      </c>
      <c r="B481">
        <f t="shared" si="152"/>
        <v>95</v>
      </c>
      <c r="C481">
        <f t="shared" si="153"/>
        <v>0</v>
      </c>
      <c r="D481">
        <f t="shared" si="154"/>
        <v>40</v>
      </c>
      <c r="E481">
        <f t="shared" si="155"/>
        <v>9</v>
      </c>
      <c r="F481">
        <f t="shared" si="156"/>
        <v>477</v>
      </c>
      <c r="G481" s="11">
        <f>'Fund Return'!D478</f>
        <v>-2.8527383635293994E-2</v>
      </c>
      <c r="H481" s="12">
        <f t="shared" si="157"/>
        <v>0</v>
      </c>
      <c r="I481" s="12">
        <f>H480*(Input!$B$13)/12</f>
        <v>0</v>
      </c>
      <c r="J481" s="12">
        <f>H480*(Input!$B$14)/12</f>
        <v>0</v>
      </c>
      <c r="K481" s="12">
        <f>IF(AND($E481=0, H480&gt;0), Input!$B$15, 0)</f>
        <v>0</v>
      </c>
      <c r="L481" s="12">
        <f>O480*IF(AND($E481=0, H480&gt;0), Input!$B$12, 0)</f>
        <v>0</v>
      </c>
      <c r="M481" s="12">
        <f t="shared" si="158"/>
        <v>0</v>
      </c>
      <c r="N481" s="12">
        <f>IF(AND($E481=0, Q481=0, D481&lt;=5), MAX(O469*Input!$B$20), 0)</f>
        <v>0</v>
      </c>
      <c r="O481" s="12">
        <f t="shared" si="159"/>
        <v>157809.62</v>
      </c>
      <c r="P481" s="20">
        <f>IF(Q481=0, VLOOKUP(B481, LWP!$A$2:$B$77, 2, FALSE), P480)</f>
        <v>0.05</v>
      </c>
      <c r="Q481" s="13">
        <f>IF(F481&lt;Input!$B$23,0,1)</f>
        <v>1</v>
      </c>
      <c r="R481" s="12">
        <f t="shared" si="145"/>
        <v>657.54008333333331</v>
      </c>
      <c r="S481" s="12">
        <f t="shared" si="146"/>
        <v>657.54008333333331</v>
      </c>
      <c r="T481" s="27">
        <f>VLOOKUP(D481,'Swap-forward'!$A$2:$B$90,2,FALSE)/12</f>
        <v>3.1558224514588173E-3</v>
      </c>
      <c r="U481" s="27">
        <f>EXP(-SUM(T$5:T481))</f>
        <v>0.26291385340158696</v>
      </c>
      <c r="V481" s="12">
        <f t="shared" si="147"/>
        <v>0</v>
      </c>
      <c r="W481" s="12">
        <f t="shared" si="148"/>
        <v>172.87639707516726</v>
      </c>
      <c r="X481" s="26"/>
      <c r="Y481">
        <f>VLOOKUP(B481, Mort!$A$2:$D$116, 4, FALSE)/12</f>
        <v>4.3658210058613329E-3</v>
      </c>
      <c r="Z481">
        <f>VLOOKUP(D481,Lapse!$A$2:$B$101, 2, FALSE)/12</f>
        <v>2.5000000000000001E-3</v>
      </c>
      <c r="AA481" s="28">
        <f t="shared" si="151"/>
        <v>0.2382644925520537</v>
      </c>
      <c r="AB481" s="27">
        <f t="shared" si="149"/>
        <v>0</v>
      </c>
      <c r="AC481" s="27">
        <f t="shared" si="150"/>
        <v>41.190307023342072</v>
      </c>
    </row>
    <row r="482" spans="1:29" x14ac:dyDescent="0.2">
      <c r="A482" s="19">
        <f t="shared" si="136"/>
        <v>59291</v>
      </c>
      <c r="B482">
        <f t="shared" si="152"/>
        <v>95</v>
      </c>
      <c r="C482">
        <f t="shared" si="153"/>
        <v>1</v>
      </c>
      <c r="D482">
        <f t="shared" si="154"/>
        <v>40</v>
      </c>
      <c r="E482">
        <f t="shared" si="155"/>
        <v>10</v>
      </c>
      <c r="F482">
        <f t="shared" si="156"/>
        <v>478</v>
      </c>
      <c r="G482" s="11">
        <f>'Fund Return'!D479</f>
        <v>2.6656241195755562E-2</v>
      </c>
      <c r="H482" s="12">
        <f t="shared" si="157"/>
        <v>0</v>
      </c>
      <c r="I482" s="12">
        <f>H481*(Input!$B$13)/12</f>
        <v>0</v>
      </c>
      <c r="J482" s="12">
        <f>H481*(Input!$B$14)/12</f>
        <v>0</v>
      </c>
      <c r="K482" s="12">
        <f>IF(AND($E482=0, H481&gt;0), Input!$B$15, 0)</f>
        <v>0</v>
      </c>
      <c r="L482" s="12">
        <f>O481*IF(AND($E482=0, H481&gt;0), Input!$B$12, 0)</f>
        <v>0</v>
      </c>
      <c r="M482" s="12">
        <f t="shared" si="158"/>
        <v>0</v>
      </c>
      <c r="N482" s="12">
        <f>IF(AND($E482=0, Q482=0, D482&lt;=5), MAX(O470*Input!$B$20), 0)</f>
        <v>0</v>
      </c>
      <c r="O482" s="12">
        <f t="shared" si="159"/>
        <v>157809.62</v>
      </c>
      <c r="P482" s="20">
        <f>IF(Q482=0, VLOOKUP(B482, LWP!$A$2:$B$77, 2, FALSE), P481)</f>
        <v>0.05</v>
      </c>
      <c r="Q482" s="13">
        <f>IF(F482&lt;Input!$B$23,0,1)</f>
        <v>1</v>
      </c>
      <c r="R482" s="12">
        <f t="shared" si="145"/>
        <v>657.54008333333331</v>
      </c>
      <c r="S482" s="12">
        <f t="shared" si="146"/>
        <v>657.54008333333331</v>
      </c>
      <c r="T482" s="27">
        <f>VLOOKUP(D482,'Swap-forward'!$A$2:$B$90,2,FALSE)/12</f>
        <v>3.1558224514588173E-3</v>
      </c>
      <c r="U482" s="27">
        <f>EXP(-SUM(T$5:T482))</f>
        <v>0.26208545179194104</v>
      </c>
      <c r="V482" s="12">
        <f t="shared" si="147"/>
        <v>0</v>
      </c>
      <c r="W482" s="12">
        <f t="shared" si="148"/>
        <v>172.33168981172722</v>
      </c>
      <c r="X482" s="26"/>
      <c r="Y482">
        <f>VLOOKUP(B482, Mort!$A$2:$D$116, 4, FALSE)/12</f>
        <v>4.3658210058613329E-3</v>
      </c>
      <c r="Z482">
        <f>VLOOKUP(D482,Lapse!$A$2:$B$101, 2, FALSE)/12</f>
        <v>2.5000000000000001E-3</v>
      </c>
      <c r="AA482" s="28">
        <f t="shared" si="151"/>
        <v>0.23663121174445526</v>
      </c>
      <c r="AB482" s="27">
        <f t="shared" si="149"/>
        <v>0</v>
      </c>
      <c r="AC482" s="27">
        <f t="shared" si="150"/>
        <v>40.779056582118606</v>
      </c>
    </row>
    <row r="483" spans="1:29" x14ac:dyDescent="0.2">
      <c r="A483" s="19">
        <f t="shared" si="136"/>
        <v>59322</v>
      </c>
      <c r="B483">
        <f t="shared" si="152"/>
        <v>95</v>
      </c>
      <c r="C483">
        <f t="shared" si="153"/>
        <v>2</v>
      </c>
      <c r="D483">
        <f t="shared" si="154"/>
        <v>40</v>
      </c>
      <c r="E483">
        <f t="shared" si="155"/>
        <v>11</v>
      </c>
      <c r="F483">
        <f t="shared" si="156"/>
        <v>479</v>
      </c>
      <c r="G483" s="11">
        <f>'Fund Return'!D480</f>
        <v>-3.8905856876256793E-3</v>
      </c>
      <c r="H483" s="12">
        <f t="shared" si="157"/>
        <v>0</v>
      </c>
      <c r="I483" s="12">
        <f>H482*(Input!$B$13)/12</f>
        <v>0</v>
      </c>
      <c r="J483" s="12">
        <f>H482*(Input!$B$14)/12</f>
        <v>0</v>
      </c>
      <c r="K483" s="12">
        <f>IF(AND($E483=0, H482&gt;0), Input!$B$15, 0)</f>
        <v>0</v>
      </c>
      <c r="L483" s="12">
        <f>O482*IF(AND($E483=0, H482&gt;0), Input!$B$12, 0)</f>
        <v>0</v>
      </c>
      <c r="M483" s="12">
        <f t="shared" si="158"/>
        <v>0</v>
      </c>
      <c r="N483" s="12">
        <f>IF(AND($E483=0, Q483=0, D483&lt;=5), MAX(O471*Input!$B$20), 0)</f>
        <v>0</v>
      </c>
      <c r="O483" s="12">
        <f t="shared" si="159"/>
        <v>157809.62</v>
      </c>
      <c r="P483" s="20">
        <f>IF(Q483=0, VLOOKUP(B483, LWP!$A$2:$B$77, 2, FALSE), P482)</f>
        <v>0.05</v>
      </c>
      <c r="Q483" s="13">
        <f>IF(F483&lt;Input!$B$23,0,1)</f>
        <v>1</v>
      </c>
      <c r="R483" s="12">
        <f t="shared" si="145"/>
        <v>657.54008333333331</v>
      </c>
      <c r="S483" s="12">
        <f t="shared" si="146"/>
        <v>657.54008333333331</v>
      </c>
      <c r="T483" s="27">
        <f>VLOOKUP(D483,'Swap-forward'!$A$2:$B$90,2,FALSE)/12</f>
        <v>3.1558224514588173E-3</v>
      </c>
      <c r="U483" s="27">
        <f>EXP(-SUM(T$5:T483))</f>
        <v>0.2612596603499146</v>
      </c>
      <c r="V483" s="12">
        <f t="shared" si="147"/>
        <v>0</v>
      </c>
      <c r="W483" s="12">
        <f t="shared" si="148"/>
        <v>171.78869883812121</v>
      </c>
      <c r="X483" s="26"/>
      <c r="Y483">
        <f>VLOOKUP(B483, Mort!$A$2:$D$116, 4, FALSE)/12</f>
        <v>4.3658210058613329E-3</v>
      </c>
      <c r="Z483">
        <f>VLOOKUP(D483,Lapse!$A$2:$B$101, 2, FALSE)/12</f>
        <v>2.5000000000000001E-3</v>
      </c>
      <c r="AA483" s="28">
        <f t="shared" si="151"/>
        <v>0.23500912692400494</v>
      </c>
      <c r="AB483" s="27">
        <f t="shared" si="149"/>
        <v>0</v>
      </c>
      <c r="AC483" s="27">
        <f t="shared" si="150"/>
        <v>40.371912129357689</v>
      </c>
    </row>
    <row r="484" spans="1:29" x14ac:dyDescent="0.2">
      <c r="A484" s="19">
        <f t="shared" si="136"/>
        <v>59352</v>
      </c>
      <c r="B484">
        <f t="shared" si="152"/>
        <v>95</v>
      </c>
      <c r="C484">
        <f t="shared" si="153"/>
        <v>3</v>
      </c>
      <c r="D484">
        <f t="shared" si="154"/>
        <v>41</v>
      </c>
      <c r="E484">
        <f t="shared" si="155"/>
        <v>0</v>
      </c>
      <c r="F484">
        <f t="shared" si="156"/>
        <v>480</v>
      </c>
      <c r="G484" s="11">
        <f>'Fund Return'!D481</f>
        <v>-1.1814310641526283E-2</v>
      </c>
      <c r="H484" s="12">
        <f t="shared" si="157"/>
        <v>0</v>
      </c>
      <c r="I484" s="12">
        <f>H483*(Input!$B$13)/12</f>
        <v>0</v>
      </c>
      <c r="J484" s="12">
        <f>H483*(Input!$B$14)/12</f>
        <v>0</v>
      </c>
      <c r="K484" s="12">
        <f>IF(AND($E484=0, H483&gt;0), Input!$B$15, 0)</f>
        <v>0</v>
      </c>
      <c r="L484" s="12">
        <f>O483*IF(AND($E484=0, H483&gt;0), Input!$B$12, 0)</f>
        <v>0</v>
      </c>
      <c r="M484" s="12">
        <f t="shared" si="158"/>
        <v>0</v>
      </c>
      <c r="N484" s="12">
        <f>IF(AND($E484=0, Q484=0, D484&lt;=5), MAX(O472*Input!$B$20), 0)</f>
        <v>0</v>
      </c>
      <c r="O484" s="12">
        <f t="shared" si="159"/>
        <v>157809.62</v>
      </c>
      <c r="P484" s="20">
        <f>IF(Q484=0, VLOOKUP(B484, LWP!$A$2:$B$77, 2, FALSE), P483)</f>
        <v>0.05</v>
      </c>
      <c r="Q484" s="13">
        <f>IF(F484&lt;Input!$B$23,0,1)</f>
        <v>1</v>
      </c>
      <c r="R484" s="12">
        <f t="shared" si="145"/>
        <v>657.54008333333331</v>
      </c>
      <c r="S484" s="12">
        <f t="shared" si="146"/>
        <v>657.54008333333331</v>
      </c>
      <c r="T484" s="27">
        <f>VLOOKUP(D484,'Swap-forward'!$A$2:$B$90,2,FALSE)/12</f>
        <v>3.1558224514588173E-3</v>
      </c>
      <c r="U484" s="27">
        <f>EXP(-SUM(T$5:T484))</f>
        <v>0.26043647085126603</v>
      </c>
      <c r="V484" s="12">
        <f t="shared" si="147"/>
        <v>0</v>
      </c>
      <c r="W484" s="12">
        <f t="shared" si="148"/>
        <v>171.24741874658071</v>
      </c>
      <c r="X484" s="26"/>
      <c r="Y484">
        <f>VLOOKUP(B484, Mort!$A$2:$D$116, 4, FALSE)/12</f>
        <v>4.3658210058613329E-3</v>
      </c>
      <c r="Z484">
        <f>VLOOKUP(D484,Lapse!$A$2:$B$101, 2, FALSE)/12</f>
        <v>2.5000000000000001E-3</v>
      </c>
      <c r="AA484" s="28">
        <f t="shared" si="151"/>
        <v>0.23339816134325822</v>
      </c>
      <c r="AB484" s="27">
        <f t="shared" si="149"/>
        <v>0</v>
      </c>
      <c r="AC484" s="27">
        <f t="shared" si="150"/>
        <v>39.968832670230945</v>
      </c>
    </row>
    <row r="485" spans="1:29" x14ac:dyDescent="0.2">
      <c r="A485" s="19">
        <f t="shared" ref="A485:A548" si="160">EOMONTH(A484,1)</f>
        <v>59383</v>
      </c>
      <c r="B485">
        <f t="shared" si="152"/>
        <v>95</v>
      </c>
      <c r="C485">
        <f t="shared" si="153"/>
        <v>4</v>
      </c>
      <c r="D485">
        <f t="shared" si="154"/>
        <v>41</v>
      </c>
      <c r="E485">
        <f t="shared" si="155"/>
        <v>1</v>
      </c>
      <c r="F485">
        <f t="shared" si="156"/>
        <v>481</v>
      </c>
      <c r="G485" s="11">
        <f>'Fund Return'!D482</f>
        <v>-6.7929601921089197E-3</v>
      </c>
      <c r="H485" s="12">
        <f t="shared" si="157"/>
        <v>0</v>
      </c>
      <c r="I485" s="12">
        <f>H484*(Input!$B$13)/12</f>
        <v>0</v>
      </c>
      <c r="J485" s="12">
        <f>H484*(Input!$B$14)/12</f>
        <v>0</v>
      </c>
      <c r="K485" s="12">
        <f>IF(AND($E485=0, H484&gt;0), Input!$B$15, 0)</f>
        <v>0</v>
      </c>
      <c r="L485" s="12">
        <f>O484*IF(AND($E485=0, H484&gt;0), Input!$B$12, 0)</f>
        <v>0</v>
      </c>
      <c r="M485" s="12">
        <f t="shared" si="158"/>
        <v>0</v>
      </c>
      <c r="N485" s="12">
        <f>IF(AND($E485=0, Q485=0, D485&lt;=5), MAX(O473*Input!$B$20), 0)</f>
        <v>0</v>
      </c>
      <c r="O485" s="12">
        <f t="shared" si="159"/>
        <v>157809.62</v>
      </c>
      <c r="P485" s="20">
        <f>IF(Q485=0, VLOOKUP(B485, LWP!$A$2:$B$77, 2, FALSE), P484)</f>
        <v>0.05</v>
      </c>
      <c r="Q485" s="13">
        <f>IF(F485&lt;Input!$B$23,0,1)</f>
        <v>1</v>
      </c>
      <c r="R485" s="12">
        <f t="shared" si="145"/>
        <v>657.54008333333331</v>
      </c>
      <c r="S485" s="12">
        <f t="shared" si="146"/>
        <v>657.54008333333331</v>
      </c>
      <c r="T485" s="27">
        <f>VLOOKUP(D485,'Swap-forward'!$A$2:$B$90,2,FALSE)/12</f>
        <v>3.1558224514588173E-3</v>
      </c>
      <c r="U485" s="27">
        <f>EXP(-SUM(T$5:T485))</f>
        <v>0.25961587509766704</v>
      </c>
      <c r="V485" s="12">
        <f t="shared" si="147"/>
        <v>0</v>
      </c>
      <c r="W485" s="12">
        <f t="shared" si="148"/>
        <v>170.70784414637623</v>
      </c>
      <c r="X485" s="26"/>
      <c r="Y485">
        <f>VLOOKUP(B485, Mort!$A$2:$D$116, 4, FALSE)/12</f>
        <v>4.3658210058613329E-3</v>
      </c>
      <c r="Z485">
        <f>VLOOKUP(D485,Lapse!$A$2:$B$101, 2, FALSE)/12</f>
        <v>2.5000000000000001E-3</v>
      </c>
      <c r="AA485" s="28">
        <f t="shared" si="151"/>
        <v>0.23179823878086708</v>
      </c>
      <c r="AB485" s="27">
        <f t="shared" si="149"/>
        <v>0</v>
      </c>
      <c r="AC485" s="27">
        <f t="shared" si="150"/>
        <v>39.569777619208757</v>
      </c>
    </row>
    <row r="486" spans="1:29" x14ac:dyDescent="0.2">
      <c r="A486" s="19">
        <f t="shared" si="160"/>
        <v>59414</v>
      </c>
      <c r="B486">
        <f t="shared" si="152"/>
        <v>95</v>
      </c>
      <c r="C486">
        <f t="shared" si="153"/>
        <v>5</v>
      </c>
      <c r="D486">
        <f t="shared" si="154"/>
        <v>41</v>
      </c>
      <c r="E486">
        <f t="shared" si="155"/>
        <v>2</v>
      </c>
      <c r="F486">
        <f t="shared" si="156"/>
        <v>482</v>
      </c>
      <c r="G486" s="11">
        <f>'Fund Return'!D483</f>
        <v>-4.9798001267274732E-2</v>
      </c>
      <c r="H486" s="12">
        <f t="shared" si="157"/>
        <v>0</v>
      </c>
      <c r="I486" s="12">
        <f>H485*(Input!$B$13)/12</f>
        <v>0</v>
      </c>
      <c r="J486" s="12">
        <f>H485*(Input!$B$14)/12</f>
        <v>0</v>
      </c>
      <c r="K486" s="12">
        <f>IF(AND($E486=0, H485&gt;0), Input!$B$15, 0)</f>
        <v>0</v>
      </c>
      <c r="L486" s="12">
        <f>O485*IF(AND($E486=0, H485&gt;0), Input!$B$12, 0)</f>
        <v>0</v>
      </c>
      <c r="M486" s="12">
        <f t="shared" si="158"/>
        <v>0</v>
      </c>
      <c r="N486" s="12">
        <f>IF(AND($E486=0, Q486=0, D486&lt;=5), MAX(O474*Input!$B$20), 0)</f>
        <v>0</v>
      </c>
      <c r="O486" s="12">
        <f t="shared" si="159"/>
        <v>157809.62</v>
      </c>
      <c r="P486" s="20">
        <f>IF(Q486=0, VLOOKUP(B486, LWP!$A$2:$B$77, 2, FALSE), P485)</f>
        <v>0.05</v>
      </c>
      <c r="Q486" s="13">
        <f>IF(F486&lt;Input!$B$23,0,1)</f>
        <v>1</v>
      </c>
      <c r="R486" s="12">
        <f t="shared" si="145"/>
        <v>657.54008333333331</v>
      </c>
      <c r="S486" s="12">
        <f t="shared" si="146"/>
        <v>657.54008333333331</v>
      </c>
      <c r="T486" s="27">
        <f>VLOOKUP(D486,'Swap-forward'!$A$2:$B$90,2,FALSE)/12</f>
        <v>3.1558224514588173E-3</v>
      </c>
      <c r="U486" s="27">
        <f>EXP(-SUM(T$5:T486))</f>
        <v>0.25879786491662099</v>
      </c>
      <c r="V486" s="12">
        <f t="shared" si="147"/>
        <v>0</v>
      </c>
      <c r="W486" s="12">
        <f t="shared" si="148"/>
        <v>170.16996966376371</v>
      </c>
      <c r="X486" s="26"/>
      <c r="Y486">
        <f>VLOOKUP(B486, Mort!$A$2:$D$116, 4, FALSE)/12</f>
        <v>4.3658210058613329E-3</v>
      </c>
      <c r="Z486">
        <f>VLOOKUP(D486,Lapse!$A$2:$B$101, 2, FALSE)/12</f>
        <v>2.5000000000000001E-3</v>
      </c>
      <c r="AA486" s="28">
        <f t="shared" si="151"/>
        <v>0.23020928353797371</v>
      </c>
      <c r="AB486" s="27">
        <f t="shared" si="149"/>
        <v>0</v>
      </c>
      <c r="AC486" s="27">
        <f t="shared" si="150"/>
        <v>39.174706795973762</v>
      </c>
    </row>
    <row r="487" spans="1:29" x14ac:dyDescent="0.2">
      <c r="A487" s="19">
        <f t="shared" si="160"/>
        <v>59444</v>
      </c>
      <c r="B487">
        <f t="shared" si="152"/>
        <v>95</v>
      </c>
      <c r="C487">
        <f t="shared" si="153"/>
        <v>6</v>
      </c>
      <c r="D487">
        <f t="shared" si="154"/>
        <v>41</v>
      </c>
      <c r="E487">
        <f t="shared" si="155"/>
        <v>3</v>
      </c>
      <c r="F487">
        <f t="shared" si="156"/>
        <v>483</v>
      </c>
      <c r="G487" s="11">
        <f>'Fund Return'!D484</f>
        <v>3.6539048710136808E-2</v>
      </c>
      <c r="H487" s="12">
        <f t="shared" si="157"/>
        <v>0</v>
      </c>
      <c r="I487" s="12">
        <f>H486*(Input!$B$13)/12</f>
        <v>0</v>
      </c>
      <c r="J487" s="12">
        <f>H486*(Input!$B$14)/12</f>
        <v>0</v>
      </c>
      <c r="K487" s="12">
        <f>IF(AND($E487=0, H486&gt;0), Input!$B$15, 0)</f>
        <v>0</v>
      </c>
      <c r="L487" s="12">
        <f>O486*IF(AND($E487=0, H486&gt;0), Input!$B$12, 0)</f>
        <v>0</v>
      </c>
      <c r="M487" s="12">
        <f t="shared" si="158"/>
        <v>0</v>
      </c>
      <c r="N487" s="12">
        <f>IF(AND($E487=0, Q487=0, D487&lt;=5), MAX(O475*Input!$B$20), 0)</f>
        <v>0</v>
      </c>
      <c r="O487" s="12">
        <f t="shared" si="159"/>
        <v>157809.62</v>
      </c>
      <c r="P487" s="20">
        <f>IF(Q487=0, VLOOKUP(B487, LWP!$A$2:$B$77, 2, FALSE), P486)</f>
        <v>0.05</v>
      </c>
      <c r="Q487" s="13">
        <f>IF(F487&lt;Input!$B$23,0,1)</f>
        <v>1</v>
      </c>
      <c r="R487" s="12">
        <f t="shared" si="145"/>
        <v>657.54008333333331</v>
      </c>
      <c r="S487" s="12">
        <f t="shared" si="146"/>
        <v>657.54008333333331</v>
      </c>
      <c r="T487" s="27">
        <f>VLOOKUP(D487,'Swap-forward'!$A$2:$B$90,2,FALSE)/12</f>
        <v>3.1558224514588173E-3</v>
      </c>
      <c r="U487" s="27">
        <f>EXP(-SUM(T$5:T487))</f>
        <v>0.25798243216138161</v>
      </c>
      <c r="V487" s="12">
        <f t="shared" si="147"/>
        <v>0</v>
      </c>
      <c r="W487" s="12">
        <f t="shared" si="148"/>
        <v>169.63378994193087</v>
      </c>
      <c r="X487" s="26"/>
      <c r="Y487">
        <f>VLOOKUP(B487, Mort!$A$2:$D$116, 4, FALSE)/12</f>
        <v>4.3658210058613329E-3</v>
      </c>
      <c r="Z487">
        <f>VLOOKUP(D487,Lapse!$A$2:$B$101, 2, FALSE)/12</f>
        <v>2.5000000000000001E-3</v>
      </c>
      <c r="AA487" s="28">
        <f t="shared" si="151"/>
        <v>0.22863122043462894</v>
      </c>
      <c r="AB487" s="27">
        <f t="shared" si="149"/>
        <v>0</v>
      </c>
      <c r="AC487" s="27">
        <f t="shared" si="150"/>
        <v>38.783580421375142</v>
      </c>
    </row>
    <row r="488" spans="1:29" x14ac:dyDescent="0.2">
      <c r="A488" s="19">
        <f t="shared" si="160"/>
        <v>59475</v>
      </c>
      <c r="B488">
        <f t="shared" si="152"/>
        <v>95</v>
      </c>
      <c r="C488">
        <f t="shared" si="153"/>
        <v>7</v>
      </c>
      <c r="D488">
        <f t="shared" si="154"/>
        <v>41</v>
      </c>
      <c r="E488">
        <f t="shared" si="155"/>
        <v>4</v>
      </c>
      <c r="F488">
        <f t="shared" si="156"/>
        <v>484</v>
      </c>
      <c r="G488" s="11">
        <f>'Fund Return'!D485</f>
        <v>-1.8609619670954192E-2</v>
      </c>
      <c r="H488" s="12">
        <f t="shared" si="157"/>
        <v>0</v>
      </c>
      <c r="I488" s="12">
        <f>H487*(Input!$B$13)/12</f>
        <v>0</v>
      </c>
      <c r="J488" s="12">
        <f>H487*(Input!$B$14)/12</f>
        <v>0</v>
      </c>
      <c r="K488" s="12">
        <f>IF(AND($E488=0, H487&gt;0), Input!$B$15, 0)</f>
        <v>0</v>
      </c>
      <c r="L488" s="12">
        <f>O487*IF(AND($E488=0, H487&gt;0), Input!$B$12, 0)</f>
        <v>0</v>
      </c>
      <c r="M488" s="12">
        <f t="shared" si="158"/>
        <v>0</v>
      </c>
      <c r="N488" s="12">
        <f>IF(AND($E488=0, Q488=0, D488&lt;=5), MAX(O476*Input!$B$20), 0)</f>
        <v>0</v>
      </c>
      <c r="O488" s="12">
        <f t="shared" si="159"/>
        <v>157809.62</v>
      </c>
      <c r="P488" s="20">
        <f>IF(Q488=0, VLOOKUP(B488, LWP!$A$2:$B$77, 2, FALSE), P487)</f>
        <v>0.05</v>
      </c>
      <c r="Q488" s="13">
        <f>IF(F488&lt;Input!$B$23,0,1)</f>
        <v>1</v>
      </c>
      <c r="R488" s="12">
        <f t="shared" si="145"/>
        <v>657.54008333333331</v>
      </c>
      <c r="S488" s="12">
        <f t="shared" si="146"/>
        <v>657.54008333333331</v>
      </c>
      <c r="T488" s="27">
        <f>VLOOKUP(D488,'Swap-forward'!$A$2:$B$90,2,FALSE)/12</f>
        <v>3.1558224514588173E-3</v>
      </c>
      <c r="U488" s="27">
        <f>EXP(-SUM(T$5:T488))</f>
        <v>0.25716956871087171</v>
      </c>
      <c r="V488" s="12">
        <f t="shared" si="147"/>
        <v>0</v>
      </c>
      <c r="W488" s="12">
        <f t="shared" si="148"/>
        <v>169.09929964094397</v>
      </c>
      <c r="X488" s="26"/>
      <c r="Y488">
        <f>VLOOKUP(B488, Mort!$A$2:$D$116, 4, FALSE)/12</f>
        <v>4.3658210058613329E-3</v>
      </c>
      <c r="Z488">
        <f>VLOOKUP(D488,Lapse!$A$2:$B$101, 2, FALSE)/12</f>
        <v>2.5000000000000001E-3</v>
      </c>
      <c r="AA488" s="28">
        <f t="shared" si="151"/>
        <v>0.22706397480623508</v>
      </c>
      <c r="AB488" s="27">
        <f t="shared" si="149"/>
        <v>0</v>
      </c>
      <c r="AC488" s="27">
        <f t="shared" si="150"/>
        <v>38.396359113423301</v>
      </c>
    </row>
    <row r="489" spans="1:29" x14ac:dyDescent="0.2">
      <c r="A489" s="19">
        <f t="shared" si="160"/>
        <v>59505</v>
      </c>
      <c r="B489">
        <f t="shared" si="152"/>
        <v>95</v>
      </c>
      <c r="C489">
        <f t="shared" si="153"/>
        <v>8</v>
      </c>
      <c r="D489">
        <f t="shared" si="154"/>
        <v>41</v>
      </c>
      <c r="E489">
        <f t="shared" si="155"/>
        <v>5</v>
      </c>
      <c r="F489">
        <f t="shared" si="156"/>
        <v>485</v>
      </c>
      <c r="G489" s="11">
        <f>'Fund Return'!D486</f>
        <v>2.849497283199786E-2</v>
      </c>
      <c r="H489" s="12">
        <f t="shared" si="157"/>
        <v>0</v>
      </c>
      <c r="I489" s="12">
        <f>H488*(Input!$B$13)/12</f>
        <v>0</v>
      </c>
      <c r="J489" s="12">
        <f>H488*(Input!$B$14)/12</f>
        <v>0</v>
      </c>
      <c r="K489" s="12">
        <f>IF(AND($E489=0, H488&gt;0), Input!$B$15, 0)</f>
        <v>0</v>
      </c>
      <c r="L489" s="12">
        <f>O488*IF(AND($E489=0, H488&gt;0), Input!$B$12, 0)</f>
        <v>0</v>
      </c>
      <c r="M489" s="12">
        <f t="shared" si="158"/>
        <v>0</v>
      </c>
      <c r="N489" s="12">
        <f>IF(AND($E489=0, Q489=0, D489&lt;=5), MAX(O477*Input!$B$20), 0)</f>
        <v>0</v>
      </c>
      <c r="O489" s="12">
        <f t="shared" si="159"/>
        <v>157809.62</v>
      </c>
      <c r="P489" s="20">
        <f>IF(Q489=0, VLOOKUP(B489, LWP!$A$2:$B$77, 2, FALSE), P488)</f>
        <v>0.05</v>
      </c>
      <c r="Q489" s="13">
        <f>IF(F489&lt;Input!$B$23,0,1)</f>
        <v>1</v>
      </c>
      <c r="R489" s="12">
        <f t="shared" si="145"/>
        <v>657.54008333333331</v>
      </c>
      <c r="S489" s="12">
        <f t="shared" si="146"/>
        <v>657.54008333333331</v>
      </c>
      <c r="T489" s="27">
        <f>VLOOKUP(D489,'Swap-forward'!$A$2:$B$90,2,FALSE)/12</f>
        <v>3.1558224514588173E-3</v>
      </c>
      <c r="U489" s="27">
        <f>EXP(-SUM(T$5:T489))</f>
        <v>0.2563592664696025</v>
      </c>
      <c r="V489" s="12">
        <f t="shared" si="147"/>
        <v>0</v>
      </c>
      <c r="W489" s="12">
        <f t="shared" si="148"/>
        <v>168.56649343769462</v>
      </c>
      <c r="X489" s="26"/>
      <c r="Y489">
        <f>VLOOKUP(B489, Mort!$A$2:$D$116, 4, FALSE)/12</f>
        <v>4.3658210058613329E-3</v>
      </c>
      <c r="Z489">
        <f>VLOOKUP(D489,Lapse!$A$2:$B$101, 2, FALSE)/12</f>
        <v>2.5000000000000001E-3</v>
      </c>
      <c r="AA489" s="28">
        <f t="shared" si="151"/>
        <v>0.2255074725000133</v>
      </c>
      <c r="AB489" s="27">
        <f t="shared" si="149"/>
        <v>0</v>
      </c>
      <c r="AC489" s="27">
        <f t="shared" si="150"/>
        <v>38.013003883324593</v>
      </c>
    </row>
    <row r="490" spans="1:29" x14ac:dyDescent="0.2">
      <c r="A490" s="19">
        <f t="shared" si="160"/>
        <v>59536</v>
      </c>
      <c r="B490">
        <f t="shared" si="152"/>
        <v>95</v>
      </c>
      <c r="C490">
        <f t="shared" si="153"/>
        <v>9</v>
      </c>
      <c r="D490">
        <f t="shared" si="154"/>
        <v>41</v>
      </c>
      <c r="E490">
        <f t="shared" si="155"/>
        <v>6</v>
      </c>
      <c r="F490">
        <f t="shared" si="156"/>
        <v>486</v>
      </c>
      <c r="G490" s="11">
        <f>'Fund Return'!D487</f>
        <v>5.6412873868960593E-2</v>
      </c>
      <c r="H490" s="12">
        <f t="shared" si="157"/>
        <v>0</v>
      </c>
      <c r="I490" s="12">
        <f>H489*(Input!$B$13)/12</f>
        <v>0</v>
      </c>
      <c r="J490" s="12">
        <f>H489*(Input!$B$14)/12</f>
        <v>0</v>
      </c>
      <c r="K490" s="12">
        <f>IF(AND($E490=0, H489&gt;0), Input!$B$15, 0)</f>
        <v>0</v>
      </c>
      <c r="L490" s="12">
        <f>O489*IF(AND($E490=0, H489&gt;0), Input!$B$12, 0)</f>
        <v>0</v>
      </c>
      <c r="M490" s="12">
        <f t="shared" si="158"/>
        <v>0</v>
      </c>
      <c r="N490" s="12">
        <f>IF(AND($E490=0, Q490=0, D490&lt;=5), MAX(O478*Input!$B$20), 0)</f>
        <v>0</v>
      </c>
      <c r="O490" s="12">
        <f t="shared" si="159"/>
        <v>157809.62</v>
      </c>
      <c r="P490" s="20">
        <f>IF(Q490=0, VLOOKUP(B490, LWP!$A$2:$B$77, 2, FALSE), P489)</f>
        <v>0.05</v>
      </c>
      <c r="Q490" s="13">
        <f>IF(F490&lt;Input!$B$23,0,1)</f>
        <v>1</v>
      </c>
      <c r="R490" s="12">
        <f t="shared" si="145"/>
        <v>657.54008333333331</v>
      </c>
      <c r="S490" s="12">
        <f t="shared" si="146"/>
        <v>657.54008333333331</v>
      </c>
      <c r="T490" s="27">
        <f>VLOOKUP(D490,'Swap-forward'!$A$2:$B$90,2,FALSE)/12</f>
        <v>3.1558224514588173E-3</v>
      </c>
      <c r="U490" s="27">
        <f>EXP(-SUM(T$5:T490))</f>
        <v>0.25555151736759268</v>
      </c>
      <c r="V490" s="12">
        <f t="shared" si="147"/>
        <v>0</v>
      </c>
      <c r="W490" s="12">
        <f t="shared" si="148"/>
        <v>168.03536602584666</v>
      </c>
      <c r="X490" s="26"/>
      <c r="Y490">
        <f>VLOOKUP(B490, Mort!$A$2:$D$116, 4, FALSE)/12</f>
        <v>4.3658210058613329E-3</v>
      </c>
      <c r="Z490">
        <f>VLOOKUP(D490,Lapse!$A$2:$B$101, 2, FALSE)/12</f>
        <v>2.5000000000000001E-3</v>
      </c>
      <c r="AA490" s="28">
        <f t="shared" si="151"/>
        <v>0.22396163987149506</v>
      </c>
      <c r="AB490" s="27">
        <f t="shared" si="149"/>
        <v>0</v>
      </c>
      <c r="AC490" s="27">
        <f t="shared" si="150"/>
        <v>37.633476131555526</v>
      </c>
    </row>
    <row r="491" spans="1:29" x14ac:dyDescent="0.2">
      <c r="A491" s="19">
        <f t="shared" si="160"/>
        <v>59567</v>
      </c>
      <c r="B491">
        <f t="shared" si="152"/>
        <v>95</v>
      </c>
      <c r="C491">
        <f t="shared" si="153"/>
        <v>10</v>
      </c>
      <c r="D491">
        <f t="shared" si="154"/>
        <v>41</v>
      </c>
      <c r="E491">
        <f t="shared" si="155"/>
        <v>7</v>
      </c>
      <c r="F491">
        <f t="shared" si="156"/>
        <v>487</v>
      </c>
      <c r="G491" s="11">
        <f>'Fund Return'!D488</f>
        <v>2.7364691226404295E-2</v>
      </c>
      <c r="H491" s="12">
        <f t="shared" si="157"/>
        <v>0</v>
      </c>
      <c r="I491" s="12">
        <f>H490*(Input!$B$13)/12</f>
        <v>0</v>
      </c>
      <c r="J491" s="12">
        <f>H490*(Input!$B$14)/12</f>
        <v>0</v>
      </c>
      <c r="K491" s="12">
        <f>IF(AND($E491=0, H490&gt;0), Input!$B$15, 0)</f>
        <v>0</v>
      </c>
      <c r="L491" s="12">
        <f>O490*IF(AND($E491=0, H490&gt;0), Input!$B$12, 0)</f>
        <v>0</v>
      </c>
      <c r="M491" s="12">
        <f t="shared" si="158"/>
        <v>0</v>
      </c>
      <c r="N491" s="12">
        <f>IF(AND($E491=0, Q491=0, D491&lt;=5), MAX(O479*Input!$B$20), 0)</f>
        <v>0</v>
      </c>
      <c r="O491" s="12">
        <f t="shared" si="159"/>
        <v>157809.62</v>
      </c>
      <c r="P491" s="20">
        <f>IF(Q491=0, VLOOKUP(B491, LWP!$A$2:$B$77, 2, FALSE), P490)</f>
        <v>0.05</v>
      </c>
      <c r="Q491" s="13">
        <f>IF(F491&lt;Input!$B$23,0,1)</f>
        <v>1</v>
      </c>
      <c r="R491" s="12">
        <f t="shared" si="145"/>
        <v>657.54008333333331</v>
      </c>
      <c r="S491" s="12">
        <f t="shared" si="146"/>
        <v>657.54008333333331</v>
      </c>
      <c r="T491" s="27">
        <f>VLOOKUP(D491,'Swap-forward'!$A$2:$B$90,2,FALSE)/12</f>
        <v>3.1558224514588173E-3</v>
      </c>
      <c r="U491" s="27">
        <f>EXP(-SUM(T$5:T491))</f>
        <v>0.25474631336028841</v>
      </c>
      <c r="V491" s="12">
        <f t="shared" si="147"/>
        <v>0</v>
      </c>
      <c r="W491" s="12">
        <f t="shared" si="148"/>
        <v>167.50591211578347</v>
      </c>
      <c r="X491" s="26"/>
      <c r="Y491">
        <f>VLOOKUP(B491, Mort!$A$2:$D$116, 4, FALSE)/12</f>
        <v>4.3658210058613329E-3</v>
      </c>
      <c r="Z491">
        <f>VLOOKUP(D491,Lapse!$A$2:$B$101, 2, FALSE)/12</f>
        <v>2.5000000000000001E-3</v>
      </c>
      <c r="AA491" s="28">
        <f t="shared" si="151"/>
        <v>0.22242640378103787</v>
      </c>
      <c r="AB491" s="27">
        <f t="shared" si="149"/>
        <v>0</v>
      </c>
      <c r="AC491" s="27">
        <f t="shared" si="150"/>
        <v>37.257737643976299</v>
      </c>
    </row>
    <row r="492" spans="1:29" x14ac:dyDescent="0.2">
      <c r="A492" s="19">
        <f t="shared" si="160"/>
        <v>59595</v>
      </c>
      <c r="B492">
        <f t="shared" si="152"/>
        <v>95</v>
      </c>
      <c r="C492">
        <f t="shared" si="153"/>
        <v>11</v>
      </c>
      <c r="D492">
        <f t="shared" si="154"/>
        <v>41</v>
      </c>
      <c r="E492">
        <f t="shared" si="155"/>
        <v>8</v>
      </c>
      <c r="F492">
        <f t="shared" si="156"/>
        <v>488</v>
      </c>
      <c r="G492" s="11">
        <f>'Fund Return'!D489</f>
        <v>-1.0906014112670013E-2</v>
      </c>
      <c r="H492" s="12">
        <f t="shared" si="157"/>
        <v>0</v>
      </c>
      <c r="I492" s="12">
        <f>H491*(Input!$B$13)/12</f>
        <v>0</v>
      </c>
      <c r="J492" s="12">
        <f>H491*(Input!$B$14)/12</f>
        <v>0</v>
      </c>
      <c r="K492" s="12">
        <f>IF(AND($E492=0, H491&gt;0), Input!$B$15, 0)</f>
        <v>0</v>
      </c>
      <c r="L492" s="12">
        <f>O491*IF(AND($E492=0, H491&gt;0), Input!$B$12, 0)</f>
        <v>0</v>
      </c>
      <c r="M492" s="12">
        <f t="shared" si="158"/>
        <v>0</v>
      </c>
      <c r="N492" s="12">
        <f>IF(AND($E492=0, Q492=0, D492&lt;=5), MAX(O480*Input!$B$20), 0)</f>
        <v>0</v>
      </c>
      <c r="O492" s="12">
        <f t="shared" si="159"/>
        <v>157809.62</v>
      </c>
      <c r="P492" s="20">
        <f>IF(Q492=0, VLOOKUP(B492, LWP!$A$2:$B$77, 2, FALSE), P491)</f>
        <v>0.05</v>
      </c>
      <c r="Q492" s="13">
        <f>IF(F492&lt;Input!$B$23,0,1)</f>
        <v>1</v>
      </c>
      <c r="R492" s="12">
        <f t="shared" si="145"/>
        <v>657.54008333333331</v>
      </c>
      <c r="S492" s="12">
        <f t="shared" si="146"/>
        <v>657.54008333333331</v>
      </c>
      <c r="T492" s="27">
        <f>VLOOKUP(D492,'Swap-forward'!$A$2:$B$90,2,FALSE)/12</f>
        <v>3.1558224514588173E-3</v>
      </c>
      <c r="U492" s="27">
        <f>EXP(-SUM(T$5:T492))</f>
        <v>0.25394364642848283</v>
      </c>
      <c r="V492" s="12">
        <f t="shared" si="147"/>
        <v>0</v>
      </c>
      <c r="W492" s="12">
        <f t="shared" si="148"/>
        <v>166.97812643455512</v>
      </c>
      <c r="X492" s="26"/>
      <c r="Y492">
        <f>VLOOKUP(B492, Mort!$A$2:$D$116, 4, FALSE)/12</f>
        <v>4.3658210058613329E-3</v>
      </c>
      <c r="Z492">
        <f>VLOOKUP(D492,Lapse!$A$2:$B$101, 2, FALSE)/12</f>
        <v>2.5000000000000001E-3</v>
      </c>
      <c r="AA492" s="28">
        <f t="shared" si="151"/>
        <v>0.22090169159036455</v>
      </c>
      <c r="AB492" s="27">
        <f t="shared" si="149"/>
        <v>0</v>
      </c>
      <c r="AC492" s="27">
        <f t="shared" si="150"/>
        <v>36.88575058798299</v>
      </c>
    </row>
    <row r="493" spans="1:29" x14ac:dyDescent="0.2">
      <c r="A493" s="19">
        <f t="shared" si="160"/>
        <v>59626</v>
      </c>
      <c r="B493">
        <f t="shared" si="152"/>
        <v>96</v>
      </c>
      <c r="C493">
        <f t="shared" si="153"/>
        <v>0</v>
      </c>
      <c r="D493">
        <f t="shared" si="154"/>
        <v>41</v>
      </c>
      <c r="E493">
        <f t="shared" si="155"/>
        <v>9</v>
      </c>
      <c r="F493">
        <f t="shared" si="156"/>
        <v>489</v>
      </c>
      <c r="G493" s="11">
        <f>'Fund Return'!D490</f>
        <v>3.4249596128838308E-2</v>
      </c>
      <c r="H493" s="12">
        <f t="shared" si="157"/>
        <v>0</v>
      </c>
      <c r="I493" s="12">
        <f>H492*(Input!$B$13)/12</f>
        <v>0</v>
      </c>
      <c r="J493" s="12">
        <f>H492*(Input!$B$14)/12</f>
        <v>0</v>
      </c>
      <c r="K493" s="12">
        <f>IF(AND($E493=0, H492&gt;0), Input!$B$15, 0)</f>
        <v>0</v>
      </c>
      <c r="L493" s="12">
        <f>O492*IF(AND($E493=0, H492&gt;0), Input!$B$12, 0)</f>
        <v>0</v>
      </c>
      <c r="M493" s="12">
        <f t="shared" si="158"/>
        <v>0</v>
      </c>
      <c r="N493" s="12">
        <f>IF(AND($E493=0, Q493=0, D493&lt;=5), MAX(O481*Input!$B$20), 0)</f>
        <v>0</v>
      </c>
      <c r="O493" s="12">
        <f t="shared" si="159"/>
        <v>157809.62</v>
      </c>
      <c r="P493" s="20">
        <f>IF(Q493=0, VLOOKUP(B493, LWP!$A$2:$B$77, 2, FALSE), P492)</f>
        <v>0.05</v>
      </c>
      <c r="Q493" s="13">
        <f>IF(F493&lt;Input!$B$23,0,1)</f>
        <v>1</v>
      </c>
      <c r="R493" s="12">
        <f t="shared" si="145"/>
        <v>657.54008333333331</v>
      </c>
      <c r="S493" s="12">
        <f t="shared" si="146"/>
        <v>657.54008333333331</v>
      </c>
      <c r="T493" s="27">
        <f>VLOOKUP(D493,'Swap-forward'!$A$2:$B$90,2,FALSE)/12</f>
        <v>3.1558224514588173E-3</v>
      </c>
      <c r="U493" s="27">
        <f>EXP(-SUM(T$5:T493))</f>
        <v>0.25314350857823653</v>
      </c>
      <c r="V493" s="12">
        <f t="shared" si="147"/>
        <v>0</v>
      </c>
      <c r="W493" s="12">
        <f t="shared" si="148"/>
        <v>166.45200372582602</v>
      </c>
      <c r="X493" s="26"/>
      <c r="Y493">
        <f>VLOOKUP(B493, Mort!$A$2:$D$116, 4, FALSE)/12</f>
        <v>5.1213166879013998E-3</v>
      </c>
      <c r="Z493">
        <f>VLOOKUP(D493,Lapse!$A$2:$B$101, 2, FALSE)/12</f>
        <v>2.5000000000000001E-3</v>
      </c>
      <c r="AA493" s="28">
        <f t="shared" si="151"/>
        <v>0.21922095811066009</v>
      </c>
      <c r="AB493" s="27">
        <f t="shared" si="149"/>
        <v>0</v>
      </c>
      <c r="AC493" s="27">
        <f t="shared" si="150"/>
        <v>36.489767736214745</v>
      </c>
    </row>
    <row r="494" spans="1:29" x14ac:dyDescent="0.2">
      <c r="A494" s="19">
        <f t="shared" si="160"/>
        <v>59656</v>
      </c>
      <c r="B494">
        <f t="shared" si="152"/>
        <v>96</v>
      </c>
      <c r="C494">
        <f t="shared" si="153"/>
        <v>1</v>
      </c>
      <c r="D494">
        <f t="shared" si="154"/>
        <v>41</v>
      </c>
      <c r="E494">
        <f t="shared" si="155"/>
        <v>10</v>
      </c>
      <c r="F494">
        <f t="shared" si="156"/>
        <v>490</v>
      </c>
      <c r="G494" s="11">
        <f>'Fund Return'!D491</f>
        <v>-1.4264961533526474E-2</v>
      </c>
      <c r="H494" s="12">
        <f t="shared" si="157"/>
        <v>0</v>
      </c>
      <c r="I494" s="12">
        <f>H493*(Input!$B$13)/12</f>
        <v>0</v>
      </c>
      <c r="J494" s="12">
        <f>H493*(Input!$B$14)/12</f>
        <v>0</v>
      </c>
      <c r="K494" s="12">
        <f>IF(AND($E494=0, H493&gt;0), Input!$B$15, 0)</f>
        <v>0</v>
      </c>
      <c r="L494" s="12">
        <f>O493*IF(AND($E494=0, H493&gt;0), Input!$B$12, 0)</f>
        <v>0</v>
      </c>
      <c r="M494" s="12">
        <f t="shared" si="158"/>
        <v>0</v>
      </c>
      <c r="N494" s="12">
        <f>IF(AND($E494=0, Q494=0, D494&lt;=5), MAX(O482*Input!$B$20), 0)</f>
        <v>0</v>
      </c>
      <c r="O494" s="12">
        <f t="shared" si="159"/>
        <v>157809.62</v>
      </c>
      <c r="P494" s="20">
        <f>IF(Q494=0, VLOOKUP(B494, LWP!$A$2:$B$77, 2, FALSE), P493)</f>
        <v>0.05</v>
      </c>
      <c r="Q494" s="13">
        <f>IF(F494&lt;Input!$B$23,0,1)</f>
        <v>1</v>
      </c>
      <c r="R494" s="12">
        <f t="shared" si="145"/>
        <v>657.54008333333331</v>
      </c>
      <c r="S494" s="12">
        <f t="shared" si="146"/>
        <v>657.54008333333331</v>
      </c>
      <c r="T494" s="27">
        <f>VLOOKUP(D494,'Swap-forward'!$A$2:$B$90,2,FALSE)/12</f>
        <v>3.1558224514588173E-3</v>
      </c>
      <c r="U494" s="27">
        <f>EXP(-SUM(T$5:T494))</f>
        <v>0.25234589184079775</v>
      </c>
      <c r="V494" s="12">
        <f t="shared" si="147"/>
        <v>0</v>
      </c>
      <c r="W494" s="12">
        <f t="shared" si="148"/>
        <v>165.92753874982247</v>
      </c>
      <c r="X494" s="26"/>
      <c r="Y494">
        <f>VLOOKUP(B494, Mort!$A$2:$D$116, 4, FALSE)/12</f>
        <v>5.1213166879013998E-3</v>
      </c>
      <c r="Z494">
        <f>VLOOKUP(D494,Lapse!$A$2:$B$101, 2, FALSE)/12</f>
        <v>2.5000000000000001E-3</v>
      </c>
      <c r="AA494" s="28">
        <f t="shared" si="151"/>
        <v>0.21755301251415135</v>
      </c>
      <c r="AB494" s="27">
        <f t="shared" si="149"/>
        <v>0</v>
      </c>
      <c r="AC494" s="27">
        <f t="shared" si="150"/>
        <v>36.098035914082459</v>
      </c>
    </row>
    <row r="495" spans="1:29" x14ac:dyDescent="0.2">
      <c r="A495" s="19">
        <f t="shared" si="160"/>
        <v>59687</v>
      </c>
      <c r="B495">
        <f t="shared" si="152"/>
        <v>96</v>
      </c>
      <c r="C495">
        <f t="shared" si="153"/>
        <v>2</v>
      </c>
      <c r="D495">
        <f t="shared" si="154"/>
        <v>41</v>
      </c>
      <c r="E495">
        <f t="shared" si="155"/>
        <v>11</v>
      </c>
      <c r="F495">
        <f t="shared" si="156"/>
        <v>491</v>
      </c>
      <c r="G495" s="11">
        <f>'Fund Return'!D492</f>
        <v>7.3222688933967687E-3</v>
      </c>
      <c r="H495" s="12">
        <f t="shared" si="157"/>
        <v>0</v>
      </c>
      <c r="I495" s="12">
        <f>H494*(Input!$B$13)/12</f>
        <v>0</v>
      </c>
      <c r="J495" s="12">
        <f>H494*(Input!$B$14)/12</f>
        <v>0</v>
      </c>
      <c r="K495" s="12">
        <f>IF(AND($E495=0, H494&gt;0), Input!$B$15, 0)</f>
        <v>0</v>
      </c>
      <c r="L495" s="12">
        <f>O494*IF(AND($E495=0, H494&gt;0), Input!$B$12, 0)</f>
        <v>0</v>
      </c>
      <c r="M495" s="12">
        <f t="shared" si="158"/>
        <v>0</v>
      </c>
      <c r="N495" s="12">
        <f>IF(AND($E495=0, Q495=0, D495&lt;=5), MAX(O483*Input!$B$20), 0)</f>
        <v>0</v>
      </c>
      <c r="O495" s="12">
        <f t="shared" si="159"/>
        <v>157809.62</v>
      </c>
      <c r="P495" s="20">
        <f>IF(Q495=0, VLOOKUP(B495, LWP!$A$2:$B$77, 2, FALSE), P494)</f>
        <v>0.05</v>
      </c>
      <c r="Q495" s="13">
        <f>IF(F495&lt;Input!$B$23,0,1)</f>
        <v>1</v>
      </c>
      <c r="R495" s="12">
        <f t="shared" si="145"/>
        <v>657.54008333333331</v>
      </c>
      <c r="S495" s="12">
        <f t="shared" si="146"/>
        <v>657.54008333333331</v>
      </c>
      <c r="T495" s="27">
        <f>VLOOKUP(D495,'Swap-forward'!$A$2:$B$90,2,FALSE)/12</f>
        <v>3.1558224514588173E-3</v>
      </c>
      <c r="U495" s="27">
        <f>EXP(-SUM(T$5:T495))</f>
        <v>0.25155078827252308</v>
      </c>
      <c r="V495" s="12">
        <f t="shared" si="147"/>
        <v>0</v>
      </c>
      <c r="W495" s="12">
        <f t="shared" si="148"/>
        <v>165.40472628328052</v>
      </c>
      <c r="X495" s="26"/>
      <c r="Y495">
        <f>VLOOKUP(B495, Mort!$A$2:$D$116, 4, FALSE)/12</f>
        <v>5.1213166879013998E-3</v>
      </c>
      <c r="Z495">
        <f>VLOOKUP(D495,Lapse!$A$2:$B$101, 2, FALSE)/12</f>
        <v>2.5000000000000001E-3</v>
      </c>
      <c r="AA495" s="28">
        <f t="shared" si="151"/>
        <v>0.21589775750405776</v>
      </c>
      <c r="AB495" s="27">
        <f t="shared" si="149"/>
        <v>0</v>
      </c>
      <c r="AC495" s="27">
        <f t="shared" si="150"/>
        <v>35.710509485132746</v>
      </c>
    </row>
    <row r="496" spans="1:29" x14ac:dyDescent="0.2">
      <c r="A496" s="19">
        <f t="shared" si="160"/>
        <v>59717</v>
      </c>
      <c r="B496">
        <f t="shared" si="152"/>
        <v>96</v>
      </c>
      <c r="C496">
        <f t="shared" si="153"/>
        <v>3</v>
      </c>
      <c r="D496">
        <f t="shared" si="154"/>
        <v>42</v>
      </c>
      <c r="E496">
        <f t="shared" si="155"/>
        <v>0</v>
      </c>
      <c r="F496">
        <f t="shared" si="156"/>
        <v>492</v>
      </c>
      <c r="G496" s="11">
        <f>'Fund Return'!D493</f>
        <v>4.1221772187065332E-3</v>
      </c>
      <c r="H496" s="12">
        <f t="shared" si="157"/>
        <v>0</v>
      </c>
      <c r="I496" s="12">
        <f>H495*(Input!$B$13)/12</f>
        <v>0</v>
      </c>
      <c r="J496" s="12">
        <f>H495*(Input!$B$14)/12</f>
        <v>0</v>
      </c>
      <c r="K496" s="12">
        <f>IF(AND($E496=0, H495&gt;0), Input!$B$15, 0)</f>
        <v>0</v>
      </c>
      <c r="L496" s="12">
        <f>O495*IF(AND($E496=0, H495&gt;0), Input!$B$12, 0)</f>
        <v>0</v>
      </c>
      <c r="M496" s="12">
        <f t="shared" si="158"/>
        <v>0</v>
      </c>
      <c r="N496" s="12">
        <f>IF(AND($E496=0, Q496=0, D496&lt;=5), MAX(O484*Input!$B$20), 0)</f>
        <v>0</v>
      </c>
      <c r="O496" s="12">
        <f t="shared" si="159"/>
        <v>157809.62</v>
      </c>
      <c r="P496" s="20">
        <f>IF(Q496=0, VLOOKUP(B496, LWP!$A$2:$B$77, 2, FALSE), P495)</f>
        <v>0.05</v>
      </c>
      <c r="Q496" s="13">
        <f>IF(F496&lt;Input!$B$23,0,1)</f>
        <v>1</v>
      </c>
      <c r="R496" s="12">
        <f t="shared" si="145"/>
        <v>657.54008333333331</v>
      </c>
      <c r="S496" s="12">
        <f t="shared" si="146"/>
        <v>657.54008333333331</v>
      </c>
      <c r="T496" s="27">
        <f>VLOOKUP(D496,'Swap-forward'!$A$2:$B$90,2,FALSE)/12</f>
        <v>3.1558224514588173E-3</v>
      </c>
      <c r="U496" s="27">
        <f>EXP(-SUM(T$5:T496))</f>
        <v>0.25075818995479821</v>
      </c>
      <c r="V496" s="12">
        <f t="shared" si="147"/>
        <v>0</v>
      </c>
      <c r="W496" s="12">
        <f t="shared" si="148"/>
        <v>164.88356111939385</v>
      </c>
      <c r="X496" s="26"/>
      <c r="Y496">
        <f>VLOOKUP(B496, Mort!$A$2:$D$116, 4, FALSE)/12</f>
        <v>5.1213166879013998E-3</v>
      </c>
      <c r="Z496">
        <f>VLOOKUP(D496,Lapse!$A$2:$B$101, 2, FALSE)/12</f>
        <v>2.5000000000000001E-3</v>
      </c>
      <c r="AA496" s="28">
        <f t="shared" si="151"/>
        <v>0.21425509652388258</v>
      </c>
      <c r="AB496" s="27">
        <f t="shared" si="149"/>
        <v>0</v>
      </c>
      <c r="AC496" s="27">
        <f t="shared" si="150"/>
        <v>35.327143302837221</v>
      </c>
    </row>
    <row r="497" spans="1:29" x14ac:dyDescent="0.2">
      <c r="A497" s="19">
        <f t="shared" si="160"/>
        <v>59748</v>
      </c>
      <c r="B497">
        <f t="shared" si="152"/>
        <v>96</v>
      </c>
      <c r="C497">
        <f t="shared" si="153"/>
        <v>4</v>
      </c>
      <c r="D497">
        <f t="shared" si="154"/>
        <v>42</v>
      </c>
      <c r="E497">
        <f t="shared" si="155"/>
        <v>1</v>
      </c>
      <c r="F497">
        <f t="shared" si="156"/>
        <v>493</v>
      </c>
      <c r="G497" s="11">
        <f>'Fund Return'!D494</f>
        <v>-5.0551596592862326E-2</v>
      </c>
      <c r="H497" s="12">
        <f t="shared" si="157"/>
        <v>0</v>
      </c>
      <c r="I497" s="12">
        <f>H496*(Input!$B$13)/12</f>
        <v>0</v>
      </c>
      <c r="J497" s="12">
        <f>H496*(Input!$B$14)/12</f>
        <v>0</v>
      </c>
      <c r="K497" s="12">
        <f>IF(AND($E497=0, H496&gt;0), Input!$B$15, 0)</f>
        <v>0</v>
      </c>
      <c r="L497" s="12">
        <f>O496*IF(AND($E497=0, H496&gt;0), Input!$B$12, 0)</f>
        <v>0</v>
      </c>
      <c r="M497" s="12">
        <f t="shared" si="158"/>
        <v>0</v>
      </c>
      <c r="N497" s="12">
        <f>IF(AND($E497=0, Q497=0, D497&lt;=5), MAX(O485*Input!$B$20), 0)</f>
        <v>0</v>
      </c>
      <c r="O497" s="12">
        <f t="shared" si="159"/>
        <v>157809.62</v>
      </c>
      <c r="P497" s="20">
        <f>IF(Q497=0, VLOOKUP(B497, LWP!$A$2:$B$77, 2, FALSE), P496)</f>
        <v>0.05</v>
      </c>
      <c r="Q497" s="13">
        <f>IF(F497&lt;Input!$B$23,0,1)</f>
        <v>1</v>
      </c>
      <c r="R497" s="12">
        <f t="shared" si="145"/>
        <v>657.54008333333331</v>
      </c>
      <c r="S497" s="12">
        <f t="shared" si="146"/>
        <v>657.54008333333331</v>
      </c>
      <c r="T497" s="27">
        <f>VLOOKUP(D497,'Swap-forward'!$A$2:$B$90,2,FALSE)/12</f>
        <v>3.1558224514588173E-3</v>
      </c>
      <c r="U497" s="27">
        <f>EXP(-SUM(T$5:T497))</f>
        <v>0.24996808899395928</v>
      </c>
      <c r="V497" s="12">
        <f t="shared" si="147"/>
        <v>0</v>
      </c>
      <c r="W497" s="12">
        <f t="shared" si="148"/>
        <v>164.36403806776207</v>
      </c>
      <c r="X497" s="26"/>
      <c r="Y497">
        <f>VLOOKUP(B497, Mort!$A$2:$D$116, 4, FALSE)/12</f>
        <v>5.1213166879013998E-3</v>
      </c>
      <c r="Z497">
        <f>VLOOKUP(D497,Lapse!$A$2:$B$101, 2, FALSE)/12</f>
        <v>2.5000000000000001E-3</v>
      </c>
      <c r="AA497" s="28">
        <f t="shared" si="151"/>
        <v>0.21262493375178043</v>
      </c>
      <c r="AB497" s="27">
        <f t="shared" si="149"/>
        <v>0</v>
      </c>
      <c r="AC497" s="27">
        <f t="shared" si="150"/>
        <v>34.947892705333025</v>
      </c>
    </row>
    <row r="498" spans="1:29" x14ac:dyDescent="0.2">
      <c r="A498" s="19">
        <f t="shared" si="160"/>
        <v>59779</v>
      </c>
      <c r="B498">
        <f t="shared" si="152"/>
        <v>96</v>
      </c>
      <c r="C498">
        <f t="shared" si="153"/>
        <v>5</v>
      </c>
      <c r="D498">
        <f t="shared" si="154"/>
        <v>42</v>
      </c>
      <c r="E498">
        <f t="shared" si="155"/>
        <v>2</v>
      </c>
      <c r="F498">
        <f t="shared" si="156"/>
        <v>494</v>
      </c>
      <c r="G498" s="11">
        <f>'Fund Return'!D495</f>
        <v>1.8293943935319273E-2</v>
      </c>
      <c r="H498" s="12">
        <f t="shared" si="157"/>
        <v>0</v>
      </c>
      <c r="I498" s="12">
        <f>H497*(Input!$B$13)/12</f>
        <v>0</v>
      </c>
      <c r="J498" s="12">
        <f>H497*(Input!$B$14)/12</f>
        <v>0</v>
      </c>
      <c r="K498" s="12">
        <f>IF(AND($E498=0, H497&gt;0), Input!$B$15, 0)</f>
        <v>0</v>
      </c>
      <c r="L498" s="12">
        <f>O497*IF(AND($E498=0, H497&gt;0), Input!$B$12, 0)</f>
        <v>0</v>
      </c>
      <c r="M498" s="12">
        <f t="shared" si="158"/>
        <v>0</v>
      </c>
      <c r="N498" s="12">
        <f>IF(AND($E498=0, Q498=0, D498&lt;=5), MAX(O486*Input!$B$20), 0)</f>
        <v>0</v>
      </c>
      <c r="O498" s="12">
        <f t="shared" si="159"/>
        <v>157809.62</v>
      </c>
      <c r="P498" s="20">
        <f>IF(Q498=0, VLOOKUP(B498, LWP!$A$2:$B$77, 2, FALSE), P497)</f>
        <v>0.05</v>
      </c>
      <c r="Q498" s="13">
        <f>IF(F498&lt;Input!$B$23,0,1)</f>
        <v>1</v>
      </c>
      <c r="R498" s="12">
        <f t="shared" si="145"/>
        <v>657.54008333333331</v>
      </c>
      <c r="S498" s="12">
        <f t="shared" si="146"/>
        <v>657.54008333333331</v>
      </c>
      <c r="T498" s="27">
        <f>VLOOKUP(D498,'Swap-forward'!$A$2:$B$90,2,FALSE)/12</f>
        <v>3.1558224514588173E-3</v>
      </c>
      <c r="U498" s="27">
        <f>EXP(-SUM(T$5:T498))</f>
        <v>0.24918047752121417</v>
      </c>
      <c r="V498" s="12">
        <f t="shared" si="147"/>
        <v>0</v>
      </c>
      <c r="W498" s="12">
        <f t="shared" si="148"/>
        <v>163.84615195433895</v>
      </c>
      <c r="X498" s="26"/>
      <c r="Y498">
        <f>VLOOKUP(B498, Mort!$A$2:$D$116, 4, FALSE)/12</f>
        <v>5.1213166879013998E-3</v>
      </c>
      <c r="Z498">
        <f>VLOOKUP(D498,Lapse!$A$2:$B$101, 2, FALSE)/12</f>
        <v>2.5000000000000001E-3</v>
      </c>
      <c r="AA498" s="28">
        <f t="shared" si="151"/>
        <v>0.2110071740949678</v>
      </c>
      <c r="AB498" s="27">
        <f t="shared" si="149"/>
        <v>0</v>
      </c>
      <c r="AC498" s="27">
        <f t="shared" si="150"/>
        <v>34.572713510219749</v>
      </c>
    </row>
    <row r="499" spans="1:29" x14ac:dyDescent="0.2">
      <c r="A499" s="19">
        <f t="shared" si="160"/>
        <v>59809</v>
      </c>
      <c r="B499">
        <f t="shared" si="152"/>
        <v>96</v>
      </c>
      <c r="C499">
        <f t="shared" si="153"/>
        <v>6</v>
      </c>
      <c r="D499">
        <f t="shared" si="154"/>
        <v>42</v>
      </c>
      <c r="E499">
        <f t="shared" si="155"/>
        <v>3</v>
      </c>
      <c r="F499">
        <f t="shared" si="156"/>
        <v>495</v>
      </c>
      <c r="G499" s="11">
        <f>'Fund Return'!D496</f>
        <v>-1.0089385169325839E-2</v>
      </c>
      <c r="H499" s="12">
        <f t="shared" si="157"/>
        <v>0</v>
      </c>
      <c r="I499" s="12">
        <f>H498*(Input!$B$13)/12</f>
        <v>0</v>
      </c>
      <c r="J499" s="12">
        <f>H498*(Input!$B$14)/12</f>
        <v>0</v>
      </c>
      <c r="K499" s="12">
        <f>IF(AND($E499=0, H498&gt;0), Input!$B$15, 0)</f>
        <v>0</v>
      </c>
      <c r="L499" s="12">
        <f>O498*IF(AND($E499=0, H498&gt;0), Input!$B$12, 0)</f>
        <v>0</v>
      </c>
      <c r="M499" s="12">
        <f t="shared" si="158"/>
        <v>0</v>
      </c>
      <c r="N499" s="12">
        <f>IF(AND($E499=0, Q499=0, D499&lt;=5), MAX(O487*Input!$B$20), 0)</f>
        <v>0</v>
      </c>
      <c r="O499" s="12">
        <f t="shared" si="159"/>
        <v>157809.62</v>
      </c>
      <c r="P499" s="20">
        <f>IF(Q499=0, VLOOKUP(B499, LWP!$A$2:$B$77, 2, FALSE), P498)</f>
        <v>0.05</v>
      </c>
      <c r="Q499" s="13">
        <f>IF(F499&lt;Input!$B$23,0,1)</f>
        <v>1</v>
      </c>
      <c r="R499" s="12">
        <f t="shared" si="145"/>
        <v>657.54008333333331</v>
      </c>
      <c r="S499" s="12">
        <f t="shared" si="146"/>
        <v>657.54008333333331</v>
      </c>
      <c r="T499" s="27">
        <f>VLOOKUP(D499,'Swap-forward'!$A$2:$B$90,2,FALSE)/12</f>
        <v>3.1558224514588173E-3</v>
      </c>
      <c r="U499" s="27">
        <f>EXP(-SUM(T$5:T499))</f>
        <v>0.24839534769256411</v>
      </c>
      <c r="V499" s="12">
        <f t="shared" si="147"/>
        <v>0</v>
      </c>
      <c r="W499" s="12">
        <f t="shared" si="148"/>
        <v>163.32989762138089</v>
      </c>
      <c r="X499" s="26"/>
      <c r="Y499">
        <f>VLOOKUP(B499, Mort!$A$2:$D$116, 4, FALSE)/12</f>
        <v>5.1213166879013998E-3</v>
      </c>
      <c r="Z499">
        <f>VLOOKUP(D499,Lapse!$A$2:$B$101, 2, FALSE)/12</f>
        <v>2.5000000000000001E-3</v>
      </c>
      <c r="AA499" s="28">
        <f t="shared" si="151"/>
        <v>0.20940172318417583</v>
      </c>
      <c r="AB499" s="27">
        <f t="shared" si="149"/>
        <v>0</v>
      </c>
      <c r="AC499" s="27">
        <f t="shared" si="150"/>
        <v>34.201562009412179</v>
      </c>
    </row>
    <row r="500" spans="1:29" x14ac:dyDescent="0.2">
      <c r="A500" s="19">
        <f t="shared" si="160"/>
        <v>59840</v>
      </c>
      <c r="B500">
        <f t="shared" si="152"/>
        <v>96</v>
      </c>
      <c r="C500">
        <f t="shared" si="153"/>
        <v>7</v>
      </c>
      <c r="D500">
        <f t="shared" si="154"/>
        <v>42</v>
      </c>
      <c r="E500">
        <f t="shared" si="155"/>
        <v>4</v>
      </c>
      <c r="F500">
        <f t="shared" si="156"/>
        <v>496</v>
      </c>
      <c r="G500" s="11">
        <f>'Fund Return'!D497</f>
        <v>-5.3432683814347241E-3</v>
      </c>
      <c r="H500" s="12">
        <f t="shared" si="157"/>
        <v>0</v>
      </c>
      <c r="I500" s="12">
        <f>H499*(Input!$B$13)/12</f>
        <v>0</v>
      </c>
      <c r="J500" s="12">
        <f>H499*(Input!$B$14)/12</f>
        <v>0</v>
      </c>
      <c r="K500" s="12">
        <f>IF(AND($E500=0, H499&gt;0), Input!$B$15, 0)</f>
        <v>0</v>
      </c>
      <c r="L500" s="12">
        <f>O499*IF(AND($E500=0, H499&gt;0), Input!$B$12, 0)</f>
        <v>0</v>
      </c>
      <c r="M500" s="12">
        <f t="shared" si="158"/>
        <v>0</v>
      </c>
      <c r="N500" s="12">
        <f>IF(AND($E500=0, Q500=0, D500&lt;=5), MAX(O488*Input!$B$20), 0)</f>
        <v>0</v>
      </c>
      <c r="O500" s="12">
        <f t="shared" si="159"/>
        <v>157809.62</v>
      </c>
      <c r="P500" s="20">
        <f>IF(Q500=0, VLOOKUP(B500, LWP!$A$2:$B$77, 2, FALSE), P499)</f>
        <v>0.05</v>
      </c>
      <c r="Q500" s="13">
        <f>IF(F500&lt;Input!$B$23,0,1)</f>
        <v>1</v>
      </c>
      <c r="R500" s="12">
        <f t="shared" si="145"/>
        <v>657.54008333333331</v>
      </c>
      <c r="S500" s="12">
        <f t="shared" si="146"/>
        <v>657.54008333333331</v>
      </c>
      <c r="T500" s="27">
        <f>VLOOKUP(D500,'Swap-forward'!$A$2:$B$90,2,FALSE)/12</f>
        <v>3.1558224514588173E-3</v>
      </c>
      <c r="U500" s="27">
        <f>EXP(-SUM(T$5:T500))</f>
        <v>0.24761269168872557</v>
      </c>
      <c r="V500" s="12">
        <f t="shared" si="147"/>
        <v>0</v>
      </c>
      <c r="W500" s="12">
        <f t="shared" si="148"/>
        <v>162.81526992739558</v>
      </c>
      <c r="X500" s="26"/>
      <c r="Y500">
        <f>VLOOKUP(B500, Mort!$A$2:$D$116, 4, FALSE)/12</f>
        <v>5.1213166879013998E-3</v>
      </c>
      <c r="Z500">
        <f>VLOOKUP(D500,Lapse!$A$2:$B$101, 2, FALSE)/12</f>
        <v>2.5000000000000001E-3</v>
      </c>
      <c r="AA500" s="28">
        <f t="shared" si="151"/>
        <v>0.20780848736814553</v>
      </c>
      <c r="AB500" s="27">
        <f t="shared" si="149"/>
        <v>0</v>
      </c>
      <c r="AC500" s="27">
        <f t="shared" si="150"/>
        <v>33.834394964048386</v>
      </c>
    </row>
    <row r="501" spans="1:29" x14ac:dyDescent="0.2">
      <c r="A501" s="19">
        <f t="shared" si="160"/>
        <v>59870</v>
      </c>
      <c r="B501">
        <f t="shared" si="152"/>
        <v>96</v>
      </c>
      <c r="C501">
        <f t="shared" si="153"/>
        <v>8</v>
      </c>
      <c r="D501">
        <f t="shared" si="154"/>
        <v>42</v>
      </c>
      <c r="E501">
        <f t="shared" si="155"/>
        <v>5</v>
      </c>
      <c r="F501">
        <f t="shared" si="156"/>
        <v>497</v>
      </c>
      <c r="G501" s="11">
        <f>'Fund Return'!D498</f>
        <v>8.3733960360533238E-2</v>
      </c>
      <c r="H501" s="12">
        <f t="shared" si="157"/>
        <v>0</v>
      </c>
      <c r="I501" s="12">
        <f>H500*(Input!$B$13)/12</f>
        <v>0</v>
      </c>
      <c r="J501" s="12">
        <f>H500*(Input!$B$14)/12</f>
        <v>0</v>
      </c>
      <c r="K501" s="12">
        <f>IF(AND($E501=0, H500&gt;0), Input!$B$15, 0)</f>
        <v>0</v>
      </c>
      <c r="L501" s="12">
        <f>O500*IF(AND($E501=0, H500&gt;0), Input!$B$12, 0)</f>
        <v>0</v>
      </c>
      <c r="M501" s="12">
        <f t="shared" si="158"/>
        <v>0</v>
      </c>
      <c r="N501" s="12">
        <f>IF(AND($E501=0, Q501=0, D501&lt;=5), MAX(O489*Input!$B$20), 0)</f>
        <v>0</v>
      </c>
      <c r="O501" s="12">
        <f t="shared" si="159"/>
        <v>157809.62</v>
      </c>
      <c r="P501" s="20">
        <f>IF(Q501=0, VLOOKUP(B501, LWP!$A$2:$B$77, 2, FALSE), P500)</f>
        <v>0.05</v>
      </c>
      <c r="Q501" s="13">
        <f>IF(F501&lt;Input!$B$23,0,1)</f>
        <v>1</v>
      </c>
      <c r="R501" s="12">
        <f t="shared" si="145"/>
        <v>657.54008333333331</v>
      </c>
      <c r="S501" s="12">
        <f t="shared" si="146"/>
        <v>657.54008333333331</v>
      </c>
      <c r="T501" s="27">
        <f>VLOOKUP(D501,'Swap-forward'!$A$2:$B$90,2,FALSE)/12</f>
        <v>3.1558224514588173E-3</v>
      </c>
      <c r="U501" s="27">
        <f>EXP(-SUM(T$5:T501))</f>
        <v>0.24683250171505236</v>
      </c>
      <c r="V501" s="12">
        <f t="shared" si="147"/>
        <v>0</v>
      </c>
      <c r="W501" s="12">
        <f t="shared" si="148"/>
        <v>162.30226374709068</v>
      </c>
      <c r="X501" s="26"/>
      <c r="Y501">
        <f>VLOOKUP(B501, Mort!$A$2:$D$116, 4, FALSE)/12</f>
        <v>5.1213166879013998E-3</v>
      </c>
      <c r="Z501">
        <f>VLOOKUP(D501,Lapse!$A$2:$B$101, 2, FALSE)/12</f>
        <v>2.5000000000000001E-3</v>
      </c>
      <c r="AA501" s="28">
        <f t="shared" si="151"/>
        <v>0.20622737370816474</v>
      </c>
      <c r="AB501" s="27">
        <f t="shared" si="149"/>
        <v>0</v>
      </c>
      <c r="AC501" s="27">
        <f t="shared" si="150"/>
        <v>33.471169599452388</v>
      </c>
    </row>
    <row r="502" spans="1:29" x14ac:dyDescent="0.2">
      <c r="A502" s="19">
        <f t="shared" si="160"/>
        <v>59901</v>
      </c>
      <c r="B502">
        <f t="shared" si="152"/>
        <v>96</v>
      </c>
      <c r="C502">
        <f t="shared" si="153"/>
        <v>9</v>
      </c>
      <c r="D502">
        <f t="shared" si="154"/>
        <v>42</v>
      </c>
      <c r="E502">
        <f t="shared" si="155"/>
        <v>6</v>
      </c>
      <c r="F502">
        <f t="shared" si="156"/>
        <v>498</v>
      </c>
      <c r="G502" s="11">
        <f>'Fund Return'!D499</f>
        <v>-5.0247115946262272E-2</v>
      </c>
      <c r="H502" s="12">
        <f t="shared" si="157"/>
        <v>0</v>
      </c>
      <c r="I502" s="12">
        <f>H501*(Input!$B$13)/12</f>
        <v>0</v>
      </c>
      <c r="J502" s="12">
        <f>H501*(Input!$B$14)/12</f>
        <v>0</v>
      </c>
      <c r="K502" s="12">
        <f>IF(AND($E502=0, H501&gt;0), Input!$B$15, 0)</f>
        <v>0</v>
      </c>
      <c r="L502" s="12">
        <f>O501*IF(AND($E502=0, H501&gt;0), Input!$B$12, 0)</f>
        <v>0</v>
      </c>
      <c r="M502" s="12">
        <f t="shared" si="158"/>
        <v>0</v>
      </c>
      <c r="N502" s="12">
        <f>IF(AND($E502=0, Q502=0, D502&lt;=5), MAX(O490*Input!$B$20), 0)</f>
        <v>0</v>
      </c>
      <c r="O502" s="12">
        <f t="shared" si="159"/>
        <v>157809.62</v>
      </c>
      <c r="P502" s="20">
        <f>IF(Q502=0, VLOOKUP(B502, LWP!$A$2:$B$77, 2, FALSE), P501)</f>
        <v>0.05</v>
      </c>
      <c r="Q502" s="13">
        <f>IF(F502&lt;Input!$B$23,0,1)</f>
        <v>1</v>
      </c>
      <c r="R502" s="12">
        <f t="shared" si="145"/>
        <v>657.54008333333331</v>
      </c>
      <c r="S502" s="12">
        <f t="shared" si="146"/>
        <v>657.54008333333331</v>
      </c>
      <c r="T502" s="27">
        <f>VLOOKUP(D502,'Swap-forward'!$A$2:$B$90,2,FALSE)/12</f>
        <v>3.1558224514588173E-3</v>
      </c>
      <c r="U502" s="27">
        <f>EXP(-SUM(T$5:T502))</f>
        <v>0.24605477000145812</v>
      </c>
      <c r="V502" s="12">
        <f t="shared" si="147"/>
        <v>0</v>
      </c>
      <c r="W502" s="12">
        <f t="shared" si="148"/>
        <v>161.79087397132292</v>
      </c>
      <c r="X502" s="26"/>
      <c r="Y502">
        <f>VLOOKUP(B502, Mort!$A$2:$D$116, 4, FALSE)/12</f>
        <v>5.1213166879013998E-3</v>
      </c>
      <c r="Z502">
        <f>VLOOKUP(D502,Lapse!$A$2:$B$101, 2, FALSE)/12</f>
        <v>2.5000000000000001E-3</v>
      </c>
      <c r="AA502" s="28">
        <f t="shared" si="151"/>
        <v>0.20465828997264682</v>
      </c>
      <c r="AB502" s="27">
        <f t="shared" si="149"/>
        <v>0</v>
      </c>
      <c r="AC502" s="27">
        <f t="shared" si="150"/>
        <v>33.111843600150962</v>
      </c>
    </row>
    <row r="503" spans="1:29" x14ac:dyDescent="0.2">
      <c r="A503" s="19">
        <f t="shared" si="160"/>
        <v>59932</v>
      </c>
      <c r="B503">
        <f t="shared" si="152"/>
        <v>96</v>
      </c>
      <c r="C503">
        <f t="shared" si="153"/>
        <v>10</v>
      </c>
      <c r="D503">
        <f t="shared" si="154"/>
        <v>42</v>
      </c>
      <c r="E503">
        <f t="shared" si="155"/>
        <v>7</v>
      </c>
      <c r="F503">
        <f t="shared" si="156"/>
        <v>499</v>
      </c>
      <c r="G503" s="11">
        <f>'Fund Return'!D500</f>
        <v>2.6620179428986774E-2</v>
      </c>
      <c r="H503" s="12">
        <f t="shared" si="157"/>
        <v>0</v>
      </c>
      <c r="I503" s="12">
        <f>H502*(Input!$B$13)/12</f>
        <v>0</v>
      </c>
      <c r="J503" s="12">
        <f>H502*(Input!$B$14)/12</f>
        <v>0</v>
      </c>
      <c r="K503" s="12">
        <f>IF(AND($E503=0, H502&gt;0), Input!$B$15, 0)</f>
        <v>0</v>
      </c>
      <c r="L503" s="12">
        <f>O502*IF(AND($E503=0, H502&gt;0), Input!$B$12, 0)</f>
        <v>0</v>
      </c>
      <c r="M503" s="12">
        <f t="shared" si="158"/>
        <v>0</v>
      </c>
      <c r="N503" s="12">
        <f>IF(AND($E503=0, Q503=0, D503&lt;=5), MAX(O491*Input!$B$20), 0)</f>
        <v>0</v>
      </c>
      <c r="O503" s="12">
        <f t="shared" si="159"/>
        <v>157809.62</v>
      </c>
      <c r="P503" s="20">
        <f>IF(Q503=0, VLOOKUP(B503, LWP!$A$2:$B$77, 2, FALSE), P502)</f>
        <v>0.05</v>
      </c>
      <c r="Q503" s="13">
        <f>IF(F503&lt;Input!$B$23,0,1)</f>
        <v>1</v>
      </c>
      <c r="R503" s="12">
        <f t="shared" si="145"/>
        <v>657.54008333333331</v>
      </c>
      <c r="S503" s="12">
        <f t="shared" si="146"/>
        <v>657.54008333333331</v>
      </c>
      <c r="T503" s="27">
        <f>VLOOKUP(D503,'Swap-forward'!$A$2:$B$90,2,FALSE)/12</f>
        <v>3.1558224514588173E-3</v>
      </c>
      <c r="U503" s="27">
        <f>EXP(-SUM(T$5:T503))</f>
        <v>0.2452794888023388</v>
      </c>
      <c r="V503" s="12">
        <f t="shared" si="147"/>
        <v>0</v>
      </c>
      <c r="W503" s="12">
        <f t="shared" si="148"/>
        <v>161.28109550704724</v>
      </c>
      <c r="X503" s="26"/>
      <c r="Y503">
        <f>VLOOKUP(B503, Mort!$A$2:$D$116, 4, FALSE)/12</f>
        <v>5.1213166879013998E-3</v>
      </c>
      <c r="Z503">
        <f>VLOOKUP(D503,Lapse!$A$2:$B$101, 2, FALSE)/12</f>
        <v>2.5000000000000001E-3</v>
      </c>
      <c r="AA503" s="28">
        <f t="shared" si="151"/>
        <v>0.20310114463175033</v>
      </c>
      <c r="AB503" s="27">
        <f t="shared" si="149"/>
        <v>0</v>
      </c>
      <c r="AC503" s="27">
        <f t="shared" si="150"/>
        <v>32.756375104943942</v>
      </c>
    </row>
    <row r="504" spans="1:29" x14ac:dyDescent="0.2">
      <c r="A504" s="19">
        <f t="shared" si="160"/>
        <v>59961</v>
      </c>
      <c r="B504">
        <f t="shared" si="152"/>
        <v>96</v>
      </c>
      <c r="C504">
        <f t="shared" si="153"/>
        <v>11</v>
      </c>
      <c r="D504">
        <f t="shared" si="154"/>
        <v>42</v>
      </c>
      <c r="E504">
        <f t="shared" si="155"/>
        <v>8</v>
      </c>
      <c r="F504">
        <f t="shared" si="156"/>
        <v>500</v>
      </c>
      <c r="G504" s="11">
        <f>'Fund Return'!D501</f>
        <v>-5.8521815869260049E-3</v>
      </c>
      <c r="H504" s="12">
        <f t="shared" si="157"/>
        <v>0</v>
      </c>
      <c r="I504" s="12">
        <f>H503*(Input!$B$13)/12</f>
        <v>0</v>
      </c>
      <c r="J504" s="12">
        <f>H503*(Input!$B$14)/12</f>
        <v>0</v>
      </c>
      <c r="K504" s="12">
        <f>IF(AND($E504=0, H503&gt;0), Input!$B$15, 0)</f>
        <v>0</v>
      </c>
      <c r="L504" s="12">
        <f>O503*IF(AND($E504=0, H503&gt;0), Input!$B$12, 0)</f>
        <v>0</v>
      </c>
      <c r="M504" s="12">
        <f t="shared" si="158"/>
        <v>0</v>
      </c>
      <c r="N504" s="12">
        <f>IF(AND($E504=0, Q504=0, D504&lt;=5), MAX(O492*Input!$B$20), 0)</f>
        <v>0</v>
      </c>
      <c r="O504" s="12">
        <f t="shared" si="159"/>
        <v>157809.62</v>
      </c>
      <c r="P504" s="20">
        <f>IF(Q504=0, VLOOKUP(B504, LWP!$A$2:$B$77, 2, FALSE), P503)</f>
        <v>0.05</v>
      </c>
      <c r="Q504" s="13">
        <f>IF(F504&lt;Input!$B$23,0,1)</f>
        <v>1</v>
      </c>
      <c r="R504" s="12">
        <f t="shared" si="145"/>
        <v>657.54008333333331</v>
      </c>
      <c r="S504" s="12">
        <f t="shared" si="146"/>
        <v>657.54008333333331</v>
      </c>
      <c r="T504" s="27">
        <f>VLOOKUP(D504,'Swap-forward'!$A$2:$B$90,2,FALSE)/12</f>
        <v>3.1558224514588173E-3</v>
      </c>
      <c r="U504" s="27">
        <f>EXP(-SUM(T$5:T504))</f>
        <v>0.24450665039649555</v>
      </c>
      <c r="V504" s="12">
        <f t="shared" si="147"/>
        <v>0</v>
      </c>
      <c r="W504" s="12">
        <f t="shared" si="148"/>
        <v>160.77292327726587</v>
      </c>
      <c r="X504" s="26"/>
      <c r="Y504">
        <f>VLOOKUP(B504, Mort!$A$2:$D$116, 4, FALSE)/12</f>
        <v>5.1213166879013998E-3</v>
      </c>
      <c r="Z504">
        <f>VLOOKUP(D504,Lapse!$A$2:$B$101, 2, FALSE)/12</f>
        <v>2.5000000000000001E-3</v>
      </c>
      <c r="AA504" s="28">
        <f t="shared" si="151"/>
        <v>0.20155584685203987</v>
      </c>
      <c r="AB504" s="27">
        <f t="shared" si="149"/>
        <v>0</v>
      </c>
      <c r="AC504" s="27">
        <f t="shared" si="150"/>
        <v>32.404722702027357</v>
      </c>
    </row>
    <row r="505" spans="1:29" x14ac:dyDescent="0.2">
      <c r="A505" s="19">
        <f t="shared" si="160"/>
        <v>59992</v>
      </c>
      <c r="B505">
        <f t="shared" si="152"/>
        <v>97</v>
      </c>
      <c r="C505">
        <f t="shared" si="153"/>
        <v>0</v>
      </c>
      <c r="D505">
        <f t="shared" si="154"/>
        <v>42</v>
      </c>
      <c r="E505">
        <f t="shared" si="155"/>
        <v>9</v>
      </c>
      <c r="F505">
        <f t="shared" si="156"/>
        <v>501</v>
      </c>
      <c r="G505" s="11">
        <f>'Fund Return'!D502</f>
        <v>-1.7585009531026655E-2</v>
      </c>
      <c r="H505" s="12">
        <f t="shared" si="157"/>
        <v>0</v>
      </c>
      <c r="I505" s="12">
        <f>H504*(Input!$B$13)/12</f>
        <v>0</v>
      </c>
      <c r="J505" s="12">
        <f>H504*(Input!$B$14)/12</f>
        <v>0</v>
      </c>
      <c r="K505" s="12">
        <f>IF(AND($E505=0, H504&gt;0), Input!$B$15, 0)</f>
        <v>0</v>
      </c>
      <c r="L505" s="12">
        <f>O504*IF(AND($E505=0, H504&gt;0), Input!$B$12, 0)</f>
        <v>0</v>
      </c>
      <c r="M505" s="12">
        <f t="shared" si="158"/>
        <v>0</v>
      </c>
      <c r="N505" s="12">
        <f>IF(AND($E505=0, Q505=0, D505&lt;=5), MAX(O493*Input!$B$20), 0)</f>
        <v>0</v>
      </c>
      <c r="O505" s="12">
        <f t="shared" si="159"/>
        <v>157809.62</v>
      </c>
      <c r="P505" s="20">
        <f>IF(Q505=0, VLOOKUP(B505, LWP!$A$2:$B$77, 2, FALSE), P504)</f>
        <v>0.05</v>
      </c>
      <c r="Q505" s="13">
        <f>IF(F505&lt;Input!$B$23,0,1)</f>
        <v>1</v>
      </c>
      <c r="R505" s="12">
        <f t="shared" si="145"/>
        <v>657.54008333333331</v>
      </c>
      <c r="S505" s="12">
        <f t="shared" si="146"/>
        <v>657.54008333333331</v>
      </c>
      <c r="T505" s="27">
        <f>VLOOKUP(D505,'Swap-forward'!$A$2:$B$90,2,FALSE)/12</f>
        <v>3.1558224514588173E-3</v>
      </c>
      <c r="U505" s="27">
        <f>EXP(-SUM(T$5:T505))</f>
        <v>0.24373624708705788</v>
      </c>
      <c r="V505" s="12">
        <f t="shared" si="147"/>
        <v>0</v>
      </c>
      <c r="W505" s="12">
        <f t="shared" si="148"/>
        <v>160.26635222097795</v>
      </c>
      <c r="X505" s="26"/>
      <c r="Y505">
        <f>VLOOKUP(B505, Mort!$A$2:$D$116, 4, FALSE)/12</f>
        <v>5.9755954757286659E-3</v>
      </c>
      <c r="Z505">
        <f>VLOOKUP(D505,Lapse!$A$2:$B$101, 2, FALSE)/12</f>
        <v>2.5000000000000001E-3</v>
      </c>
      <c r="AA505" s="28">
        <f t="shared" si="151"/>
        <v>0.19985055206887045</v>
      </c>
      <c r="AB505" s="27">
        <f t="shared" si="149"/>
        <v>0</v>
      </c>
      <c r="AC505" s="27">
        <f t="shared" si="150"/>
        <v>32.029318969426484</v>
      </c>
    </row>
    <row r="506" spans="1:29" x14ac:dyDescent="0.2">
      <c r="A506" s="19">
        <f t="shared" si="160"/>
        <v>60022</v>
      </c>
      <c r="B506">
        <f t="shared" si="152"/>
        <v>97</v>
      </c>
      <c r="C506">
        <f t="shared" si="153"/>
        <v>1</v>
      </c>
      <c r="D506">
        <f t="shared" si="154"/>
        <v>42</v>
      </c>
      <c r="E506">
        <f t="shared" si="155"/>
        <v>10</v>
      </c>
      <c r="F506">
        <f t="shared" si="156"/>
        <v>502</v>
      </c>
      <c r="G506" s="11">
        <f>'Fund Return'!D503</f>
        <v>4.054708636464769E-2</v>
      </c>
      <c r="H506" s="12">
        <f t="shared" si="157"/>
        <v>0</v>
      </c>
      <c r="I506" s="12">
        <f>H505*(Input!$B$13)/12</f>
        <v>0</v>
      </c>
      <c r="J506" s="12">
        <f>H505*(Input!$B$14)/12</f>
        <v>0</v>
      </c>
      <c r="K506" s="12">
        <f>IF(AND($E506=0, H505&gt;0), Input!$B$15, 0)</f>
        <v>0</v>
      </c>
      <c r="L506" s="12">
        <f>O505*IF(AND($E506=0, H505&gt;0), Input!$B$12, 0)</f>
        <v>0</v>
      </c>
      <c r="M506" s="12">
        <f t="shared" si="158"/>
        <v>0</v>
      </c>
      <c r="N506" s="12">
        <f>IF(AND($E506=0, Q506=0, D506&lt;=5), MAX(O494*Input!$B$20), 0)</f>
        <v>0</v>
      </c>
      <c r="O506" s="12">
        <f t="shared" si="159"/>
        <v>157809.62</v>
      </c>
      <c r="P506" s="20">
        <f>IF(Q506=0, VLOOKUP(B506, LWP!$A$2:$B$77, 2, FALSE), P505)</f>
        <v>0.05</v>
      </c>
      <c r="Q506" s="13">
        <f>IF(F506&lt;Input!$B$23,0,1)</f>
        <v>1</v>
      </c>
      <c r="R506" s="12">
        <f t="shared" si="145"/>
        <v>657.54008333333331</v>
      </c>
      <c r="S506" s="12">
        <f t="shared" si="146"/>
        <v>657.54008333333331</v>
      </c>
      <c r="T506" s="27">
        <f>VLOOKUP(D506,'Swap-forward'!$A$2:$B$90,2,FALSE)/12</f>
        <v>3.1558224514588173E-3</v>
      </c>
      <c r="U506" s="27">
        <f>EXP(-SUM(T$5:T506))</f>
        <v>0.24296827120140696</v>
      </c>
      <c r="V506" s="12">
        <f t="shared" si="147"/>
        <v>0</v>
      </c>
      <c r="W506" s="12">
        <f t="shared" si="148"/>
        <v>159.76137729312907</v>
      </c>
      <c r="X506" s="26"/>
      <c r="Y506">
        <f>VLOOKUP(B506, Mort!$A$2:$D$116, 4, FALSE)/12</f>
        <v>5.9755954757286659E-3</v>
      </c>
      <c r="Z506">
        <f>VLOOKUP(D506,Lapse!$A$2:$B$101, 2, FALSE)/12</f>
        <v>2.5000000000000001E-3</v>
      </c>
      <c r="AA506" s="28">
        <f t="shared" si="151"/>
        <v>0.19815968519907057</v>
      </c>
      <c r="AB506" s="27">
        <f t="shared" si="149"/>
        <v>0</v>
      </c>
      <c r="AC506" s="27">
        <f t="shared" si="150"/>
        <v>31.658264231376396</v>
      </c>
    </row>
    <row r="507" spans="1:29" x14ac:dyDescent="0.2">
      <c r="A507" s="19">
        <f t="shared" si="160"/>
        <v>60053</v>
      </c>
      <c r="B507">
        <f t="shared" si="152"/>
        <v>97</v>
      </c>
      <c r="C507">
        <f t="shared" si="153"/>
        <v>2</v>
      </c>
      <c r="D507">
        <f t="shared" si="154"/>
        <v>42</v>
      </c>
      <c r="E507">
        <f t="shared" si="155"/>
        <v>11</v>
      </c>
      <c r="F507">
        <f t="shared" si="156"/>
        <v>503</v>
      </c>
      <c r="G507" s="11">
        <f>'Fund Return'!D504</f>
        <v>4.3015927952445035E-2</v>
      </c>
      <c r="H507" s="12">
        <f t="shared" si="157"/>
        <v>0</v>
      </c>
      <c r="I507" s="12">
        <f>H506*(Input!$B$13)/12</f>
        <v>0</v>
      </c>
      <c r="J507" s="12">
        <f>H506*(Input!$B$14)/12</f>
        <v>0</v>
      </c>
      <c r="K507" s="12">
        <f>IF(AND($E507=0, H506&gt;0), Input!$B$15, 0)</f>
        <v>0</v>
      </c>
      <c r="L507" s="12">
        <f>O506*IF(AND($E507=0, H506&gt;0), Input!$B$12, 0)</f>
        <v>0</v>
      </c>
      <c r="M507" s="12">
        <f t="shared" si="158"/>
        <v>0</v>
      </c>
      <c r="N507" s="12">
        <f>IF(AND($E507=0, Q507=0, D507&lt;=5), MAX(O495*Input!$B$20), 0)</f>
        <v>0</v>
      </c>
      <c r="O507" s="12">
        <f t="shared" si="159"/>
        <v>157809.62</v>
      </c>
      <c r="P507" s="20">
        <f>IF(Q507=0, VLOOKUP(B507, LWP!$A$2:$B$77, 2, FALSE), P506)</f>
        <v>0.05</v>
      </c>
      <c r="Q507" s="13">
        <f>IF(F507&lt;Input!$B$23,0,1)</f>
        <v>1</v>
      </c>
      <c r="R507" s="12">
        <f t="shared" si="145"/>
        <v>657.54008333333331</v>
      </c>
      <c r="S507" s="12">
        <f t="shared" si="146"/>
        <v>657.54008333333331</v>
      </c>
      <c r="T507" s="27">
        <f>VLOOKUP(D507,'Swap-forward'!$A$2:$B$90,2,FALSE)/12</f>
        <v>3.1558224514588173E-3</v>
      </c>
      <c r="U507" s="27">
        <f>EXP(-SUM(T$5:T507))</f>
        <v>0.24220271509109925</v>
      </c>
      <c r="V507" s="12">
        <f t="shared" si="147"/>
        <v>0</v>
      </c>
      <c r="W507" s="12">
        <f t="shared" si="148"/>
        <v>159.257993464561</v>
      </c>
      <c r="X507" s="26"/>
      <c r="Y507">
        <f>VLOOKUP(B507, Mort!$A$2:$D$116, 4, FALSE)/12</f>
        <v>5.9755954757286659E-3</v>
      </c>
      <c r="Z507">
        <f>VLOOKUP(D507,Lapse!$A$2:$B$101, 2, FALSE)/12</f>
        <v>2.5000000000000001E-3</v>
      </c>
      <c r="AA507" s="28">
        <f t="shared" si="151"/>
        <v>0.19648312417302138</v>
      </c>
      <c r="AB507" s="27">
        <f t="shared" si="149"/>
        <v>0</v>
      </c>
      <c r="AC507" s="27">
        <f t="shared" si="150"/>
        <v>31.291508105443565</v>
      </c>
    </row>
    <row r="508" spans="1:29" x14ac:dyDescent="0.2">
      <c r="A508" s="19">
        <f t="shared" si="160"/>
        <v>60083</v>
      </c>
      <c r="B508">
        <f t="shared" si="152"/>
        <v>97</v>
      </c>
      <c r="C508">
        <f t="shared" si="153"/>
        <v>3</v>
      </c>
      <c r="D508">
        <f t="shared" si="154"/>
        <v>43</v>
      </c>
      <c r="E508">
        <f t="shared" si="155"/>
        <v>0</v>
      </c>
      <c r="F508">
        <f t="shared" si="156"/>
        <v>504</v>
      </c>
      <c r="G508" s="11">
        <f>'Fund Return'!D505</f>
        <v>2.2870287811713911E-2</v>
      </c>
      <c r="H508" s="12">
        <f t="shared" si="157"/>
        <v>0</v>
      </c>
      <c r="I508" s="12">
        <f>H507*(Input!$B$13)/12</f>
        <v>0</v>
      </c>
      <c r="J508" s="12">
        <f>H507*(Input!$B$14)/12</f>
        <v>0</v>
      </c>
      <c r="K508" s="12">
        <f>IF(AND($E508=0, H507&gt;0), Input!$B$15, 0)</f>
        <v>0</v>
      </c>
      <c r="L508" s="12">
        <f>O507*IF(AND($E508=0, H507&gt;0), Input!$B$12, 0)</f>
        <v>0</v>
      </c>
      <c r="M508" s="12">
        <f t="shared" si="158"/>
        <v>0</v>
      </c>
      <c r="N508" s="12">
        <f>IF(AND($E508=0, Q508=0, D508&lt;=5), MAX(O496*Input!$B$20), 0)</f>
        <v>0</v>
      </c>
      <c r="O508" s="12">
        <f t="shared" si="159"/>
        <v>157809.62</v>
      </c>
      <c r="P508" s="20">
        <f>IF(Q508=0, VLOOKUP(B508, LWP!$A$2:$B$77, 2, FALSE), P507)</f>
        <v>0.05</v>
      </c>
      <c r="Q508" s="13">
        <f>IF(F508&lt;Input!$B$23,0,1)</f>
        <v>1</v>
      </c>
      <c r="R508" s="12">
        <f t="shared" si="145"/>
        <v>657.54008333333331</v>
      </c>
      <c r="S508" s="12">
        <f t="shared" si="146"/>
        <v>657.54008333333331</v>
      </c>
      <c r="T508" s="27">
        <f>VLOOKUP(D508,'Swap-forward'!$A$2:$B$90,2,FALSE)/12</f>
        <v>3.1558224514588173E-3</v>
      </c>
      <c r="U508" s="27">
        <f>EXP(-SUM(T$5:T508))</f>
        <v>0.24143957113179021</v>
      </c>
      <c r="V508" s="12">
        <f t="shared" si="147"/>
        <v>0</v>
      </c>
      <c r="W508" s="12">
        <f t="shared" si="148"/>
        <v>158.7561957219616</v>
      </c>
      <c r="X508" s="26"/>
      <c r="Y508">
        <f>VLOOKUP(B508, Mort!$A$2:$D$116, 4, FALSE)/12</f>
        <v>5.9755954757286659E-3</v>
      </c>
      <c r="Z508">
        <f>VLOOKUP(D508,Lapse!$A$2:$B$101, 2, FALSE)/12</f>
        <v>2.5000000000000001E-3</v>
      </c>
      <c r="AA508" s="28">
        <f t="shared" si="151"/>
        <v>0.19482074795389315</v>
      </c>
      <c r="AB508" s="27">
        <f t="shared" si="149"/>
        <v>0</v>
      </c>
      <c r="AC508" s="27">
        <f t="shared" si="150"/>
        <v>30.92900079286721</v>
      </c>
    </row>
    <row r="509" spans="1:29" x14ac:dyDescent="0.2">
      <c r="A509" s="19">
        <f t="shared" si="160"/>
        <v>60114</v>
      </c>
      <c r="B509">
        <f t="shared" si="152"/>
        <v>97</v>
      </c>
      <c r="C509">
        <f t="shared" si="153"/>
        <v>4</v>
      </c>
      <c r="D509">
        <f t="shared" si="154"/>
        <v>43</v>
      </c>
      <c r="E509">
        <f t="shared" si="155"/>
        <v>1</v>
      </c>
      <c r="F509">
        <f t="shared" si="156"/>
        <v>505</v>
      </c>
      <c r="G509" s="11">
        <f>'Fund Return'!D506</f>
        <v>1.1427271275429699E-2</v>
      </c>
      <c r="H509" s="12">
        <f t="shared" si="157"/>
        <v>0</v>
      </c>
      <c r="I509" s="12">
        <f>H508*(Input!$B$13)/12</f>
        <v>0</v>
      </c>
      <c r="J509" s="12">
        <f>H508*(Input!$B$14)/12</f>
        <v>0</v>
      </c>
      <c r="K509" s="12">
        <f>IF(AND($E509=0, H508&gt;0), Input!$B$15, 0)</f>
        <v>0</v>
      </c>
      <c r="L509" s="12">
        <f>O508*IF(AND($E509=0, H508&gt;0), Input!$B$12, 0)</f>
        <v>0</v>
      </c>
      <c r="M509" s="12">
        <f t="shared" si="158"/>
        <v>0</v>
      </c>
      <c r="N509" s="12">
        <f>IF(AND($E509=0, Q509=0, D509&lt;=5), MAX(O497*Input!$B$20), 0)</f>
        <v>0</v>
      </c>
      <c r="O509" s="12">
        <f t="shared" si="159"/>
        <v>157809.62</v>
      </c>
      <c r="P509" s="20">
        <f>IF(Q509=0, VLOOKUP(B509, LWP!$A$2:$B$77, 2, FALSE), P508)</f>
        <v>0.05</v>
      </c>
      <c r="Q509" s="13">
        <f>IF(F509&lt;Input!$B$23,0,1)</f>
        <v>1</v>
      </c>
      <c r="R509" s="12">
        <f t="shared" si="145"/>
        <v>657.54008333333331</v>
      </c>
      <c r="S509" s="12">
        <f t="shared" si="146"/>
        <v>657.54008333333331</v>
      </c>
      <c r="T509" s="27">
        <f>VLOOKUP(D509,'Swap-forward'!$A$2:$B$90,2,FALSE)/12</f>
        <v>3.1558224514588173E-3</v>
      </c>
      <c r="U509" s="27">
        <f>EXP(-SUM(T$5:T509))</f>
        <v>0.24067883172315854</v>
      </c>
      <c r="V509" s="12">
        <f t="shared" si="147"/>
        <v>0</v>
      </c>
      <c r="W509" s="12">
        <f t="shared" si="148"/>
        <v>158.25597906781496</v>
      </c>
      <c r="X509" s="26"/>
      <c r="Y509">
        <f>VLOOKUP(B509, Mort!$A$2:$D$116, 4, FALSE)/12</f>
        <v>5.9755954757286659E-3</v>
      </c>
      <c r="Z509">
        <f>VLOOKUP(D509,Lapse!$A$2:$B$101, 2, FALSE)/12</f>
        <v>2.5000000000000001E-3</v>
      </c>
      <c r="AA509" s="28">
        <f t="shared" si="151"/>
        <v>0.1931724365289072</v>
      </c>
      <c r="AB509" s="27">
        <f t="shared" si="149"/>
        <v>0</v>
      </c>
      <c r="AC509" s="27">
        <f t="shared" si="150"/>
        <v>30.570693071797553</v>
      </c>
    </row>
    <row r="510" spans="1:29" x14ac:dyDescent="0.2">
      <c r="A510" s="19">
        <f t="shared" si="160"/>
        <v>60145</v>
      </c>
      <c r="B510">
        <f t="shared" si="152"/>
        <v>97</v>
      </c>
      <c r="C510">
        <f t="shared" si="153"/>
        <v>5</v>
      </c>
      <c r="D510">
        <f t="shared" si="154"/>
        <v>43</v>
      </c>
      <c r="E510">
        <f t="shared" si="155"/>
        <v>2</v>
      </c>
      <c r="F510">
        <f t="shared" si="156"/>
        <v>506</v>
      </c>
      <c r="G510" s="11">
        <f>'Fund Return'!D507</f>
        <v>7.9262059933370415E-3</v>
      </c>
      <c r="H510" s="12">
        <f t="shared" si="157"/>
        <v>0</v>
      </c>
      <c r="I510" s="12">
        <f>H509*(Input!$B$13)/12</f>
        <v>0</v>
      </c>
      <c r="J510" s="12">
        <f>H509*(Input!$B$14)/12</f>
        <v>0</v>
      </c>
      <c r="K510" s="12">
        <f>IF(AND($E510=0, H509&gt;0), Input!$B$15, 0)</f>
        <v>0</v>
      </c>
      <c r="L510" s="12">
        <f>O509*IF(AND($E510=0, H509&gt;0), Input!$B$12, 0)</f>
        <v>0</v>
      </c>
      <c r="M510" s="12">
        <f t="shared" si="158"/>
        <v>0</v>
      </c>
      <c r="N510" s="12">
        <f>IF(AND($E510=0, Q510=0, D510&lt;=5), MAX(O498*Input!$B$20), 0)</f>
        <v>0</v>
      </c>
      <c r="O510" s="12">
        <f t="shared" si="159"/>
        <v>157809.62</v>
      </c>
      <c r="P510" s="20">
        <f>IF(Q510=0, VLOOKUP(B510, LWP!$A$2:$B$77, 2, FALSE), P509)</f>
        <v>0.05</v>
      </c>
      <c r="Q510" s="13">
        <f>IF(F510&lt;Input!$B$23,0,1)</f>
        <v>1</v>
      </c>
      <c r="R510" s="12">
        <f t="shared" si="145"/>
        <v>657.54008333333331</v>
      </c>
      <c r="S510" s="12">
        <f t="shared" si="146"/>
        <v>657.54008333333331</v>
      </c>
      <c r="T510" s="27">
        <f>VLOOKUP(D510,'Swap-forward'!$A$2:$B$90,2,FALSE)/12</f>
        <v>3.1558224514588173E-3</v>
      </c>
      <c r="U510" s="27">
        <f>EXP(-SUM(T$5:T510))</f>
        <v>0.23992048928883034</v>
      </c>
      <c r="V510" s="12">
        <f t="shared" si="147"/>
        <v>0</v>
      </c>
      <c r="W510" s="12">
        <f t="shared" si="148"/>
        <v>157.7573385203516</v>
      </c>
      <c r="X510" s="26"/>
      <c r="Y510">
        <f>VLOOKUP(B510, Mort!$A$2:$D$116, 4, FALSE)/12</f>
        <v>5.9755954757286659E-3</v>
      </c>
      <c r="Z510">
        <f>VLOOKUP(D510,Lapse!$A$2:$B$101, 2, FALSE)/12</f>
        <v>2.5000000000000001E-3</v>
      </c>
      <c r="AA510" s="28">
        <f t="shared" si="151"/>
        <v>0.19153807090067171</v>
      </c>
      <c r="AB510" s="27">
        <f t="shared" si="149"/>
        <v>0</v>
      </c>
      <c r="AC510" s="27">
        <f t="shared" si="150"/>
        <v>30.216536290612371</v>
      </c>
    </row>
    <row r="511" spans="1:29" x14ac:dyDescent="0.2">
      <c r="A511" s="19">
        <f t="shared" si="160"/>
        <v>60175</v>
      </c>
      <c r="B511">
        <f t="shared" si="152"/>
        <v>97</v>
      </c>
      <c r="C511">
        <f t="shared" si="153"/>
        <v>6</v>
      </c>
      <c r="D511">
        <f t="shared" si="154"/>
        <v>43</v>
      </c>
      <c r="E511">
        <f t="shared" si="155"/>
        <v>3</v>
      </c>
      <c r="F511">
        <f t="shared" si="156"/>
        <v>507</v>
      </c>
      <c r="G511" s="11">
        <f>'Fund Return'!D508</f>
        <v>-3.2518819613730425E-2</v>
      </c>
      <c r="H511" s="12">
        <f t="shared" si="157"/>
        <v>0</v>
      </c>
      <c r="I511" s="12">
        <f>H510*(Input!$B$13)/12</f>
        <v>0</v>
      </c>
      <c r="J511" s="12">
        <f>H510*(Input!$B$14)/12</f>
        <v>0</v>
      </c>
      <c r="K511" s="12">
        <f>IF(AND($E511=0, H510&gt;0), Input!$B$15, 0)</f>
        <v>0</v>
      </c>
      <c r="L511" s="12">
        <f>O510*IF(AND($E511=0, H510&gt;0), Input!$B$12, 0)</f>
        <v>0</v>
      </c>
      <c r="M511" s="12">
        <f t="shared" si="158"/>
        <v>0</v>
      </c>
      <c r="N511" s="12">
        <f>IF(AND($E511=0, Q511=0, D511&lt;=5), MAX(O499*Input!$B$20), 0)</f>
        <v>0</v>
      </c>
      <c r="O511" s="12">
        <f t="shared" si="159"/>
        <v>157809.62</v>
      </c>
      <c r="P511" s="20">
        <f>IF(Q511=0, VLOOKUP(B511, LWP!$A$2:$B$77, 2, FALSE), P510)</f>
        <v>0.05</v>
      </c>
      <c r="Q511" s="13">
        <f>IF(F511&lt;Input!$B$23,0,1)</f>
        <v>1</v>
      </c>
      <c r="R511" s="12">
        <f t="shared" si="145"/>
        <v>657.54008333333331</v>
      </c>
      <c r="S511" s="12">
        <f t="shared" si="146"/>
        <v>657.54008333333331</v>
      </c>
      <c r="T511" s="27">
        <f>VLOOKUP(D511,'Swap-forward'!$A$2:$B$90,2,FALSE)/12</f>
        <v>3.1558224514588173E-3</v>
      </c>
      <c r="U511" s="27">
        <f>EXP(-SUM(T$5:T511))</f>
        <v>0.23916453627630374</v>
      </c>
      <c r="V511" s="12">
        <f t="shared" si="147"/>
        <v>0</v>
      </c>
      <c r="W511" s="12">
        <f t="shared" si="148"/>
        <v>157.26026911349879</v>
      </c>
      <c r="X511" s="26"/>
      <c r="Y511">
        <f>VLOOKUP(B511, Mort!$A$2:$D$116, 4, FALSE)/12</f>
        <v>5.9755954757286659E-3</v>
      </c>
      <c r="Z511">
        <f>VLOOKUP(D511,Lapse!$A$2:$B$101, 2, FALSE)/12</f>
        <v>2.5000000000000001E-3</v>
      </c>
      <c r="AA511" s="28">
        <f t="shared" si="151"/>
        <v>0.18991753307859094</v>
      </c>
      <c r="AB511" s="27">
        <f t="shared" si="149"/>
        <v>0</v>
      </c>
      <c r="AC511" s="27">
        <f t="shared" si="150"/>
        <v>29.866482361311022</v>
      </c>
    </row>
    <row r="512" spans="1:29" x14ac:dyDescent="0.2">
      <c r="A512" s="19">
        <f t="shared" si="160"/>
        <v>60206</v>
      </c>
      <c r="B512">
        <f t="shared" si="152"/>
        <v>97</v>
      </c>
      <c r="C512">
        <f t="shared" si="153"/>
        <v>7</v>
      </c>
      <c r="D512">
        <f t="shared" si="154"/>
        <v>43</v>
      </c>
      <c r="E512">
        <f t="shared" si="155"/>
        <v>4</v>
      </c>
      <c r="F512">
        <f t="shared" si="156"/>
        <v>508</v>
      </c>
      <c r="G512" s="11">
        <f>'Fund Return'!D509</f>
        <v>-1.1352102341947022E-2</v>
      </c>
      <c r="H512" s="12">
        <f t="shared" si="157"/>
        <v>0</v>
      </c>
      <c r="I512" s="12">
        <f>H511*(Input!$B$13)/12</f>
        <v>0</v>
      </c>
      <c r="J512" s="12">
        <f>H511*(Input!$B$14)/12</f>
        <v>0</v>
      </c>
      <c r="K512" s="12">
        <f>IF(AND($E512=0, H511&gt;0), Input!$B$15, 0)</f>
        <v>0</v>
      </c>
      <c r="L512" s="12">
        <f>O511*IF(AND($E512=0, H511&gt;0), Input!$B$12, 0)</f>
        <v>0</v>
      </c>
      <c r="M512" s="12">
        <f t="shared" si="158"/>
        <v>0</v>
      </c>
      <c r="N512" s="12">
        <f>IF(AND($E512=0, Q512=0, D512&lt;=5), MAX(O500*Input!$B$20), 0)</f>
        <v>0</v>
      </c>
      <c r="O512" s="12">
        <f t="shared" si="159"/>
        <v>157809.62</v>
      </c>
      <c r="P512" s="20">
        <f>IF(Q512=0, VLOOKUP(B512, LWP!$A$2:$B$77, 2, FALSE), P511)</f>
        <v>0.05</v>
      </c>
      <c r="Q512" s="13">
        <f>IF(F512&lt;Input!$B$23,0,1)</f>
        <v>1</v>
      </c>
      <c r="R512" s="12">
        <f t="shared" si="145"/>
        <v>657.54008333333331</v>
      </c>
      <c r="S512" s="12">
        <f t="shared" si="146"/>
        <v>657.54008333333331</v>
      </c>
      <c r="T512" s="27">
        <f>VLOOKUP(D512,'Swap-forward'!$A$2:$B$90,2,FALSE)/12</f>
        <v>3.1558224514588173E-3</v>
      </c>
      <c r="U512" s="27">
        <f>EXP(-SUM(T$5:T512))</f>
        <v>0.23841096515687366</v>
      </c>
      <c r="V512" s="12">
        <f t="shared" si="147"/>
        <v>0</v>
      </c>
      <c r="W512" s="12">
        <f t="shared" si="148"/>
        <v>156.76476589683114</v>
      </c>
      <c r="X512" s="26"/>
      <c r="Y512">
        <f>VLOOKUP(B512, Mort!$A$2:$D$116, 4, FALSE)/12</f>
        <v>5.9755954757286659E-3</v>
      </c>
      <c r="Z512">
        <f>VLOOKUP(D512,Lapse!$A$2:$B$101, 2, FALSE)/12</f>
        <v>2.5000000000000001E-3</v>
      </c>
      <c r="AA512" s="28">
        <f t="shared" si="151"/>
        <v>0.18831070607034706</v>
      </c>
      <c r="AB512" s="27">
        <f t="shared" si="149"/>
        <v>0</v>
      </c>
      <c r="AC512" s="27">
        <f t="shared" si="150"/>
        <v>29.520483752984934</v>
      </c>
    </row>
    <row r="513" spans="1:29" x14ac:dyDescent="0.2">
      <c r="A513" s="19">
        <f t="shared" si="160"/>
        <v>60236</v>
      </c>
      <c r="B513">
        <f t="shared" si="152"/>
        <v>97</v>
      </c>
      <c r="C513">
        <f t="shared" si="153"/>
        <v>8</v>
      </c>
      <c r="D513">
        <f t="shared" si="154"/>
        <v>43</v>
      </c>
      <c r="E513">
        <f t="shared" si="155"/>
        <v>5</v>
      </c>
      <c r="F513">
        <f t="shared" si="156"/>
        <v>509</v>
      </c>
      <c r="G513" s="11">
        <f>'Fund Return'!D510</f>
        <v>1.8313073537655062E-2</v>
      </c>
      <c r="H513" s="12">
        <f t="shared" si="157"/>
        <v>0</v>
      </c>
      <c r="I513" s="12">
        <f>H512*(Input!$B$13)/12</f>
        <v>0</v>
      </c>
      <c r="J513" s="12">
        <f>H512*(Input!$B$14)/12</f>
        <v>0</v>
      </c>
      <c r="K513" s="12">
        <f>IF(AND($E513=0, H512&gt;0), Input!$B$15, 0)</f>
        <v>0</v>
      </c>
      <c r="L513" s="12">
        <f>O512*IF(AND($E513=0, H512&gt;0), Input!$B$12, 0)</f>
        <v>0</v>
      </c>
      <c r="M513" s="12">
        <f t="shared" si="158"/>
        <v>0</v>
      </c>
      <c r="N513" s="12">
        <f>IF(AND($E513=0, Q513=0, D513&lt;=5), MAX(O501*Input!$B$20), 0)</f>
        <v>0</v>
      </c>
      <c r="O513" s="12">
        <f t="shared" si="159"/>
        <v>157809.62</v>
      </c>
      <c r="P513" s="20">
        <f>IF(Q513=0, VLOOKUP(B513, LWP!$A$2:$B$77, 2, FALSE), P512)</f>
        <v>0.05</v>
      </c>
      <c r="Q513" s="13">
        <f>IF(F513&lt;Input!$B$23,0,1)</f>
        <v>1</v>
      </c>
      <c r="R513" s="12">
        <f t="shared" si="145"/>
        <v>657.54008333333331</v>
      </c>
      <c r="S513" s="12">
        <f t="shared" si="146"/>
        <v>657.54008333333331</v>
      </c>
      <c r="T513" s="27">
        <f>VLOOKUP(D513,'Swap-forward'!$A$2:$B$90,2,FALSE)/12</f>
        <v>3.1558224514588173E-3</v>
      </c>
      <c r="U513" s="27">
        <f>EXP(-SUM(T$5:T513))</f>
        <v>0.23765976842555678</v>
      </c>
      <c r="V513" s="12">
        <f t="shared" si="147"/>
        <v>0</v>
      </c>
      <c r="W513" s="12">
        <f t="shared" si="148"/>
        <v>156.27082393552129</v>
      </c>
      <c r="X513" s="26"/>
      <c r="Y513">
        <f>VLOOKUP(B513, Mort!$A$2:$D$116, 4, FALSE)/12</f>
        <v>5.9755954757286659E-3</v>
      </c>
      <c r="Z513">
        <f>VLOOKUP(D513,Lapse!$A$2:$B$101, 2, FALSE)/12</f>
        <v>2.5000000000000001E-3</v>
      </c>
      <c r="AA513" s="28">
        <f t="shared" si="151"/>
        <v>0.18671747387345403</v>
      </c>
      <c r="AB513" s="27">
        <f t="shared" si="149"/>
        <v>0</v>
      </c>
      <c r="AC513" s="27">
        <f t="shared" si="150"/>
        <v>29.17849348536383</v>
      </c>
    </row>
    <row r="514" spans="1:29" x14ac:dyDescent="0.2">
      <c r="A514" s="19">
        <f t="shared" si="160"/>
        <v>60267</v>
      </c>
      <c r="B514">
        <f t="shared" si="152"/>
        <v>97</v>
      </c>
      <c r="C514">
        <f t="shared" si="153"/>
        <v>9</v>
      </c>
      <c r="D514">
        <f t="shared" si="154"/>
        <v>43</v>
      </c>
      <c r="E514">
        <f t="shared" si="155"/>
        <v>6</v>
      </c>
      <c r="F514">
        <f t="shared" si="156"/>
        <v>510</v>
      </c>
      <c r="G514" s="11">
        <f>'Fund Return'!D511</f>
        <v>-5.3548673888817726E-2</v>
      </c>
      <c r="H514" s="12">
        <f t="shared" si="157"/>
        <v>0</v>
      </c>
      <c r="I514" s="12">
        <f>H513*(Input!$B$13)/12</f>
        <v>0</v>
      </c>
      <c r="J514" s="12">
        <f>H513*(Input!$B$14)/12</f>
        <v>0</v>
      </c>
      <c r="K514" s="12">
        <f>IF(AND($E514=0, H513&gt;0), Input!$B$15, 0)</f>
        <v>0</v>
      </c>
      <c r="L514" s="12">
        <f>O513*IF(AND($E514=0, H513&gt;0), Input!$B$12, 0)</f>
        <v>0</v>
      </c>
      <c r="M514" s="12">
        <f t="shared" si="158"/>
        <v>0</v>
      </c>
      <c r="N514" s="12">
        <f>IF(AND($E514=0, Q514=0, D514&lt;=5), MAX(O502*Input!$B$20), 0)</f>
        <v>0</v>
      </c>
      <c r="O514" s="12">
        <f t="shared" si="159"/>
        <v>157809.62</v>
      </c>
      <c r="P514" s="20">
        <f>IF(Q514=0, VLOOKUP(B514, LWP!$A$2:$B$77, 2, FALSE), P513)</f>
        <v>0.05</v>
      </c>
      <c r="Q514" s="13">
        <f>IF(F514&lt;Input!$B$23,0,1)</f>
        <v>1</v>
      </c>
      <c r="R514" s="12">
        <f t="shared" si="145"/>
        <v>657.54008333333331</v>
      </c>
      <c r="S514" s="12">
        <f t="shared" si="146"/>
        <v>657.54008333333331</v>
      </c>
      <c r="T514" s="27">
        <f>VLOOKUP(D514,'Swap-forward'!$A$2:$B$90,2,FALSE)/12</f>
        <v>3.1558224514588173E-3</v>
      </c>
      <c r="U514" s="27">
        <f>EXP(-SUM(T$5:T514))</f>
        <v>0.23691093860101692</v>
      </c>
      <c r="V514" s="12">
        <f t="shared" si="147"/>
        <v>0</v>
      </c>
      <c r="W514" s="12">
        <f t="shared" si="148"/>
        <v>155.77843831029088</v>
      </c>
      <c r="X514" s="26"/>
      <c r="Y514">
        <f>VLOOKUP(B514, Mort!$A$2:$D$116, 4, FALSE)/12</f>
        <v>5.9755954757286659E-3</v>
      </c>
      <c r="Z514">
        <f>VLOOKUP(D514,Lapse!$A$2:$B$101, 2, FALSE)/12</f>
        <v>2.5000000000000001E-3</v>
      </c>
      <c r="AA514" s="28">
        <f t="shared" si="151"/>
        <v>0.18513772146688298</v>
      </c>
      <c r="AB514" s="27">
        <f t="shared" si="149"/>
        <v>0</v>
      </c>
      <c r="AC514" s="27">
        <f t="shared" si="150"/>
        <v>28.840465122436648</v>
      </c>
    </row>
    <row r="515" spans="1:29" x14ac:dyDescent="0.2">
      <c r="A515" s="19">
        <f t="shared" si="160"/>
        <v>60298</v>
      </c>
      <c r="B515">
        <f t="shared" si="152"/>
        <v>97</v>
      </c>
      <c r="C515">
        <f t="shared" si="153"/>
        <v>10</v>
      </c>
      <c r="D515">
        <f t="shared" si="154"/>
        <v>43</v>
      </c>
      <c r="E515">
        <f t="shared" si="155"/>
        <v>7</v>
      </c>
      <c r="F515">
        <f t="shared" si="156"/>
        <v>511</v>
      </c>
      <c r="G515" s="11">
        <f>'Fund Return'!D512</f>
        <v>-1.2443719523736112E-2</v>
      </c>
      <c r="H515" s="12">
        <f t="shared" si="157"/>
        <v>0</v>
      </c>
      <c r="I515" s="12">
        <f>H514*(Input!$B$13)/12</f>
        <v>0</v>
      </c>
      <c r="J515" s="12">
        <f>H514*(Input!$B$14)/12</f>
        <v>0</v>
      </c>
      <c r="K515" s="12">
        <f>IF(AND($E515=0, H514&gt;0), Input!$B$15, 0)</f>
        <v>0</v>
      </c>
      <c r="L515" s="12">
        <f>O514*IF(AND($E515=0, H514&gt;0), Input!$B$12, 0)</f>
        <v>0</v>
      </c>
      <c r="M515" s="12">
        <f t="shared" si="158"/>
        <v>0</v>
      </c>
      <c r="N515" s="12">
        <f>IF(AND($E515=0, Q515=0, D515&lt;=5), MAX(O503*Input!$B$20), 0)</f>
        <v>0</v>
      </c>
      <c r="O515" s="12">
        <f t="shared" si="159"/>
        <v>157809.62</v>
      </c>
      <c r="P515" s="20">
        <f>IF(Q515=0, VLOOKUP(B515, LWP!$A$2:$B$77, 2, FALSE), P514)</f>
        <v>0.05</v>
      </c>
      <c r="Q515" s="13">
        <f>IF(F515&lt;Input!$B$23,0,1)</f>
        <v>1</v>
      </c>
      <c r="R515" s="12">
        <f t="shared" si="145"/>
        <v>657.54008333333331</v>
      </c>
      <c r="S515" s="12">
        <f t="shared" si="146"/>
        <v>657.54008333333331</v>
      </c>
      <c r="T515" s="27">
        <f>VLOOKUP(D515,'Swap-forward'!$A$2:$B$90,2,FALSE)/12</f>
        <v>3.1558224514588173E-3</v>
      </c>
      <c r="U515" s="27">
        <f>EXP(-SUM(T$5:T515))</f>
        <v>0.23616446822549036</v>
      </c>
      <c r="V515" s="12">
        <f t="shared" si="147"/>
        <v>0</v>
      </c>
      <c r="W515" s="12">
        <f t="shared" si="148"/>
        <v>155.28760411736127</v>
      </c>
      <c r="X515" s="26"/>
      <c r="Y515">
        <f>VLOOKUP(B515, Mort!$A$2:$D$116, 4, FALSE)/12</f>
        <v>5.9755954757286659E-3</v>
      </c>
      <c r="Z515">
        <f>VLOOKUP(D515,Lapse!$A$2:$B$101, 2, FALSE)/12</f>
        <v>2.5000000000000001E-3</v>
      </c>
      <c r="AA515" s="28">
        <f t="shared" si="151"/>
        <v>0.18357133480275853</v>
      </c>
      <c r="AB515" s="27">
        <f t="shared" si="149"/>
        <v>0</v>
      </c>
      <c r="AC515" s="27">
        <f t="shared" si="150"/>
        <v>28.50635276614635</v>
      </c>
    </row>
    <row r="516" spans="1:29" x14ac:dyDescent="0.2">
      <c r="A516" s="19">
        <f t="shared" si="160"/>
        <v>60326</v>
      </c>
      <c r="B516">
        <f t="shared" si="152"/>
        <v>97</v>
      </c>
      <c r="C516">
        <f t="shared" si="153"/>
        <v>11</v>
      </c>
      <c r="D516">
        <f t="shared" si="154"/>
        <v>43</v>
      </c>
      <c r="E516">
        <f t="shared" si="155"/>
        <v>8</v>
      </c>
      <c r="F516">
        <f t="shared" si="156"/>
        <v>512</v>
      </c>
      <c r="G516" s="11">
        <f>'Fund Return'!D513</f>
        <v>-1.8500838751955441E-2</v>
      </c>
      <c r="H516" s="12">
        <f t="shared" si="157"/>
        <v>0</v>
      </c>
      <c r="I516" s="12">
        <f>H515*(Input!$B$13)/12</f>
        <v>0</v>
      </c>
      <c r="J516" s="12">
        <f>H515*(Input!$B$14)/12</f>
        <v>0</v>
      </c>
      <c r="K516" s="12">
        <f>IF(AND($E516=0, H515&gt;0), Input!$B$15, 0)</f>
        <v>0</v>
      </c>
      <c r="L516" s="12">
        <f>O515*IF(AND($E516=0, H515&gt;0), Input!$B$12, 0)</f>
        <v>0</v>
      </c>
      <c r="M516" s="12">
        <f t="shared" si="158"/>
        <v>0</v>
      </c>
      <c r="N516" s="12">
        <f>IF(AND($E516=0, Q516=0, D516&lt;=5), MAX(O504*Input!$B$20), 0)</f>
        <v>0</v>
      </c>
      <c r="O516" s="12">
        <f t="shared" si="159"/>
        <v>157809.62</v>
      </c>
      <c r="P516" s="20">
        <f>IF(Q516=0, VLOOKUP(B516, LWP!$A$2:$B$77, 2, FALSE), P515)</f>
        <v>0.05</v>
      </c>
      <c r="Q516" s="13">
        <f>IF(F516&lt;Input!$B$23,0,1)</f>
        <v>1</v>
      </c>
      <c r="R516" s="12">
        <f t="shared" si="145"/>
        <v>657.54008333333331</v>
      </c>
      <c r="S516" s="12">
        <f t="shared" si="146"/>
        <v>657.54008333333331</v>
      </c>
      <c r="T516" s="27">
        <f>VLOOKUP(D516,'Swap-forward'!$A$2:$B$90,2,FALSE)/12</f>
        <v>3.1558224514588173E-3</v>
      </c>
      <c r="U516" s="27">
        <f>EXP(-SUM(T$5:T516))</f>
        <v>0.23542034986471178</v>
      </c>
      <c r="V516" s="12">
        <f t="shared" si="147"/>
        <v>0</v>
      </c>
      <c r="W516" s="12">
        <f t="shared" si="148"/>
        <v>154.79831646840506</v>
      </c>
      <c r="X516" s="26"/>
      <c r="Y516">
        <f>VLOOKUP(B516, Mort!$A$2:$D$116, 4, FALSE)/12</f>
        <v>5.9755954757286659E-3</v>
      </c>
      <c r="Z516">
        <f>VLOOKUP(D516,Lapse!$A$2:$B$101, 2, FALSE)/12</f>
        <v>2.5000000000000001E-3</v>
      </c>
      <c r="AA516" s="28">
        <f t="shared" si="151"/>
        <v>0.18201820079812511</v>
      </c>
      <c r="AB516" s="27">
        <f t="shared" si="149"/>
        <v>0</v>
      </c>
      <c r="AC516" s="27">
        <f t="shared" si="150"/>
        <v>28.176111050157871</v>
      </c>
    </row>
    <row r="517" spans="1:29" x14ac:dyDescent="0.2">
      <c r="A517" s="19">
        <f t="shared" si="160"/>
        <v>60357</v>
      </c>
      <c r="B517">
        <f t="shared" si="152"/>
        <v>98</v>
      </c>
      <c r="C517">
        <f t="shared" si="153"/>
        <v>0</v>
      </c>
      <c r="D517">
        <f t="shared" si="154"/>
        <v>43</v>
      </c>
      <c r="E517">
        <f t="shared" si="155"/>
        <v>9</v>
      </c>
      <c r="F517">
        <f t="shared" si="156"/>
        <v>513</v>
      </c>
      <c r="G517" s="11">
        <f>'Fund Return'!D514</f>
        <v>-4.2016370984502442E-2</v>
      </c>
      <c r="H517" s="12">
        <f t="shared" si="157"/>
        <v>0</v>
      </c>
      <c r="I517" s="12">
        <f>H516*(Input!$B$13)/12</f>
        <v>0</v>
      </c>
      <c r="J517" s="12">
        <f>H516*(Input!$B$14)/12</f>
        <v>0</v>
      </c>
      <c r="K517" s="12">
        <f>IF(AND($E517=0, H516&gt;0), Input!$B$15, 0)</f>
        <v>0</v>
      </c>
      <c r="L517" s="12">
        <f>O516*IF(AND($E517=0, H516&gt;0), Input!$B$12, 0)</f>
        <v>0</v>
      </c>
      <c r="M517" s="12">
        <f t="shared" si="158"/>
        <v>0</v>
      </c>
      <c r="N517" s="12">
        <f>IF(AND($E517=0, Q517=0, D517&lt;=5), MAX(O505*Input!$B$20), 0)</f>
        <v>0</v>
      </c>
      <c r="O517" s="12">
        <f t="shared" si="159"/>
        <v>157809.62</v>
      </c>
      <c r="P517" s="20">
        <f>IF(Q517=0, VLOOKUP(B517, LWP!$A$2:$B$77, 2, FALSE), P516)</f>
        <v>0.05</v>
      </c>
      <c r="Q517" s="13">
        <f>IF(F517&lt;Input!$B$23,0,1)</f>
        <v>1</v>
      </c>
      <c r="R517" s="12">
        <f t="shared" si="145"/>
        <v>657.54008333333331</v>
      </c>
      <c r="S517" s="12">
        <f t="shared" si="146"/>
        <v>657.54008333333331</v>
      </c>
      <c r="T517" s="27">
        <f>VLOOKUP(D517,'Swap-forward'!$A$2:$B$90,2,FALSE)/12</f>
        <v>3.1558224514588173E-3</v>
      </c>
      <c r="U517" s="27">
        <f>EXP(-SUM(T$5:T517))</f>
        <v>0.23467857610783999</v>
      </c>
      <c r="V517" s="12">
        <f t="shared" si="147"/>
        <v>0</v>
      </c>
      <c r="W517" s="12">
        <f t="shared" si="148"/>
        <v>154.3105704904971</v>
      </c>
      <c r="X517" s="26"/>
      <c r="Y517">
        <f>VLOOKUP(B517, Mort!$A$2:$D$116, 4, FALSE)/12</f>
        <v>6.9470510817145337E-3</v>
      </c>
      <c r="Z517">
        <f>VLOOKUP(D517,Lapse!$A$2:$B$101, 2, FALSE)/12</f>
        <v>2.5000000000000001E-3</v>
      </c>
      <c r="AA517" s="28">
        <f t="shared" si="151"/>
        <v>0.18030182678173032</v>
      </c>
      <c r="AB517" s="27">
        <f t="shared" si="149"/>
        <v>0</v>
      </c>
      <c r="AC517" s="27">
        <f t="shared" si="150"/>
        <v>27.822477751167593</v>
      </c>
    </row>
    <row r="518" spans="1:29" x14ac:dyDescent="0.2">
      <c r="A518" s="19">
        <f t="shared" si="160"/>
        <v>60387</v>
      </c>
      <c r="B518">
        <f t="shared" si="152"/>
        <v>98</v>
      </c>
      <c r="C518">
        <f t="shared" si="153"/>
        <v>1</v>
      </c>
      <c r="D518">
        <f t="shared" si="154"/>
        <v>43</v>
      </c>
      <c r="E518">
        <f t="shared" si="155"/>
        <v>10</v>
      </c>
      <c r="F518">
        <f t="shared" si="156"/>
        <v>514</v>
      </c>
      <c r="G518" s="11">
        <f>'Fund Return'!D515</f>
        <v>-5.4026233407601279E-2</v>
      </c>
      <c r="H518" s="12">
        <f t="shared" si="157"/>
        <v>0</v>
      </c>
      <c r="I518" s="12">
        <f>H517*(Input!$B$13)/12</f>
        <v>0</v>
      </c>
      <c r="J518" s="12">
        <f>H517*(Input!$B$14)/12</f>
        <v>0</v>
      </c>
      <c r="K518" s="12">
        <f>IF(AND($E518=0, H517&gt;0), Input!$B$15, 0)</f>
        <v>0</v>
      </c>
      <c r="L518" s="12">
        <f>O517*IF(AND($E518=0, H517&gt;0), Input!$B$12, 0)</f>
        <v>0</v>
      </c>
      <c r="M518" s="12">
        <f t="shared" si="158"/>
        <v>0</v>
      </c>
      <c r="N518" s="12">
        <f>IF(AND($E518=0, Q518=0, D518&lt;=5), MAX(O506*Input!$B$20), 0)</f>
        <v>0</v>
      </c>
      <c r="O518" s="12">
        <f t="shared" si="159"/>
        <v>157809.62</v>
      </c>
      <c r="P518" s="20">
        <f>IF(Q518=0, VLOOKUP(B518, LWP!$A$2:$B$77, 2, FALSE), P517)</f>
        <v>0.05</v>
      </c>
      <c r="Q518" s="13">
        <f>IF(F518&lt;Input!$B$23,0,1)</f>
        <v>1</v>
      </c>
      <c r="R518" s="12">
        <f t="shared" ref="R518:R581" si="161">Q518*O517*P518/12</f>
        <v>657.54008333333331</v>
      </c>
      <c r="S518" s="12">
        <f t="shared" ref="S518:S581" si="162">IF(H518&gt;0, 0, R518)</f>
        <v>657.54008333333331</v>
      </c>
      <c r="T518" s="27">
        <f>VLOOKUP(D518,'Swap-forward'!$A$2:$B$90,2,FALSE)/12</f>
        <v>3.1558224514588173E-3</v>
      </c>
      <c r="U518" s="27">
        <f>EXP(-SUM(T$5:T518))</f>
        <v>0.23393913956738427</v>
      </c>
      <c r="V518" s="12">
        <f t="shared" ref="V518:V581" si="163">U518*L518</f>
        <v>0</v>
      </c>
      <c r="W518" s="12">
        <f t="shared" ref="W518:W581" si="164">U518*S518</f>
        <v>153.82436132606614</v>
      </c>
      <c r="X518" s="26"/>
      <c r="Y518">
        <f>VLOOKUP(B518, Mort!$A$2:$D$116, 4, FALSE)/12</f>
        <v>6.9470510817145337E-3</v>
      </c>
      <c r="Z518">
        <f>VLOOKUP(D518,Lapse!$A$2:$B$101, 2, FALSE)/12</f>
        <v>2.5000000000000001E-3</v>
      </c>
      <c r="AA518" s="28">
        <f t="shared" si="151"/>
        <v>0.17860163762899881</v>
      </c>
      <c r="AB518" s="27">
        <f t="shared" ref="AB518:AB581" si="165">V518*AA518</f>
        <v>0</v>
      </c>
      <c r="AC518" s="27">
        <f t="shared" ref="AC518:AC581" si="166">W518*AA518</f>
        <v>27.473282840070244</v>
      </c>
    </row>
    <row r="519" spans="1:29" x14ac:dyDescent="0.2">
      <c r="A519" s="19">
        <f t="shared" si="160"/>
        <v>60418</v>
      </c>
      <c r="B519">
        <f t="shared" si="152"/>
        <v>98</v>
      </c>
      <c r="C519">
        <f t="shared" si="153"/>
        <v>2</v>
      </c>
      <c r="D519">
        <f t="shared" si="154"/>
        <v>43</v>
      </c>
      <c r="E519">
        <f t="shared" si="155"/>
        <v>11</v>
      </c>
      <c r="F519">
        <f t="shared" si="156"/>
        <v>515</v>
      </c>
      <c r="G519" s="11">
        <f>'Fund Return'!D516</f>
        <v>-1.718106889420978E-2</v>
      </c>
      <c r="H519" s="12">
        <f t="shared" si="157"/>
        <v>0</v>
      </c>
      <c r="I519" s="12">
        <f>H518*(Input!$B$13)/12</f>
        <v>0</v>
      </c>
      <c r="J519" s="12">
        <f>H518*(Input!$B$14)/12</f>
        <v>0</v>
      </c>
      <c r="K519" s="12">
        <f>IF(AND($E519=0, H518&gt;0), Input!$B$15, 0)</f>
        <v>0</v>
      </c>
      <c r="L519" s="12">
        <f>O518*IF(AND($E519=0, H518&gt;0), Input!$B$12, 0)</f>
        <v>0</v>
      </c>
      <c r="M519" s="12">
        <f t="shared" si="158"/>
        <v>0</v>
      </c>
      <c r="N519" s="12">
        <f>IF(AND($E519=0, Q519=0, D519&lt;=5), MAX(O507*Input!$B$20), 0)</f>
        <v>0</v>
      </c>
      <c r="O519" s="12">
        <f t="shared" si="159"/>
        <v>157809.62</v>
      </c>
      <c r="P519" s="20">
        <f>IF(Q519=0, VLOOKUP(B519, LWP!$A$2:$B$77, 2, FALSE), P518)</f>
        <v>0.05</v>
      </c>
      <c r="Q519" s="13">
        <f>IF(F519&lt;Input!$B$23,0,1)</f>
        <v>1</v>
      </c>
      <c r="R519" s="12">
        <f t="shared" si="161"/>
        <v>657.54008333333331</v>
      </c>
      <c r="S519" s="12">
        <f t="shared" si="162"/>
        <v>657.54008333333331</v>
      </c>
      <c r="T519" s="27">
        <f>VLOOKUP(D519,'Swap-forward'!$A$2:$B$90,2,FALSE)/12</f>
        <v>3.1558224514588173E-3</v>
      </c>
      <c r="U519" s="27">
        <f>EXP(-SUM(T$5:T519))</f>
        <v>0.2332020328791308</v>
      </c>
      <c r="V519" s="12">
        <f t="shared" si="163"/>
        <v>0</v>
      </c>
      <c r="W519" s="12">
        <f t="shared" si="164"/>
        <v>153.3396841328464</v>
      </c>
      <c r="X519" s="26"/>
      <c r="Y519">
        <f>VLOOKUP(B519, Mort!$A$2:$D$116, 4, FALSE)/12</f>
        <v>6.9470510817145337E-3</v>
      </c>
      <c r="Z519">
        <f>VLOOKUP(D519,Lapse!$A$2:$B$101, 2, FALSE)/12</f>
        <v>2.5000000000000001E-3</v>
      </c>
      <c r="AA519" s="28">
        <f t="shared" si="151"/>
        <v>0.17691748072178951</v>
      </c>
      <c r="AB519" s="27">
        <f t="shared" si="165"/>
        <v>0</v>
      </c>
      <c r="AC519" s="27">
        <f t="shared" si="166"/>
        <v>27.128470611458145</v>
      </c>
    </row>
    <row r="520" spans="1:29" x14ac:dyDescent="0.2">
      <c r="A520" s="19">
        <f t="shared" si="160"/>
        <v>60448</v>
      </c>
      <c r="B520">
        <f t="shared" si="152"/>
        <v>98</v>
      </c>
      <c r="C520">
        <f t="shared" si="153"/>
        <v>3</v>
      </c>
      <c r="D520">
        <f t="shared" si="154"/>
        <v>44</v>
      </c>
      <c r="E520">
        <f t="shared" si="155"/>
        <v>0</v>
      </c>
      <c r="F520">
        <f t="shared" si="156"/>
        <v>516</v>
      </c>
      <c r="G520" s="11">
        <f>'Fund Return'!D517</f>
        <v>-4.6982306298450294E-2</v>
      </c>
      <c r="H520" s="12">
        <f t="shared" si="157"/>
        <v>0</v>
      </c>
      <c r="I520" s="12">
        <f>H519*(Input!$B$13)/12</f>
        <v>0</v>
      </c>
      <c r="J520" s="12">
        <f>H519*(Input!$B$14)/12</f>
        <v>0</v>
      </c>
      <c r="K520" s="12">
        <f>IF(AND($E520=0, H519&gt;0), Input!$B$15, 0)</f>
        <v>0</v>
      </c>
      <c r="L520" s="12">
        <f>O519*IF(AND($E520=0, H519&gt;0), Input!$B$12, 0)</f>
        <v>0</v>
      </c>
      <c r="M520" s="12">
        <f t="shared" si="158"/>
        <v>0</v>
      </c>
      <c r="N520" s="12">
        <f>IF(AND($E520=0, Q520=0, D520&lt;=5), MAX(O508*Input!$B$20), 0)</f>
        <v>0</v>
      </c>
      <c r="O520" s="12">
        <f t="shared" si="159"/>
        <v>157809.62</v>
      </c>
      <c r="P520" s="20">
        <f>IF(Q520=0, VLOOKUP(B520, LWP!$A$2:$B$77, 2, FALSE), P519)</f>
        <v>0.05</v>
      </c>
      <c r="Q520" s="13">
        <f>IF(F520&lt;Input!$B$23,0,1)</f>
        <v>1</v>
      </c>
      <c r="R520" s="12">
        <f t="shared" si="161"/>
        <v>657.54008333333331</v>
      </c>
      <c r="S520" s="12">
        <f t="shared" si="162"/>
        <v>657.54008333333331</v>
      </c>
      <c r="T520" s="27">
        <f>VLOOKUP(D520,'Swap-forward'!$A$2:$B$90,2,FALSE)/12</f>
        <v>3.1558224514588173E-3</v>
      </c>
      <c r="U520" s="27">
        <f>EXP(-SUM(T$5:T520))</f>
        <v>0.2324672487020692</v>
      </c>
      <c r="V520" s="12">
        <f t="shared" si="163"/>
        <v>0</v>
      </c>
      <c r="W520" s="12">
        <f t="shared" si="164"/>
        <v>152.8565340838293</v>
      </c>
      <c r="X520" s="26"/>
      <c r="Y520">
        <f>VLOOKUP(B520, Mort!$A$2:$D$116, 4, FALSE)/12</f>
        <v>6.9470510817145337E-3</v>
      </c>
      <c r="Z520">
        <f>VLOOKUP(D520,Lapse!$A$2:$B$101, 2, FALSE)/12</f>
        <v>2.5000000000000001E-3</v>
      </c>
      <c r="AA520" s="28">
        <f t="shared" si="151"/>
        <v>0.17524920488110207</v>
      </c>
      <c r="AB520" s="27">
        <f t="shared" si="165"/>
        <v>0</v>
      </c>
      <c r="AC520" s="27">
        <f t="shared" si="166"/>
        <v>26.787986059072164</v>
      </c>
    </row>
    <row r="521" spans="1:29" x14ac:dyDescent="0.2">
      <c r="A521" s="19">
        <f t="shared" si="160"/>
        <v>60479</v>
      </c>
      <c r="B521">
        <f t="shared" si="152"/>
        <v>98</v>
      </c>
      <c r="C521">
        <f t="shared" si="153"/>
        <v>4</v>
      </c>
      <c r="D521">
        <f t="shared" si="154"/>
        <v>44</v>
      </c>
      <c r="E521">
        <f t="shared" si="155"/>
        <v>1</v>
      </c>
      <c r="F521">
        <f t="shared" si="156"/>
        <v>517</v>
      </c>
      <c r="G521" s="11">
        <f>'Fund Return'!D518</f>
        <v>-1.3540737877215823E-2</v>
      </c>
      <c r="H521" s="12">
        <f t="shared" si="157"/>
        <v>0</v>
      </c>
      <c r="I521" s="12">
        <f>H520*(Input!$B$13)/12</f>
        <v>0</v>
      </c>
      <c r="J521" s="12">
        <f>H520*(Input!$B$14)/12</f>
        <v>0</v>
      </c>
      <c r="K521" s="12">
        <f>IF(AND($E521=0, H520&gt;0), Input!$B$15, 0)</f>
        <v>0</v>
      </c>
      <c r="L521" s="12">
        <f>O520*IF(AND($E521=0, H520&gt;0), Input!$B$12, 0)</f>
        <v>0</v>
      </c>
      <c r="M521" s="12">
        <f t="shared" si="158"/>
        <v>0</v>
      </c>
      <c r="N521" s="12">
        <f>IF(AND($E521=0, Q521=0, D521&lt;=5), MAX(O509*Input!$B$20), 0)</f>
        <v>0</v>
      </c>
      <c r="O521" s="12">
        <f t="shared" si="159"/>
        <v>157809.62</v>
      </c>
      <c r="P521" s="20">
        <f>IF(Q521=0, VLOOKUP(B521, LWP!$A$2:$B$77, 2, FALSE), P520)</f>
        <v>0.05</v>
      </c>
      <c r="Q521" s="13">
        <f>IF(F521&lt;Input!$B$23,0,1)</f>
        <v>1</v>
      </c>
      <c r="R521" s="12">
        <f t="shared" si="161"/>
        <v>657.54008333333331</v>
      </c>
      <c r="S521" s="12">
        <f t="shared" si="162"/>
        <v>657.54008333333331</v>
      </c>
      <c r="T521" s="27">
        <f>VLOOKUP(D521,'Swap-forward'!$A$2:$B$90,2,FALSE)/12</f>
        <v>3.1558224514588173E-3</v>
      </c>
      <c r="U521" s="27">
        <f>EXP(-SUM(T$5:T521))</f>
        <v>0.2317347797183196</v>
      </c>
      <c r="V521" s="12">
        <f t="shared" si="163"/>
        <v>0</v>
      </c>
      <c r="W521" s="12">
        <f t="shared" si="164"/>
        <v>152.37490636721552</v>
      </c>
      <c r="X521" s="26"/>
      <c r="Y521">
        <f>VLOOKUP(B521, Mort!$A$2:$D$116, 4, FALSE)/12</f>
        <v>6.9470510817145337E-3</v>
      </c>
      <c r="Z521">
        <f>VLOOKUP(D521,Lapse!$A$2:$B$101, 2, FALSE)/12</f>
        <v>2.5000000000000001E-3</v>
      </c>
      <c r="AA521" s="28">
        <f t="shared" ref="AA521:AA584" si="167">AA520*(1-Y521)*(1-Z521)</f>
        <v>0.17359666035350629</v>
      </c>
      <c r="AB521" s="27">
        <f t="shared" si="165"/>
        <v>0</v>
      </c>
      <c r="AC521" s="27">
        <f t="shared" si="166"/>
        <v>26.451774867026835</v>
      </c>
    </row>
    <row r="522" spans="1:29" x14ac:dyDescent="0.2">
      <c r="A522" s="19">
        <f t="shared" si="160"/>
        <v>60510</v>
      </c>
      <c r="B522">
        <f t="shared" si="152"/>
        <v>98</v>
      </c>
      <c r="C522">
        <f t="shared" si="153"/>
        <v>5</v>
      </c>
      <c r="D522">
        <f t="shared" si="154"/>
        <v>44</v>
      </c>
      <c r="E522">
        <f t="shared" si="155"/>
        <v>2</v>
      </c>
      <c r="F522">
        <f t="shared" si="156"/>
        <v>518</v>
      </c>
      <c r="G522" s="11">
        <f>'Fund Return'!D519</f>
        <v>4.4440996407820524E-2</v>
      </c>
      <c r="H522" s="12">
        <f t="shared" si="157"/>
        <v>0</v>
      </c>
      <c r="I522" s="12">
        <f>H521*(Input!$B$13)/12</f>
        <v>0</v>
      </c>
      <c r="J522" s="12">
        <f>H521*(Input!$B$14)/12</f>
        <v>0</v>
      </c>
      <c r="K522" s="12">
        <f>IF(AND($E522=0, H521&gt;0), Input!$B$15, 0)</f>
        <v>0</v>
      </c>
      <c r="L522" s="12">
        <f>O521*IF(AND($E522=0, H521&gt;0), Input!$B$12, 0)</f>
        <v>0</v>
      </c>
      <c r="M522" s="12">
        <f t="shared" si="158"/>
        <v>0</v>
      </c>
      <c r="N522" s="12">
        <f>IF(AND($E522=0, Q522=0, D522&lt;=5), MAX(O510*Input!$B$20), 0)</f>
        <v>0</v>
      </c>
      <c r="O522" s="12">
        <f t="shared" si="159"/>
        <v>157809.62</v>
      </c>
      <c r="P522" s="20">
        <f>IF(Q522=0, VLOOKUP(B522, LWP!$A$2:$B$77, 2, FALSE), P521)</f>
        <v>0.05</v>
      </c>
      <c r="Q522" s="13">
        <f>IF(F522&lt;Input!$B$23,0,1)</f>
        <v>1</v>
      </c>
      <c r="R522" s="12">
        <f t="shared" si="161"/>
        <v>657.54008333333331</v>
      </c>
      <c r="S522" s="12">
        <f t="shared" si="162"/>
        <v>657.54008333333331</v>
      </c>
      <c r="T522" s="27">
        <f>VLOOKUP(D522,'Swap-forward'!$A$2:$B$90,2,FALSE)/12</f>
        <v>3.1558224514588173E-3</v>
      </c>
      <c r="U522" s="27">
        <f>EXP(-SUM(T$5:T522))</f>
        <v>0.23100461863305954</v>
      </c>
      <c r="V522" s="12">
        <f t="shared" si="163"/>
        <v>0</v>
      </c>
      <c r="W522" s="12">
        <f t="shared" si="164"/>
        <v>151.89479618636685</v>
      </c>
      <c r="X522" s="26"/>
      <c r="Y522">
        <f>VLOOKUP(B522, Mort!$A$2:$D$116, 4, FALSE)/12</f>
        <v>6.9470510817145337E-3</v>
      </c>
      <c r="Z522">
        <f>VLOOKUP(D522,Lapse!$A$2:$B$101, 2, FALSE)/12</f>
        <v>2.5000000000000001E-3</v>
      </c>
      <c r="AA522" s="28">
        <f t="shared" si="167"/>
        <v>0.1719596987976994</v>
      </c>
      <c r="AB522" s="27">
        <f t="shared" si="165"/>
        <v>0</v>
      </c>
      <c r="AC522" s="27">
        <f t="shared" si="166"/>
        <v>26.119783401145583</v>
      </c>
    </row>
    <row r="523" spans="1:29" x14ac:dyDescent="0.2">
      <c r="A523" s="19">
        <f t="shared" si="160"/>
        <v>60540</v>
      </c>
      <c r="B523">
        <f t="shared" si="152"/>
        <v>98</v>
      </c>
      <c r="C523">
        <f t="shared" si="153"/>
        <v>6</v>
      </c>
      <c r="D523">
        <f t="shared" si="154"/>
        <v>44</v>
      </c>
      <c r="E523">
        <f t="shared" si="155"/>
        <v>3</v>
      </c>
      <c r="F523">
        <f t="shared" si="156"/>
        <v>519</v>
      </c>
      <c r="G523" s="11">
        <f>'Fund Return'!D520</f>
        <v>-1.6820026664685458E-2</v>
      </c>
      <c r="H523" s="12">
        <f t="shared" si="157"/>
        <v>0</v>
      </c>
      <c r="I523" s="12">
        <f>H522*(Input!$B$13)/12</f>
        <v>0</v>
      </c>
      <c r="J523" s="12">
        <f>H522*(Input!$B$14)/12</f>
        <v>0</v>
      </c>
      <c r="K523" s="12">
        <f>IF(AND($E523=0, H522&gt;0), Input!$B$15, 0)</f>
        <v>0</v>
      </c>
      <c r="L523" s="12">
        <f>O522*IF(AND($E523=0, H522&gt;0), Input!$B$12, 0)</f>
        <v>0</v>
      </c>
      <c r="M523" s="12">
        <f t="shared" si="158"/>
        <v>0</v>
      </c>
      <c r="N523" s="12">
        <f>IF(AND($E523=0, Q523=0, D523&lt;=5), MAX(O511*Input!$B$20), 0)</f>
        <v>0</v>
      </c>
      <c r="O523" s="12">
        <f t="shared" si="159"/>
        <v>157809.62</v>
      </c>
      <c r="P523" s="20">
        <f>IF(Q523=0, VLOOKUP(B523, LWP!$A$2:$B$77, 2, FALSE), P522)</f>
        <v>0.05</v>
      </c>
      <c r="Q523" s="13">
        <f>IF(F523&lt;Input!$B$23,0,1)</f>
        <v>1</v>
      </c>
      <c r="R523" s="12">
        <f t="shared" si="161"/>
        <v>657.54008333333331</v>
      </c>
      <c r="S523" s="12">
        <f t="shared" si="162"/>
        <v>657.54008333333331</v>
      </c>
      <c r="T523" s="27">
        <f>VLOOKUP(D523,'Swap-forward'!$A$2:$B$90,2,FALSE)/12</f>
        <v>3.1558224514588173E-3</v>
      </c>
      <c r="U523" s="27">
        <f>EXP(-SUM(T$5:T523))</f>
        <v>0.23027675817445156</v>
      </c>
      <c r="V523" s="12">
        <f t="shared" si="163"/>
        <v>0</v>
      </c>
      <c r="W523" s="12">
        <f t="shared" si="164"/>
        <v>151.41619875975871</v>
      </c>
      <c r="X523" s="26"/>
      <c r="Y523">
        <f>VLOOKUP(B523, Mort!$A$2:$D$116, 4, FALSE)/12</f>
        <v>6.9470510817145337E-3</v>
      </c>
      <c r="Z523">
        <f>VLOOKUP(D523,Lapse!$A$2:$B$101, 2, FALSE)/12</f>
        <v>2.5000000000000001E-3</v>
      </c>
      <c r="AA523" s="28">
        <f t="shared" si="167"/>
        <v>0.17033817327119016</v>
      </c>
      <c r="AB523" s="27">
        <f t="shared" si="165"/>
        <v>0</v>
      </c>
      <c r="AC523" s="27">
        <f t="shared" si="166"/>
        <v>25.791958700404749</v>
      </c>
    </row>
    <row r="524" spans="1:29" x14ac:dyDescent="0.2">
      <c r="A524" s="19">
        <f t="shared" si="160"/>
        <v>60571</v>
      </c>
      <c r="B524">
        <f t="shared" si="152"/>
        <v>98</v>
      </c>
      <c r="C524">
        <f t="shared" si="153"/>
        <v>7</v>
      </c>
      <c r="D524">
        <f t="shared" si="154"/>
        <v>44</v>
      </c>
      <c r="E524">
        <f t="shared" si="155"/>
        <v>4</v>
      </c>
      <c r="F524">
        <f t="shared" si="156"/>
        <v>520</v>
      </c>
      <c r="G524" s="11">
        <f>'Fund Return'!D521</f>
        <v>-3.8977449677112266E-2</v>
      </c>
      <c r="H524" s="12">
        <f t="shared" si="157"/>
        <v>0</v>
      </c>
      <c r="I524" s="12">
        <f>H523*(Input!$B$13)/12</f>
        <v>0</v>
      </c>
      <c r="J524" s="12">
        <f>H523*(Input!$B$14)/12</f>
        <v>0</v>
      </c>
      <c r="K524" s="12">
        <f>IF(AND($E524=0, H523&gt;0), Input!$B$15, 0)</f>
        <v>0</v>
      </c>
      <c r="L524" s="12">
        <f>O523*IF(AND($E524=0, H523&gt;0), Input!$B$12, 0)</f>
        <v>0</v>
      </c>
      <c r="M524" s="12">
        <f t="shared" si="158"/>
        <v>0</v>
      </c>
      <c r="N524" s="12">
        <f>IF(AND($E524=0, Q524=0, D524&lt;=5), MAX(O512*Input!$B$20), 0)</f>
        <v>0</v>
      </c>
      <c r="O524" s="12">
        <f t="shared" si="159"/>
        <v>157809.62</v>
      </c>
      <c r="P524" s="20">
        <f>IF(Q524=0, VLOOKUP(B524, LWP!$A$2:$B$77, 2, FALSE), P523)</f>
        <v>0.05</v>
      </c>
      <c r="Q524" s="13">
        <f>IF(F524&lt;Input!$B$23,0,1)</f>
        <v>1</v>
      </c>
      <c r="R524" s="12">
        <f t="shared" si="161"/>
        <v>657.54008333333331</v>
      </c>
      <c r="S524" s="12">
        <f t="shared" si="162"/>
        <v>657.54008333333331</v>
      </c>
      <c r="T524" s="27">
        <f>VLOOKUP(D524,'Swap-forward'!$A$2:$B$90,2,FALSE)/12</f>
        <v>3.1558224514588173E-3</v>
      </c>
      <c r="U524" s="27">
        <f>EXP(-SUM(T$5:T524))</f>
        <v>0.22955119109357058</v>
      </c>
      <c r="V524" s="12">
        <f t="shared" si="163"/>
        <v>0</v>
      </c>
      <c r="W524" s="12">
        <f t="shared" si="164"/>
        <v>150.93910932093232</v>
      </c>
      <c r="X524" s="26"/>
      <c r="Y524">
        <f>VLOOKUP(B524, Mort!$A$2:$D$116, 4, FALSE)/12</f>
        <v>6.9470510817145337E-3</v>
      </c>
      <c r="Z524">
        <f>VLOOKUP(D524,Lapse!$A$2:$B$101, 2, FALSE)/12</f>
        <v>2.5000000000000001E-3</v>
      </c>
      <c r="AA524" s="28">
        <f t="shared" si="167"/>
        <v>0.1687319382171085</v>
      </c>
      <c r="AB524" s="27">
        <f t="shared" si="165"/>
        <v>0</v>
      </c>
      <c r="AC524" s="27">
        <f t="shared" si="166"/>
        <v>25.468248468484937</v>
      </c>
    </row>
    <row r="525" spans="1:29" x14ac:dyDescent="0.2">
      <c r="A525" s="19">
        <f t="shared" si="160"/>
        <v>60601</v>
      </c>
      <c r="B525">
        <f t="shared" si="152"/>
        <v>98</v>
      </c>
      <c r="C525">
        <f t="shared" si="153"/>
        <v>8</v>
      </c>
      <c r="D525">
        <f t="shared" si="154"/>
        <v>44</v>
      </c>
      <c r="E525">
        <f t="shared" si="155"/>
        <v>5</v>
      </c>
      <c r="F525">
        <f t="shared" si="156"/>
        <v>521</v>
      </c>
      <c r="G525" s="11">
        <f>'Fund Return'!D522</f>
        <v>8.2663253151805879E-3</v>
      </c>
      <c r="H525" s="12">
        <f t="shared" si="157"/>
        <v>0</v>
      </c>
      <c r="I525" s="12">
        <f>H524*(Input!$B$13)/12</f>
        <v>0</v>
      </c>
      <c r="J525" s="12">
        <f>H524*(Input!$B$14)/12</f>
        <v>0</v>
      </c>
      <c r="K525" s="12">
        <f>IF(AND($E525=0, H524&gt;0), Input!$B$15, 0)</f>
        <v>0</v>
      </c>
      <c r="L525" s="12">
        <f>O524*IF(AND($E525=0, H524&gt;0), Input!$B$12, 0)</f>
        <v>0</v>
      </c>
      <c r="M525" s="12">
        <f t="shared" si="158"/>
        <v>0</v>
      </c>
      <c r="N525" s="12">
        <f>IF(AND($E525=0, Q525=0, D525&lt;=5), MAX(O513*Input!$B$20), 0)</f>
        <v>0</v>
      </c>
      <c r="O525" s="12">
        <f t="shared" si="159"/>
        <v>157809.62</v>
      </c>
      <c r="P525" s="20">
        <f>IF(Q525=0, VLOOKUP(B525, LWP!$A$2:$B$77, 2, FALSE), P524)</f>
        <v>0.05</v>
      </c>
      <c r="Q525" s="13">
        <f>IF(F525&lt;Input!$B$23,0,1)</f>
        <v>1</v>
      </c>
      <c r="R525" s="12">
        <f t="shared" si="161"/>
        <v>657.54008333333331</v>
      </c>
      <c r="S525" s="12">
        <f t="shared" si="162"/>
        <v>657.54008333333331</v>
      </c>
      <c r="T525" s="27">
        <f>VLOOKUP(D525,'Swap-forward'!$A$2:$B$90,2,FALSE)/12</f>
        <v>3.1558224514588173E-3</v>
      </c>
      <c r="U525" s="27">
        <f>EXP(-SUM(T$5:T525))</f>
        <v>0.22882791016433177</v>
      </c>
      <c r="V525" s="12">
        <f t="shared" si="163"/>
        <v>0</v>
      </c>
      <c r="W525" s="12">
        <f t="shared" si="164"/>
        <v>150.46352311844723</v>
      </c>
      <c r="X525" s="26"/>
      <c r="Y525">
        <f>VLOOKUP(B525, Mort!$A$2:$D$116, 4, FALSE)/12</f>
        <v>6.9470510817145337E-3</v>
      </c>
      <c r="Z525">
        <f>VLOOKUP(D525,Lapse!$A$2:$B$101, 2, FALSE)/12</f>
        <v>2.5000000000000001E-3</v>
      </c>
      <c r="AA525" s="28">
        <f t="shared" si="167"/>
        <v>0.16714084945113955</v>
      </c>
      <c r="AB525" s="27">
        <f t="shared" si="165"/>
        <v>0</v>
      </c>
      <c r="AC525" s="27">
        <f t="shared" si="166"/>
        <v>25.148601065428444</v>
      </c>
    </row>
    <row r="526" spans="1:29" x14ac:dyDescent="0.2">
      <c r="A526" s="19">
        <f t="shared" si="160"/>
        <v>60632</v>
      </c>
      <c r="B526">
        <f t="shared" si="152"/>
        <v>98</v>
      </c>
      <c r="C526">
        <f t="shared" si="153"/>
        <v>9</v>
      </c>
      <c r="D526">
        <f t="shared" si="154"/>
        <v>44</v>
      </c>
      <c r="E526">
        <f t="shared" si="155"/>
        <v>6</v>
      </c>
      <c r="F526">
        <f t="shared" si="156"/>
        <v>522</v>
      </c>
      <c r="G526" s="11">
        <f>'Fund Return'!D523</f>
        <v>-3.1465122310564829E-2</v>
      </c>
      <c r="H526" s="12">
        <f t="shared" si="157"/>
        <v>0</v>
      </c>
      <c r="I526" s="12">
        <f>H525*(Input!$B$13)/12</f>
        <v>0</v>
      </c>
      <c r="J526" s="12">
        <f>H525*(Input!$B$14)/12</f>
        <v>0</v>
      </c>
      <c r="K526" s="12">
        <f>IF(AND($E526=0, H525&gt;0), Input!$B$15, 0)</f>
        <v>0</v>
      </c>
      <c r="L526" s="12">
        <f>O525*IF(AND($E526=0, H525&gt;0), Input!$B$12, 0)</f>
        <v>0</v>
      </c>
      <c r="M526" s="12">
        <f t="shared" si="158"/>
        <v>0</v>
      </c>
      <c r="N526" s="12">
        <f>IF(AND($E526=0, Q526=0, D526&lt;=5), MAX(O514*Input!$B$20), 0)</f>
        <v>0</v>
      </c>
      <c r="O526" s="12">
        <f t="shared" si="159"/>
        <v>157809.62</v>
      </c>
      <c r="P526" s="20">
        <f>IF(Q526=0, VLOOKUP(B526, LWP!$A$2:$B$77, 2, FALSE), P525)</f>
        <v>0.05</v>
      </c>
      <c r="Q526" s="13">
        <f>IF(F526&lt;Input!$B$23,0,1)</f>
        <v>1</v>
      </c>
      <c r="R526" s="12">
        <f t="shared" si="161"/>
        <v>657.54008333333331</v>
      </c>
      <c r="S526" s="12">
        <f t="shared" si="162"/>
        <v>657.54008333333331</v>
      </c>
      <c r="T526" s="27">
        <f>VLOOKUP(D526,'Swap-forward'!$A$2:$B$90,2,FALSE)/12</f>
        <v>3.1558224514588173E-3</v>
      </c>
      <c r="U526" s="27">
        <f>EXP(-SUM(T$5:T526))</f>
        <v>0.22810690818341867</v>
      </c>
      <c r="V526" s="12">
        <f t="shared" si="163"/>
        <v>0</v>
      </c>
      <c r="W526" s="12">
        <f t="shared" si="164"/>
        <v>149.98943541583412</v>
      </c>
      <c r="X526" s="26"/>
      <c r="Y526">
        <f>VLOOKUP(B526, Mort!$A$2:$D$116, 4, FALSE)/12</f>
        <v>6.9470510817145337E-3</v>
      </c>
      <c r="Z526">
        <f>VLOOKUP(D526,Lapse!$A$2:$B$101, 2, FALSE)/12</f>
        <v>2.5000000000000001E-3</v>
      </c>
      <c r="AA526" s="28">
        <f t="shared" si="167"/>
        <v>0.1655647641485809</v>
      </c>
      <c r="AB526" s="27">
        <f t="shared" si="165"/>
        <v>0</v>
      </c>
      <c r="AC526" s="27">
        <f t="shared" si="166"/>
        <v>24.832965499401382</v>
      </c>
    </row>
    <row r="527" spans="1:29" x14ac:dyDescent="0.2">
      <c r="A527" s="19">
        <f t="shared" si="160"/>
        <v>60663</v>
      </c>
      <c r="B527">
        <f t="shared" si="152"/>
        <v>98</v>
      </c>
      <c r="C527">
        <f t="shared" si="153"/>
        <v>10</v>
      </c>
      <c r="D527">
        <f t="shared" si="154"/>
        <v>44</v>
      </c>
      <c r="E527">
        <f t="shared" si="155"/>
        <v>7</v>
      </c>
      <c r="F527">
        <f t="shared" si="156"/>
        <v>523</v>
      </c>
      <c r="G527" s="11">
        <f>'Fund Return'!D524</f>
        <v>-2.4951296446291495E-2</v>
      </c>
      <c r="H527" s="12">
        <f t="shared" si="157"/>
        <v>0</v>
      </c>
      <c r="I527" s="12">
        <f>H526*(Input!$B$13)/12</f>
        <v>0</v>
      </c>
      <c r="J527" s="12">
        <f>H526*(Input!$B$14)/12</f>
        <v>0</v>
      </c>
      <c r="K527" s="12">
        <f>IF(AND($E527=0, H526&gt;0), Input!$B$15, 0)</f>
        <v>0</v>
      </c>
      <c r="L527" s="12">
        <f>O526*IF(AND($E527=0, H526&gt;0), Input!$B$12, 0)</f>
        <v>0</v>
      </c>
      <c r="M527" s="12">
        <f t="shared" si="158"/>
        <v>0</v>
      </c>
      <c r="N527" s="12">
        <f>IF(AND($E527=0, Q527=0, D527&lt;=5), MAX(O515*Input!$B$20), 0)</f>
        <v>0</v>
      </c>
      <c r="O527" s="12">
        <f t="shared" si="159"/>
        <v>157809.62</v>
      </c>
      <c r="P527" s="20">
        <f>IF(Q527=0, VLOOKUP(B527, LWP!$A$2:$B$77, 2, FALSE), P526)</f>
        <v>0.05</v>
      </c>
      <c r="Q527" s="13">
        <f>IF(F527&lt;Input!$B$23,0,1)</f>
        <v>1</v>
      </c>
      <c r="R527" s="12">
        <f t="shared" si="161"/>
        <v>657.54008333333331</v>
      </c>
      <c r="S527" s="12">
        <f t="shared" si="162"/>
        <v>657.54008333333331</v>
      </c>
      <c r="T527" s="27">
        <f>VLOOKUP(D527,'Swap-forward'!$A$2:$B$90,2,FALSE)/12</f>
        <v>3.1558224514588173E-3</v>
      </c>
      <c r="U527" s="27">
        <f>EXP(-SUM(T$5:T527))</f>
        <v>0.22738817797021127</v>
      </c>
      <c r="V527" s="12">
        <f t="shared" si="163"/>
        <v>0</v>
      </c>
      <c r="W527" s="12">
        <f t="shared" si="164"/>
        <v>149.51684149154755</v>
      </c>
      <c r="X527" s="26"/>
      <c r="Y527">
        <f>VLOOKUP(B527, Mort!$A$2:$D$116, 4, FALSE)/12</f>
        <v>6.9470510817145337E-3</v>
      </c>
      <c r="Z527">
        <f>VLOOKUP(D527,Lapse!$A$2:$B$101, 2, FALSE)/12</f>
        <v>2.5000000000000001E-3</v>
      </c>
      <c r="AA527" s="28">
        <f t="shared" si="167"/>
        <v>0.16400354083152191</v>
      </c>
      <c r="AB527" s="27">
        <f t="shared" si="165"/>
        <v>0</v>
      </c>
      <c r="AC527" s="27">
        <f t="shared" si="166"/>
        <v>24.521291418559208</v>
      </c>
    </row>
    <row r="528" spans="1:29" x14ac:dyDescent="0.2">
      <c r="A528" s="19">
        <f t="shared" si="160"/>
        <v>60691</v>
      </c>
      <c r="B528">
        <f t="shared" si="152"/>
        <v>98</v>
      </c>
      <c r="C528">
        <f t="shared" si="153"/>
        <v>11</v>
      </c>
      <c r="D528">
        <f t="shared" si="154"/>
        <v>44</v>
      </c>
      <c r="E528">
        <f t="shared" si="155"/>
        <v>8</v>
      </c>
      <c r="F528">
        <f t="shared" si="156"/>
        <v>524</v>
      </c>
      <c r="G528" s="11">
        <f>'Fund Return'!D525</f>
        <v>-4.0252508369629951E-2</v>
      </c>
      <c r="H528" s="12">
        <f t="shared" si="157"/>
        <v>0</v>
      </c>
      <c r="I528" s="12">
        <f>H527*(Input!$B$13)/12</f>
        <v>0</v>
      </c>
      <c r="J528" s="12">
        <f>H527*(Input!$B$14)/12</f>
        <v>0</v>
      </c>
      <c r="K528" s="12">
        <f>IF(AND($E528=0, H527&gt;0), Input!$B$15, 0)</f>
        <v>0</v>
      </c>
      <c r="L528" s="12">
        <f>O527*IF(AND($E528=0, H527&gt;0), Input!$B$12, 0)</f>
        <v>0</v>
      </c>
      <c r="M528" s="12">
        <f t="shared" si="158"/>
        <v>0</v>
      </c>
      <c r="N528" s="12">
        <f>IF(AND($E528=0, Q528=0, D528&lt;=5), MAX(O516*Input!$B$20), 0)</f>
        <v>0</v>
      </c>
      <c r="O528" s="12">
        <f t="shared" si="159"/>
        <v>157809.62</v>
      </c>
      <c r="P528" s="20">
        <f>IF(Q528=0, VLOOKUP(B528, LWP!$A$2:$B$77, 2, FALSE), P527)</f>
        <v>0.05</v>
      </c>
      <c r="Q528" s="13">
        <f>IF(F528&lt;Input!$B$23,0,1)</f>
        <v>1</v>
      </c>
      <c r="R528" s="12">
        <f t="shared" si="161"/>
        <v>657.54008333333331</v>
      </c>
      <c r="S528" s="12">
        <f t="shared" si="162"/>
        <v>657.54008333333331</v>
      </c>
      <c r="T528" s="27">
        <f>VLOOKUP(D528,'Swap-forward'!$A$2:$B$90,2,FALSE)/12</f>
        <v>3.1558224514588173E-3</v>
      </c>
      <c r="U528" s="27">
        <f>EXP(-SUM(T$5:T528))</f>
        <v>0.22667171236671468</v>
      </c>
      <c r="V528" s="12">
        <f t="shared" si="163"/>
        <v>0</v>
      </c>
      <c r="W528" s="12">
        <f t="shared" si="164"/>
        <v>149.04573663891892</v>
      </c>
      <c r="X528" s="26"/>
      <c r="Y528">
        <f>VLOOKUP(B528, Mort!$A$2:$D$116, 4, FALSE)/12</f>
        <v>6.9470510817145337E-3</v>
      </c>
      <c r="Z528">
        <f>VLOOKUP(D528,Lapse!$A$2:$B$101, 2, FALSE)/12</f>
        <v>2.5000000000000001E-3</v>
      </c>
      <c r="AA528" s="28">
        <f t="shared" si="167"/>
        <v>0.16245703935614381</v>
      </c>
      <c r="AB528" s="27">
        <f t="shared" si="165"/>
        <v>0</v>
      </c>
      <c r="AC528" s="27">
        <f t="shared" si="166"/>
        <v>24.213529103014295</v>
      </c>
    </row>
    <row r="529" spans="1:29" x14ac:dyDescent="0.2">
      <c r="A529" s="19">
        <f t="shared" si="160"/>
        <v>60722</v>
      </c>
      <c r="B529">
        <f t="shared" si="152"/>
        <v>99</v>
      </c>
      <c r="C529">
        <f t="shared" si="153"/>
        <v>0</v>
      </c>
      <c r="D529">
        <f t="shared" si="154"/>
        <v>44</v>
      </c>
      <c r="E529">
        <f t="shared" si="155"/>
        <v>9</v>
      </c>
      <c r="F529">
        <f t="shared" si="156"/>
        <v>525</v>
      </c>
      <c r="G529" s="11">
        <f>'Fund Return'!D526</f>
        <v>-4.0139606669721765E-2</v>
      </c>
      <c r="H529" s="12">
        <f t="shared" si="157"/>
        <v>0</v>
      </c>
      <c r="I529" s="12">
        <f>H528*(Input!$B$13)/12</f>
        <v>0</v>
      </c>
      <c r="J529" s="12">
        <f>H528*(Input!$B$14)/12</f>
        <v>0</v>
      </c>
      <c r="K529" s="12">
        <f>IF(AND($E529=0, H528&gt;0), Input!$B$15, 0)</f>
        <v>0</v>
      </c>
      <c r="L529" s="12">
        <f>O528*IF(AND($E529=0, H528&gt;0), Input!$B$12, 0)</f>
        <v>0</v>
      </c>
      <c r="M529" s="12">
        <f t="shared" si="158"/>
        <v>0</v>
      </c>
      <c r="N529" s="12">
        <f>IF(AND($E529=0, Q529=0, D529&lt;=5), MAX(O517*Input!$B$20), 0)</f>
        <v>0</v>
      </c>
      <c r="O529" s="12">
        <f t="shared" si="159"/>
        <v>157809.62</v>
      </c>
      <c r="P529" s="20">
        <f>IF(Q529=0, VLOOKUP(B529, LWP!$A$2:$B$77, 2, FALSE), P528)</f>
        <v>0.05</v>
      </c>
      <c r="Q529" s="13">
        <f>IF(F529&lt;Input!$B$23,0,1)</f>
        <v>1</v>
      </c>
      <c r="R529" s="12">
        <f t="shared" si="161"/>
        <v>657.54008333333331</v>
      </c>
      <c r="S529" s="12">
        <f t="shared" si="162"/>
        <v>657.54008333333331</v>
      </c>
      <c r="T529" s="27">
        <f>VLOOKUP(D529,'Swap-forward'!$A$2:$B$90,2,FALSE)/12</f>
        <v>3.1558224514588173E-3</v>
      </c>
      <c r="U529" s="27">
        <f>EXP(-SUM(T$5:T529))</f>
        <v>0.22595750423748776</v>
      </c>
      <c r="V529" s="12">
        <f t="shared" si="163"/>
        <v>0</v>
      </c>
      <c r="W529" s="12">
        <f t="shared" si="164"/>
        <v>148.57611616610973</v>
      </c>
      <c r="X529" s="26"/>
      <c r="Y529">
        <f>VLOOKUP(B529, Mort!$A$2:$D$116, 4, FALSE)/12</f>
        <v>8.0603134766930994E-3</v>
      </c>
      <c r="Z529">
        <f>VLOOKUP(D529,Lapse!$A$2:$B$101, 2, FALSE)/12</f>
        <v>2.5000000000000001E-3</v>
      </c>
      <c r="AA529" s="28">
        <f t="shared" si="167"/>
        <v>0.16074471573070673</v>
      </c>
      <c r="AB529" s="27">
        <f t="shared" si="165"/>
        <v>0</v>
      </c>
      <c r="AC529" s="27">
        <f t="shared" si="166"/>
        <v>23.882825557493767</v>
      </c>
    </row>
    <row r="530" spans="1:29" x14ac:dyDescent="0.2">
      <c r="A530" s="19">
        <f t="shared" si="160"/>
        <v>60752</v>
      </c>
      <c r="B530">
        <f t="shared" ref="B530:B593" si="168">B529+(C529=11)</f>
        <v>99</v>
      </c>
      <c r="C530">
        <f t="shared" ref="C530:C593" si="169">MOD(C529+1,12)</f>
        <v>1</v>
      </c>
      <c r="D530">
        <f t="shared" ref="D530:D593" si="170">D529+(E529=11)</f>
        <v>44</v>
      </c>
      <c r="E530">
        <f t="shared" ref="E530:E593" si="171">MOD(E529+1,12)</f>
        <v>10</v>
      </c>
      <c r="F530">
        <f t="shared" ref="F530:F593" si="172">F529+1</f>
        <v>526</v>
      </c>
      <c r="G530" s="11">
        <f>'Fund Return'!D527</f>
        <v>-5.9805766621469462E-3</v>
      </c>
      <c r="H530" s="12">
        <f t="shared" ref="H530:H593" si="173">MAX(H529*(1+G530) - (I530+J530+K530+L530) -R530,0)</f>
        <v>0</v>
      </c>
      <c r="I530" s="12">
        <f>H529*(Input!$B$13)/12</f>
        <v>0</v>
      </c>
      <c r="J530" s="12">
        <f>H529*(Input!$B$14)/12</f>
        <v>0</v>
      </c>
      <c r="K530" s="12">
        <f>IF(AND($E530=0, H529&gt;0), Input!$B$15, 0)</f>
        <v>0</v>
      </c>
      <c r="L530" s="12">
        <f>O529*IF(AND($E530=0, H529&gt;0), Input!$B$12, 0)</f>
        <v>0</v>
      </c>
      <c r="M530" s="12">
        <f t="shared" ref="M530:M593" si="174">IF(AND($E530=0, Q530=0), MAX(H530,O529) - O529, 0)</f>
        <v>0</v>
      </c>
      <c r="N530" s="12">
        <f>IF(AND($E530=0, Q530=0, D530&lt;=5), MAX(O518*Input!$B$20), 0)</f>
        <v>0</v>
      </c>
      <c r="O530" s="12">
        <f t="shared" ref="O530:O593" si="175">O529+MAX(M530,N530)</f>
        <v>157809.62</v>
      </c>
      <c r="P530" s="20">
        <f>IF(Q530=0, VLOOKUP(B530, LWP!$A$2:$B$77, 2, FALSE), P529)</f>
        <v>0.05</v>
      </c>
      <c r="Q530" s="13">
        <f>IF(F530&lt;Input!$B$23,0,1)</f>
        <v>1</v>
      </c>
      <c r="R530" s="12">
        <f t="shared" si="161"/>
        <v>657.54008333333331</v>
      </c>
      <c r="S530" s="12">
        <f t="shared" si="162"/>
        <v>657.54008333333331</v>
      </c>
      <c r="T530" s="27">
        <f>VLOOKUP(D530,'Swap-forward'!$A$2:$B$90,2,FALSE)/12</f>
        <v>3.1558224514588173E-3</v>
      </c>
      <c r="U530" s="27">
        <f>EXP(-SUM(T$5:T530))</f>
        <v>0.22524554646957207</v>
      </c>
      <c r="V530" s="12">
        <f t="shared" si="163"/>
        <v>0</v>
      </c>
      <c r="W530" s="12">
        <f t="shared" si="164"/>
        <v>148.10797539606463</v>
      </c>
      <c r="X530" s="26"/>
      <c r="Y530">
        <f>VLOOKUP(B530, Mort!$A$2:$D$116, 4, FALSE)/12</f>
        <v>8.0603134766930994E-3</v>
      </c>
      <c r="Z530">
        <f>VLOOKUP(D530,Lapse!$A$2:$B$101, 2, FALSE)/12</f>
        <v>2.5000000000000001E-3</v>
      </c>
      <c r="AA530" s="28">
        <f t="shared" si="167"/>
        <v>0.15905044027486481</v>
      </c>
      <c r="AB530" s="27">
        <f t="shared" si="165"/>
        <v>0</v>
      </c>
      <c r="AC530" s="27">
        <f t="shared" si="166"/>
        <v>23.556638694962924</v>
      </c>
    </row>
    <row r="531" spans="1:29" x14ac:dyDescent="0.2">
      <c r="A531" s="19">
        <f t="shared" si="160"/>
        <v>60783</v>
      </c>
      <c r="B531">
        <f t="shared" si="168"/>
        <v>99</v>
      </c>
      <c r="C531">
        <f t="shared" si="169"/>
        <v>2</v>
      </c>
      <c r="D531">
        <f t="shared" si="170"/>
        <v>44</v>
      </c>
      <c r="E531">
        <f t="shared" si="171"/>
        <v>11</v>
      </c>
      <c r="F531">
        <f t="shared" si="172"/>
        <v>527</v>
      </c>
      <c r="G531" s="11">
        <f>'Fund Return'!D528</f>
        <v>-4.4968699671071605E-3</v>
      </c>
      <c r="H531" s="12">
        <f t="shared" si="173"/>
        <v>0</v>
      </c>
      <c r="I531" s="12">
        <f>H530*(Input!$B$13)/12</f>
        <v>0</v>
      </c>
      <c r="J531" s="12">
        <f>H530*(Input!$B$14)/12</f>
        <v>0</v>
      </c>
      <c r="K531" s="12">
        <f>IF(AND($E531=0, H530&gt;0), Input!$B$15, 0)</f>
        <v>0</v>
      </c>
      <c r="L531" s="12">
        <f>O530*IF(AND($E531=0, H530&gt;0), Input!$B$12, 0)</f>
        <v>0</v>
      </c>
      <c r="M531" s="12">
        <f t="shared" si="174"/>
        <v>0</v>
      </c>
      <c r="N531" s="12">
        <f>IF(AND($E531=0, Q531=0, D531&lt;=5), MAX(O519*Input!$B$20), 0)</f>
        <v>0</v>
      </c>
      <c r="O531" s="12">
        <f t="shared" si="175"/>
        <v>157809.62</v>
      </c>
      <c r="P531" s="20">
        <f>IF(Q531=0, VLOOKUP(B531, LWP!$A$2:$B$77, 2, FALSE), P530)</f>
        <v>0.05</v>
      </c>
      <c r="Q531" s="13">
        <f>IF(F531&lt;Input!$B$23,0,1)</f>
        <v>1</v>
      </c>
      <c r="R531" s="12">
        <f t="shared" si="161"/>
        <v>657.54008333333331</v>
      </c>
      <c r="S531" s="12">
        <f t="shared" si="162"/>
        <v>657.54008333333331</v>
      </c>
      <c r="T531" s="27">
        <f>VLOOKUP(D531,'Swap-forward'!$A$2:$B$90,2,FALSE)/12</f>
        <v>3.1558224514588173E-3</v>
      </c>
      <c r="U531" s="27">
        <f>EXP(-SUM(T$5:T531))</f>
        <v>0.22453583197242094</v>
      </c>
      <c r="V531" s="12">
        <f t="shared" si="163"/>
        <v>0</v>
      </c>
      <c r="W531" s="12">
        <f t="shared" si="164"/>
        <v>147.64130966646499</v>
      </c>
      <c r="X531" s="26"/>
      <c r="Y531">
        <f>VLOOKUP(B531, Mort!$A$2:$D$116, 4, FALSE)/12</f>
        <v>8.0603134766930994E-3</v>
      </c>
      <c r="Z531">
        <f>VLOOKUP(D531,Lapse!$A$2:$B$101, 2, FALSE)/12</f>
        <v>2.5000000000000001E-3</v>
      </c>
      <c r="AA531" s="28">
        <f t="shared" si="167"/>
        <v>0.15737402275797424</v>
      </c>
      <c r="AB531" s="27">
        <f t="shared" si="165"/>
        <v>0</v>
      </c>
      <c r="AC531" s="27">
        <f t="shared" si="166"/>
        <v>23.234906827467384</v>
      </c>
    </row>
    <row r="532" spans="1:29" x14ac:dyDescent="0.2">
      <c r="A532" s="19">
        <f t="shared" si="160"/>
        <v>60813</v>
      </c>
      <c r="B532">
        <f t="shared" si="168"/>
        <v>99</v>
      </c>
      <c r="C532">
        <f t="shared" si="169"/>
        <v>3</v>
      </c>
      <c r="D532">
        <f t="shared" si="170"/>
        <v>45</v>
      </c>
      <c r="E532">
        <f t="shared" si="171"/>
        <v>0</v>
      </c>
      <c r="F532">
        <f t="shared" si="172"/>
        <v>528</v>
      </c>
      <c r="G532" s="11">
        <f>'Fund Return'!D529</f>
        <v>-5.3923546856765863E-4</v>
      </c>
      <c r="H532" s="12">
        <f t="shared" si="173"/>
        <v>0</v>
      </c>
      <c r="I532" s="12">
        <f>H531*(Input!$B$13)/12</f>
        <v>0</v>
      </c>
      <c r="J532" s="12">
        <f>H531*(Input!$B$14)/12</f>
        <v>0</v>
      </c>
      <c r="K532" s="12">
        <f>IF(AND($E532=0, H531&gt;0), Input!$B$15, 0)</f>
        <v>0</v>
      </c>
      <c r="L532" s="12">
        <f>O531*IF(AND($E532=0, H531&gt;0), Input!$B$12, 0)</f>
        <v>0</v>
      </c>
      <c r="M532" s="12">
        <f t="shared" si="174"/>
        <v>0</v>
      </c>
      <c r="N532" s="12">
        <f>IF(AND($E532=0, Q532=0, D532&lt;=5), MAX(O520*Input!$B$20), 0)</f>
        <v>0</v>
      </c>
      <c r="O532" s="12">
        <f t="shared" si="175"/>
        <v>157809.62</v>
      </c>
      <c r="P532" s="20">
        <f>IF(Q532=0, VLOOKUP(B532, LWP!$A$2:$B$77, 2, FALSE), P531)</f>
        <v>0.05</v>
      </c>
      <c r="Q532" s="13">
        <f>IF(F532&lt;Input!$B$23,0,1)</f>
        <v>1</v>
      </c>
      <c r="R532" s="12">
        <f t="shared" si="161"/>
        <v>657.54008333333331</v>
      </c>
      <c r="S532" s="12">
        <f t="shared" si="162"/>
        <v>657.54008333333331</v>
      </c>
      <c r="T532" s="27">
        <f>VLOOKUP(D532,'Swap-forward'!$A$2:$B$90,2,FALSE)/12</f>
        <v>3.1558224514588173E-3</v>
      </c>
      <c r="U532" s="27">
        <f>EXP(-SUM(T$5:T532))</f>
        <v>0.22382835367782902</v>
      </c>
      <c r="V532" s="12">
        <f t="shared" si="163"/>
        <v>0</v>
      </c>
      <c r="W532" s="12">
        <f t="shared" si="164"/>
        <v>147.17611432968249</v>
      </c>
      <c r="X532" s="26"/>
      <c r="Y532">
        <f>VLOOKUP(B532, Mort!$A$2:$D$116, 4, FALSE)/12</f>
        <v>8.0603134766930994E-3</v>
      </c>
      <c r="Z532">
        <f>VLOOKUP(D532,Lapse!$A$2:$B$101, 2, FALSE)/12</f>
        <v>2.5000000000000001E-3</v>
      </c>
      <c r="AA532" s="28">
        <f t="shared" si="167"/>
        <v>0.15571527495445309</v>
      </c>
      <c r="AB532" s="27">
        <f t="shared" si="165"/>
        <v>0</v>
      </c>
      <c r="AC532" s="27">
        <f t="shared" si="166"/>
        <v>22.917569109574533</v>
      </c>
    </row>
    <row r="533" spans="1:29" x14ac:dyDescent="0.2">
      <c r="A533" s="19">
        <f t="shared" si="160"/>
        <v>60844</v>
      </c>
      <c r="B533">
        <f t="shared" si="168"/>
        <v>99</v>
      </c>
      <c r="C533">
        <f t="shared" si="169"/>
        <v>4</v>
      </c>
      <c r="D533">
        <f t="shared" si="170"/>
        <v>45</v>
      </c>
      <c r="E533">
        <f t="shared" si="171"/>
        <v>1</v>
      </c>
      <c r="F533">
        <f t="shared" si="172"/>
        <v>529</v>
      </c>
      <c r="G533" s="11">
        <f>'Fund Return'!D530</f>
        <v>-1.9018567561655017E-3</v>
      </c>
      <c r="H533" s="12">
        <f t="shared" si="173"/>
        <v>0</v>
      </c>
      <c r="I533" s="12">
        <f>H532*(Input!$B$13)/12</f>
        <v>0</v>
      </c>
      <c r="J533" s="12">
        <f>H532*(Input!$B$14)/12</f>
        <v>0</v>
      </c>
      <c r="K533" s="12">
        <f>IF(AND($E533=0, H532&gt;0), Input!$B$15, 0)</f>
        <v>0</v>
      </c>
      <c r="L533" s="12">
        <f>O532*IF(AND($E533=0, H532&gt;0), Input!$B$12, 0)</f>
        <v>0</v>
      </c>
      <c r="M533" s="12">
        <f t="shared" si="174"/>
        <v>0</v>
      </c>
      <c r="N533" s="12">
        <f>IF(AND($E533=0, Q533=0, D533&lt;=5), MAX(O521*Input!$B$20), 0)</f>
        <v>0</v>
      </c>
      <c r="O533" s="12">
        <f t="shared" si="175"/>
        <v>157809.62</v>
      </c>
      <c r="P533" s="20">
        <f>IF(Q533=0, VLOOKUP(B533, LWP!$A$2:$B$77, 2, FALSE), P532)</f>
        <v>0.05</v>
      </c>
      <c r="Q533" s="13">
        <f>IF(F533&lt;Input!$B$23,0,1)</f>
        <v>1</v>
      </c>
      <c r="R533" s="12">
        <f t="shared" si="161"/>
        <v>657.54008333333331</v>
      </c>
      <c r="S533" s="12">
        <f t="shared" si="162"/>
        <v>657.54008333333331</v>
      </c>
      <c r="T533" s="27">
        <f>VLOOKUP(D533,'Swap-forward'!$A$2:$B$90,2,FALSE)/12</f>
        <v>3.1558224514588173E-3</v>
      </c>
      <c r="U533" s="27">
        <f>EXP(-SUM(T$5:T533))</f>
        <v>0.22312310453986178</v>
      </c>
      <c r="V533" s="12">
        <f t="shared" si="163"/>
        <v>0</v>
      </c>
      <c r="W533" s="12">
        <f t="shared" si="164"/>
        <v>146.71238475273276</v>
      </c>
      <c r="X533" s="26"/>
      <c r="Y533">
        <f>VLOOKUP(B533, Mort!$A$2:$D$116, 4, FALSE)/12</f>
        <v>8.0603134766930994E-3</v>
      </c>
      <c r="Z533">
        <f>VLOOKUP(D533,Lapse!$A$2:$B$101, 2, FALSE)/12</f>
        <v>2.5000000000000001E-3</v>
      </c>
      <c r="AA533" s="28">
        <f t="shared" si="167"/>
        <v>0.15407401062264772</v>
      </c>
      <c r="AB533" s="27">
        <f t="shared" si="165"/>
        <v>0</v>
      </c>
      <c r="AC533" s="27">
        <f t="shared" si="166"/>
        <v>22.604565526866526</v>
      </c>
    </row>
    <row r="534" spans="1:29" x14ac:dyDescent="0.2">
      <c r="A534" s="19">
        <f t="shared" si="160"/>
        <v>60875</v>
      </c>
      <c r="B534">
        <f t="shared" si="168"/>
        <v>99</v>
      </c>
      <c r="C534">
        <f t="shared" si="169"/>
        <v>5</v>
      </c>
      <c r="D534">
        <f t="shared" si="170"/>
        <v>45</v>
      </c>
      <c r="E534">
        <f t="shared" si="171"/>
        <v>2</v>
      </c>
      <c r="F534">
        <f t="shared" si="172"/>
        <v>530</v>
      </c>
      <c r="G534" s="11">
        <f>'Fund Return'!D531</f>
        <v>2.2347116503804526E-2</v>
      </c>
      <c r="H534" s="12">
        <f t="shared" si="173"/>
        <v>0</v>
      </c>
      <c r="I534" s="12">
        <f>H533*(Input!$B$13)/12</f>
        <v>0</v>
      </c>
      <c r="J534" s="12">
        <f>H533*(Input!$B$14)/12</f>
        <v>0</v>
      </c>
      <c r="K534" s="12">
        <f>IF(AND($E534=0, H533&gt;0), Input!$B$15, 0)</f>
        <v>0</v>
      </c>
      <c r="L534" s="12">
        <f>O533*IF(AND($E534=0, H533&gt;0), Input!$B$12, 0)</f>
        <v>0</v>
      </c>
      <c r="M534" s="12">
        <f t="shared" si="174"/>
        <v>0</v>
      </c>
      <c r="N534" s="12">
        <f>IF(AND($E534=0, Q534=0, D534&lt;=5), MAX(O522*Input!$B$20), 0)</f>
        <v>0</v>
      </c>
      <c r="O534" s="12">
        <f t="shared" si="175"/>
        <v>157809.62</v>
      </c>
      <c r="P534" s="20">
        <f>IF(Q534=0, VLOOKUP(B534, LWP!$A$2:$B$77, 2, FALSE), P533)</f>
        <v>0.05</v>
      </c>
      <c r="Q534" s="13">
        <f>IF(F534&lt;Input!$B$23,0,1)</f>
        <v>1</v>
      </c>
      <c r="R534" s="12">
        <f t="shared" si="161"/>
        <v>657.54008333333331</v>
      </c>
      <c r="S534" s="12">
        <f t="shared" si="162"/>
        <v>657.54008333333331</v>
      </c>
      <c r="T534" s="27">
        <f>VLOOKUP(D534,'Swap-forward'!$A$2:$B$90,2,FALSE)/12</f>
        <v>3.1558224514588173E-3</v>
      </c>
      <c r="U534" s="27">
        <f>EXP(-SUM(T$5:T534))</f>
        <v>0.22242007753478538</v>
      </c>
      <c r="V534" s="12">
        <f t="shared" si="163"/>
        <v>0</v>
      </c>
      <c r="W534" s="12">
        <f t="shared" si="164"/>
        <v>146.25011631722924</v>
      </c>
      <c r="X534" s="26"/>
      <c r="Y534">
        <f>VLOOKUP(B534, Mort!$A$2:$D$116, 4, FALSE)/12</f>
        <v>8.0603134766930994E-3</v>
      </c>
      <c r="Z534">
        <f>VLOOKUP(D534,Lapse!$A$2:$B$101, 2, FALSE)/12</f>
        <v>2.5000000000000001E-3</v>
      </c>
      <c r="AA534" s="28">
        <f t="shared" si="167"/>
        <v>0.1524500454839218</v>
      </c>
      <c r="AB534" s="27">
        <f t="shared" si="165"/>
        <v>0</v>
      </c>
      <c r="AC534" s="27">
        <f t="shared" si="166"/>
        <v>22.29583688459045</v>
      </c>
    </row>
    <row r="535" spans="1:29" x14ac:dyDescent="0.2">
      <c r="A535" s="19">
        <f t="shared" si="160"/>
        <v>60905</v>
      </c>
      <c r="B535">
        <f t="shared" si="168"/>
        <v>99</v>
      </c>
      <c r="C535">
        <f t="shared" si="169"/>
        <v>6</v>
      </c>
      <c r="D535">
        <f t="shared" si="170"/>
        <v>45</v>
      </c>
      <c r="E535">
        <f t="shared" si="171"/>
        <v>3</v>
      </c>
      <c r="F535">
        <f t="shared" si="172"/>
        <v>531</v>
      </c>
      <c r="G535" s="11">
        <f>'Fund Return'!D532</f>
        <v>-5.7242172858314504E-2</v>
      </c>
      <c r="H535" s="12">
        <f t="shared" si="173"/>
        <v>0</v>
      </c>
      <c r="I535" s="12">
        <f>H534*(Input!$B$13)/12</f>
        <v>0</v>
      </c>
      <c r="J535" s="12">
        <f>H534*(Input!$B$14)/12</f>
        <v>0</v>
      </c>
      <c r="K535" s="12">
        <f>IF(AND($E535=0, H534&gt;0), Input!$B$15, 0)</f>
        <v>0</v>
      </c>
      <c r="L535" s="12">
        <f>O534*IF(AND($E535=0, H534&gt;0), Input!$B$12, 0)</f>
        <v>0</v>
      </c>
      <c r="M535" s="12">
        <f t="shared" si="174"/>
        <v>0</v>
      </c>
      <c r="N535" s="12">
        <f>IF(AND($E535=0, Q535=0, D535&lt;=5), MAX(O523*Input!$B$20), 0)</f>
        <v>0</v>
      </c>
      <c r="O535" s="12">
        <f t="shared" si="175"/>
        <v>157809.62</v>
      </c>
      <c r="P535" s="20">
        <f>IF(Q535=0, VLOOKUP(B535, LWP!$A$2:$B$77, 2, FALSE), P534)</f>
        <v>0.05</v>
      </c>
      <c r="Q535" s="13">
        <f>IF(F535&lt;Input!$B$23,0,1)</f>
        <v>1</v>
      </c>
      <c r="R535" s="12">
        <f t="shared" si="161"/>
        <v>657.54008333333331</v>
      </c>
      <c r="S535" s="12">
        <f t="shared" si="162"/>
        <v>657.54008333333331</v>
      </c>
      <c r="T535" s="27">
        <f>VLOOKUP(D535,'Swap-forward'!$A$2:$B$90,2,FALSE)/12</f>
        <v>3.1558224514588173E-3</v>
      </c>
      <c r="U535" s="27">
        <f>EXP(-SUM(T$5:T535))</f>
        <v>0.22171926566099662</v>
      </c>
      <c r="V535" s="12">
        <f t="shared" si="163"/>
        <v>0</v>
      </c>
      <c r="W535" s="12">
        <f t="shared" si="164"/>
        <v>145.78930441933718</v>
      </c>
      <c r="X535" s="26"/>
      <c r="Y535">
        <f>VLOOKUP(B535, Mort!$A$2:$D$116, 4, FALSE)/12</f>
        <v>8.0603134766930994E-3</v>
      </c>
      <c r="Z535">
        <f>VLOOKUP(D535,Lapse!$A$2:$B$101, 2, FALSE)/12</f>
        <v>2.5000000000000001E-3</v>
      </c>
      <c r="AA535" s="28">
        <f t="shared" si="167"/>
        <v>0.15084319720196582</v>
      </c>
      <c r="AB535" s="27">
        <f t="shared" si="165"/>
        <v>0</v>
      </c>
      <c r="AC535" s="27">
        <f t="shared" si="166"/>
        <v>21.991324796463505</v>
      </c>
    </row>
    <row r="536" spans="1:29" x14ac:dyDescent="0.2">
      <c r="A536" s="19">
        <f t="shared" si="160"/>
        <v>60936</v>
      </c>
      <c r="B536">
        <f t="shared" si="168"/>
        <v>99</v>
      </c>
      <c r="C536">
        <f t="shared" si="169"/>
        <v>7</v>
      </c>
      <c r="D536">
        <f t="shared" si="170"/>
        <v>45</v>
      </c>
      <c r="E536">
        <f t="shared" si="171"/>
        <v>4</v>
      </c>
      <c r="F536">
        <f t="shared" si="172"/>
        <v>532</v>
      </c>
      <c r="G536" s="11">
        <f>'Fund Return'!D533</f>
        <v>-9.564272345290503E-4</v>
      </c>
      <c r="H536" s="12">
        <f t="shared" si="173"/>
        <v>0</v>
      </c>
      <c r="I536" s="12">
        <f>H535*(Input!$B$13)/12</f>
        <v>0</v>
      </c>
      <c r="J536" s="12">
        <f>H535*(Input!$B$14)/12</f>
        <v>0</v>
      </c>
      <c r="K536" s="12">
        <f>IF(AND($E536=0, H535&gt;0), Input!$B$15, 0)</f>
        <v>0</v>
      </c>
      <c r="L536" s="12">
        <f>O535*IF(AND($E536=0, H535&gt;0), Input!$B$12, 0)</f>
        <v>0</v>
      </c>
      <c r="M536" s="12">
        <f t="shared" si="174"/>
        <v>0</v>
      </c>
      <c r="N536" s="12">
        <f>IF(AND($E536=0, Q536=0, D536&lt;=5), MAX(O524*Input!$B$20), 0)</f>
        <v>0</v>
      </c>
      <c r="O536" s="12">
        <f t="shared" si="175"/>
        <v>157809.62</v>
      </c>
      <c r="P536" s="20">
        <f>IF(Q536=0, VLOOKUP(B536, LWP!$A$2:$B$77, 2, FALSE), P535)</f>
        <v>0.05</v>
      </c>
      <c r="Q536" s="13">
        <f>IF(F536&lt;Input!$B$23,0,1)</f>
        <v>1</v>
      </c>
      <c r="R536" s="12">
        <f t="shared" si="161"/>
        <v>657.54008333333331</v>
      </c>
      <c r="S536" s="12">
        <f t="shared" si="162"/>
        <v>657.54008333333331</v>
      </c>
      <c r="T536" s="27">
        <f>VLOOKUP(D536,'Swap-forward'!$A$2:$B$90,2,FALSE)/12</f>
        <v>3.1558224514588173E-3</v>
      </c>
      <c r="U536" s="27">
        <f>EXP(-SUM(T$5:T536))</f>
        <v>0.22102066193895337</v>
      </c>
      <c r="V536" s="12">
        <f t="shared" si="163"/>
        <v>0</v>
      </c>
      <c r="W536" s="12">
        <f t="shared" si="164"/>
        <v>145.32994446972788</v>
      </c>
      <c r="X536" s="26"/>
      <c r="Y536">
        <f>VLOOKUP(B536, Mort!$A$2:$D$116, 4, FALSE)/12</f>
        <v>8.0603134766930994E-3</v>
      </c>
      <c r="Z536">
        <f>VLOOKUP(D536,Lapse!$A$2:$B$101, 2, FALSE)/12</f>
        <v>2.5000000000000001E-3</v>
      </c>
      <c r="AA536" s="28">
        <f t="shared" si="167"/>
        <v>0.14925328536232463</v>
      </c>
      <c r="AB536" s="27">
        <f t="shared" si="165"/>
        <v>0</v>
      </c>
      <c r="AC536" s="27">
        <f t="shared" si="166"/>
        <v>21.690971673631086</v>
      </c>
    </row>
    <row r="537" spans="1:29" x14ac:dyDescent="0.2">
      <c r="A537" s="19">
        <f t="shared" si="160"/>
        <v>60966</v>
      </c>
      <c r="B537">
        <f t="shared" si="168"/>
        <v>99</v>
      </c>
      <c r="C537">
        <f t="shared" si="169"/>
        <v>8</v>
      </c>
      <c r="D537">
        <f t="shared" si="170"/>
        <v>45</v>
      </c>
      <c r="E537">
        <f t="shared" si="171"/>
        <v>5</v>
      </c>
      <c r="F537">
        <f t="shared" si="172"/>
        <v>533</v>
      </c>
      <c r="G537" s="11">
        <f>'Fund Return'!D534</f>
        <v>6.1015244637026254E-2</v>
      </c>
      <c r="H537" s="12">
        <f t="shared" si="173"/>
        <v>0</v>
      </c>
      <c r="I537" s="12">
        <f>H536*(Input!$B$13)/12</f>
        <v>0</v>
      </c>
      <c r="J537" s="12">
        <f>H536*(Input!$B$14)/12</f>
        <v>0</v>
      </c>
      <c r="K537" s="12">
        <f>IF(AND($E537=0, H536&gt;0), Input!$B$15, 0)</f>
        <v>0</v>
      </c>
      <c r="L537" s="12">
        <f>O536*IF(AND($E537=0, H536&gt;0), Input!$B$12, 0)</f>
        <v>0</v>
      </c>
      <c r="M537" s="12">
        <f t="shared" si="174"/>
        <v>0</v>
      </c>
      <c r="N537" s="12">
        <f>IF(AND($E537=0, Q537=0, D537&lt;=5), MAX(O525*Input!$B$20), 0)</f>
        <v>0</v>
      </c>
      <c r="O537" s="12">
        <f t="shared" si="175"/>
        <v>157809.62</v>
      </c>
      <c r="P537" s="20">
        <f>IF(Q537=0, VLOOKUP(B537, LWP!$A$2:$B$77, 2, FALSE), P536)</f>
        <v>0.05</v>
      </c>
      <c r="Q537" s="13">
        <f>IF(F537&lt;Input!$B$23,0,1)</f>
        <v>1</v>
      </c>
      <c r="R537" s="12">
        <f t="shared" si="161"/>
        <v>657.54008333333331</v>
      </c>
      <c r="S537" s="12">
        <f t="shared" si="162"/>
        <v>657.54008333333331</v>
      </c>
      <c r="T537" s="27">
        <f>VLOOKUP(D537,'Swap-forward'!$A$2:$B$90,2,FALSE)/12</f>
        <v>3.1558224514588173E-3</v>
      </c>
      <c r="U537" s="27">
        <f>EXP(-SUM(T$5:T537))</f>
        <v>0.22032425941110492</v>
      </c>
      <c r="V537" s="12">
        <f t="shared" si="163"/>
        <v>0</v>
      </c>
      <c r="W537" s="12">
        <f t="shared" si="164"/>
        <v>144.87203189353286</v>
      </c>
      <c r="X537" s="26"/>
      <c r="Y537">
        <f>VLOOKUP(B537, Mort!$A$2:$D$116, 4, FALSE)/12</f>
        <v>8.0603134766930994E-3</v>
      </c>
      <c r="Z537">
        <f>VLOOKUP(D537,Lapse!$A$2:$B$101, 2, FALSE)/12</f>
        <v>2.5000000000000001E-3</v>
      </c>
      <c r="AA537" s="28">
        <f t="shared" si="167"/>
        <v>0.14768013145214076</v>
      </c>
      <c r="AB537" s="27">
        <f t="shared" si="165"/>
        <v>0</v>
      </c>
      <c r="AC537" s="27">
        <f t="shared" si="166"/>
        <v>21.394720713775662</v>
      </c>
    </row>
    <row r="538" spans="1:29" x14ac:dyDescent="0.2">
      <c r="A538" s="19">
        <f t="shared" si="160"/>
        <v>60997</v>
      </c>
      <c r="B538">
        <f t="shared" si="168"/>
        <v>99</v>
      </c>
      <c r="C538">
        <f t="shared" si="169"/>
        <v>9</v>
      </c>
      <c r="D538">
        <f t="shared" si="170"/>
        <v>45</v>
      </c>
      <c r="E538">
        <f t="shared" si="171"/>
        <v>6</v>
      </c>
      <c r="F538">
        <f t="shared" si="172"/>
        <v>534</v>
      </c>
      <c r="G538" s="11">
        <f>'Fund Return'!D535</f>
        <v>4.6159288201385283E-2</v>
      </c>
      <c r="H538" s="12">
        <f t="shared" si="173"/>
        <v>0</v>
      </c>
      <c r="I538" s="12">
        <f>H537*(Input!$B$13)/12</f>
        <v>0</v>
      </c>
      <c r="J538" s="12">
        <f>H537*(Input!$B$14)/12</f>
        <v>0</v>
      </c>
      <c r="K538" s="12">
        <f>IF(AND($E538=0, H537&gt;0), Input!$B$15, 0)</f>
        <v>0</v>
      </c>
      <c r="L538" s="12">
        <f>O537*IF(AND($E538=0, H537&gt;0), Input!$B$12, 0)</f>
        <v>0</v>
      </c>
      <c r="M538" s="12">
        <f t="shared" si="174"/>
        <v>0</v>
      </c>
      <c r="N538" s="12">
        <f>IF(AND($E538=0, Q538=0, D538&lt;=5), MAX(O526*Input!$B$20), 0)</f>
        <v>0</v>
      </c>
      <c r="O538" s="12">
        <f t="shared" si="175"/>
        <v>157809.62</v>
      </c>
      <c r="P538" s="20">
        <f>IF(Q538=0, VLOOKUP(B538, LWP!$A$2:$B$77, 2, FALSE), P537)</f>
        <v>0.05</v>
      </c>
      <c r="Q538" s="13">
        <f>IF(F538&lt;Input!$B$23,0,1)</f>
        <v>1</v>
      </c>
      <c r="R538" s="12">
        <f t="shared" si="161"/>
        <v>657.54008333333331</v>
      </c>
      <c r="S538" s="12">
        <f t="shared" si="162"/>
        <v>657.54008333333331</v>
      </c>
      <c r="T538" s="27">
        <f>VLOOKUP(D538,'Swap-forward'!$A$2:$B$90,2,FALSE)/12</f>
        <v>3.1558224514588173E-3</v>
      </c>
      <c r="U538" s="27">
        <f>EXP(-SUM(T$5:T538))</f>
        <v>0.21963005114182282</v>
      </c>
      <c r="V538" s="12">
        <f t="shared" si="163"/>
        <v>0</v>
      </c>
      <c r="W538" s="12">
        <f t="shared" si="164"/>
        <v>144.41556213029844</v>
      </c>
      <c r="X538" s="26"/>
      <c r="Y538">
        <f>VLOOKUP(B538, Mort!$A$2:$D$116, 4, FALSE)/12</f>
        <v>8.0603134766930994E-3</v>
      </c>
      <c r="Z538">
        <f>VLOOKUP(D538,Lapse!$A$2:$B$101, 2, FALSE)/12</f>
        <v>2.5000000000000001E-3</v>
      </c>
      <c r="AA538" s="28">
        <f t="shared" si="167"/>
        <v>0.14612355884011138</v>
      </c>
      <c r="AB538" s="27">
        <f t="shared" si="165"/>
        <v>0</v>
      </c>
      <c r="AC538" s="27">
        <f t="shared" si="166"/>
        <v>21.102515890374427</v>
      </c>
    </row>
    <row r="539" spans="1:29" x14ac:dyDescent="0.2">
      <c r="A539" s="19">
        <f t="shared" si="160"/>
        <v>61028</v>
      </c>
      <c r="B539">
        <f t="shared" si="168"/>
        <v>99</v>
      </c>
      <c r="C539">
        <f t="shared" si="169"/>
        <v>10</v>
      </c>
      <c r="D539">
        <f t="shared" si="170"/>
        <v>45</v>
      </c>
      <c r="E539">
        <f t="shared" si="171"/>
        <v>7</v>
      </c>
      <c r="F539">
        <f t="shared" si="172"/>
        <v>535</v>
      </c>
      <c r="G539" s="11">
        <f>'Fund Return'!D536</f>
        <v>-2.5501318848182665E-2</v>
      </c>
      <c r="H539" s="12">
        <f t="shared" si="173"/>
        <v>0</v>
      </c>
      <c r="I539" s="12">
        <f>H538*(Input!$B$13)/12</f>
        <v>0</v>
      </c>
      <c r="J539" s="12">
        <f>H538*(Input!$B$14)/12</f>
        <v>0</v>
      </c>
      <c r="K539" s="12">
        <f>IF(AND($E539=0, H538&gt;0), Input!$B$15, 0)</f>
        <v>0</v>
      </c>
      <c r="L539" s="12">
        <f>O538*IF(AND($E539=0, H538&gt;0), Input!$B$12, 0)</f>
        <v>0</v>
      </c>
      <c r="M539" s="12">
        <f t="shared" si="174"/>
        <v>0</v>
      </c>
      <c r="N539" s="12">
        <f>IF(AND($E539=0, Q539=0, D539&lt;=5), MAX(O527*Input!$B$20), 0)</f>
        <v>0</v>
      </c>
      <c r="O539" s="12">
        <f t="shared" si="175"/>
        <v>157809.62</v>
      </c>
      <c r="P539" s="20">
        <f>IF(Q539=0, VLOOKUP(B539, LWP!$A$2:$B$77, 2, FALSE), P538)</f>
        <v>0.05</v>
      </c>
      <c r="Q539" s="13">
        <f>IF(F539&lt;Input!$B$23,0,1)</f>
        <v>1</v>
      </c>
      <c r="R539" s="12">
        <f t="shared" si="161"/>
        <v>657.54008333333331</v>
      </c>
      <c r="S539" s="12">
        <f t="shared" si="162"/>
        <v>657.54008333333331</v>
      </c>
      <c r="T539" s="27">
        <f>VLOOKUP(D539,'Swap-forward'!$A$2:$B$90,2,FALSE)/12</f>
        <v>3.1558224514588173E-3</v>
      </c>
      <c r="U539" s="27">
        <f>EXP(-SUM(T$5:T539))</f>
        <v>0.21893803021733163</v>
      </c>
      <c r="V539" s="12">
        <f t="shared" si="163"/>
        <v>0</v>
      </c>
      <c r="W539" s="12">
        <f t="shared" si="164"/>
        <v>143.9605306339401</v>
      </c>
      <c r="X539" s="26"/>
      <c r="Y539">
        <f>VLOOKUP(B539, Mort!$A$2:$D$116, 4, FALSE)/12</f>
        <v>8.0603134766930994E-3</v>
      </c>
      <c r="Z539">
        <f>VLOOKUP(D539,Lapse!$A$2:$B$101, 2, FALSE)/12</f>
        <v>2.5000000000000001E-3</v>
      </c>
      <c r="AA539" s="28">
        <f t="shared" si="167"/>
        <v>0.14458339275665624</v>
      </c>
      <c r="AB539" s="27">
        <f t="shared" si="165"/>
        <v>0</v>
      </c>
      <c r="AC539" s="27">
        <f t="shared" si="166"/>
        <v>20.814301942103604</v>
      </c>
    </row>
    <row r="540" spans="1:29" x14ac:dyDescent="0.2">
      <c r="A540" s="19">
        <f t="shared" si="160"/>
        <v>61056</v>
      </c>
      <c r="B540">
        <f t="shared" si="168"/>
        <v>99</v>
      </c>
      <c r="C540">
        <f t="shared" si="169"/>
        <v>11</v>
      </c>
      <c r="D540">
        <f t="shared" si="170"/>
        <v>45</v>
      </c>
      <c r="E540">
        <f t="shared" si="171"/>
        <v>8</v>
      </c>
      <c r="F540">
        <f t="shared" si="172"/>
        <v>536</v>
      </c>
      <c r="G540" s="11">
        <f>'Fund Return'!D537</f>
        <v>4.7948372254743202E-2</v>
      </c>
      <c r="H540" s="12">
        <f t="shared" si="173"/>
        <v>0</v>
      </c>
      <c r="I540" s="12">
        <f>H539*(Input!$B$13)/12</f>
        <v>0</v>
      </c>
      <c r="J540" s="12">
        <f>H539*(Input!$B$14)/12</f>
        <v>0</v>
      </c>
      <c r="K540" s="12">
        <f>IF(AND($E540=0, H539&gt;0), Input!$B$15, 0)</f>
        <v>0</v>
      </c>
      <c r="L540" s="12">
        <f>O539*IF(AND($E540=0, H539&gt;0), Input!$B$12, 0)</f>
        <v>0</v>
      </c>
      <c r="M540" s="12">
        <f t="shared" si="174"/>
        <v>0</v>
      </c>
      <c r="N540" s="12">
        <f>IF(AND($E540=0, Q540=0, D540&lt;=5), MAX(O528*Input!$B$20), 0)</f>
        <v>0</v>
      </c>
      <c r="O540" s="12">
        <f t="shared" si="175"/>
        <v>157809.62</v>
      </c>
      <c r="P540" s="20">
        <f>IF(Q540=0, VLOOKUP(B540, LWP!$A$2:$B$77, 2, FALSE), P539)</f>
        <v>0.05</v>
      </c>
      <c r="Q540" s="13">
        <f>IF(F540&lt;Input!$B$23,0,1)</f>
        <v>1</v>
      </c>
      <c r="R540" s="12">
        <f t="shared" si="161"/>
        <v>657.54008333333331</v>
      </c>
      <c r="S540" s="12">
        <f t="shared" si="162"/>
        <v>657.54008333333331</v>
      </c>
      <c r="T540" s="27">
        <f>VLOOKUP(D540,'Swap-forward'!$A$2:$B$90,2,FALSE)/12</f>
        <v>3.1558224514588173E-3</v>
      </c>
      <c r="U540" s="27">
        <f>EXP(-SUM(T$5:T540))</f>
        <v>0.21824818974564025</v>
      </c>
      <c r="V540" s="12">
        <f t="shared" si="163"/>
        <v>0</v>
      </c>
      <c r="W540" s="12">
        <f t="shared" si="164"/>
        <v>143.50693287269743</v>
      </c>
      <c r="X540" s="26"/>
      <c r="Y540">
        <f>VLOOKUP(B540, Mort!$A$2:$D$116, 4, FALSE)/12</f>
        <v>8.0603134766930994E-3</v>
      </c>
      <c r="Z540">
        <f>VLOOKUP(D540,Lapse!$A$2:$B$101, 2, FALSE)/12</f>
        <v>2.5000000000000001E-3</v>
      </c>
      <c r="AA540" s="28">
        <f t="shared" si="167"/>
        <v>0.14305946027429498</v>
      </c>
      <c r="AB540" s="27">
        <f t="shared" si="165"/>
        <v>0</v>
      </c>
      <c r="AC540" s="27">
        <f t="shared" si="166"/>
        <v>20.530024362387575</v>
      </c>
    </row>
    <row r="541" spans="1:29" x14ac:dyDescent="0.2">
      <c r="A541" s="19">
        <f t="shared" si="160"/>
        <v>61087</v>
      </c>
      <c r="B541">
        <f t="shared" si="168"/>
        <v>100</v>
      </c>
      <c r="C541">
        <f t="shared" si="169"/>
        <v>0</v>
      </c>
      <c r="D541">
        <f t="shared" si="170"/>
        <v>45</v>
      </c>
      <c r="E541">
        <f t="shared" si="171"/>
        <v>9</v>
      </c>
      <c r="F541">
        <f t="shared" si="172"/>
        <v>537</v>
      </c>
      <c r="G541" s="11">
        <f>'Fund Return'!D538</f>
        <v>-3.2564697660815538E-2</v>
      </c>
      <c r="H541" s="12">
        <f t="shared" si="173"/>
        <v>0</v>
      </c>
      <c r="I541" s="12">
        <f>H540*(Input!$B$13)/12</f>
        <v>0</v>
      </c>
      <c r="J541" s="12">
        <f>H540*(Input!$B$14)/12</f>
        <v>0</v>
      </c>
      <c r="K541" s="12">
        <f>IF(AND($E541=0, H540&gt;0), Input!$B$15, 0)</f>
        <v>0</v>
      </c>
      <c r="L541" s="12">
        <f>O540*IF(AND($E541=0, H540&gt;0), Input!$B$12, 0)</f>
        <v>0</v>
      </c>
      <c r="M541" s="12">
        <f t="shared" si="174"/>
        <v>0</v>
      </c>
      <c r="N541" s="12">
        <f>IF(AND($E541=0, Q541=0, D541&lt;=5), MAX(O529*Input!$B$20), 0)</f>
        <v>0</v>
      </c>
      <c r="O541" s="12">
        <f t="shared" si="175"/>
        <v>157809.62</v>
      </c>
      <c r="P541" s="20">
        <f>IF(Q541=0, VLOOKUP(B541, LWP!$A$2:$B$77, 2, FALSE), P540)</f>
        <v>0.05</v>
      </c>
      <c r="Q541" s="13">
        <f>IF(F541&lt;Input!$B$23,0,1)</f>
        <v>1</v>
      </c>
      <c r="R541" s="12">
        <f t="shared" si="161"/>
        <v>657.54008333333331</v>
      </c>
      <c r="S541" s="12">
        <f t="shared" si="162"/>
        <v>657.54008333333331</v>
      </c>
      <c r="T541" s="27">
        <f>VLOOKUP(D541,'Swap-forward'!$A$2:$B$90,2,FALSE)/12</f>
        <v>3.1558224514588173E-3</v>
      </c>
      <c r="U541" s="27">
        <f>EXP(-SUM(T$5:T541))</f>
        <v>0.21756052285647318</v>
      </c>
      <c r="V541" s="12">
        <f t="shared" si="163"/>
        <v>0</v>
      </c>
      <c r="W541" s="12">
        <f t="shared" si="164"/>
        <v>143.05476432908893</v>
      </c>
      <c r="X541" s="26"/>
      <c r="Y541">
        <f>VLOOKUP(B541, Mort!$A$2:$D$116, 4, FALSE)/12</f>
        <v>9.3417793215486659E-3</v>
      </c>
      <c r="Z541">
        <f>VLOOKUP(D541,Lapse!$A$2:$B$101, 2, FALSE)/12</f>
        <v>2.5000000000000001E-3</v>
      </c>
      <c r="AA541" s="28">
        <f t="shared" si="167"/>
        <v>0.14136872279063628</v>
      </c>
      <c r="AB541" s="27">
        <f t="shared" si="165"/>
        <v>0</v>
      </c>
      <c r="AC541" s="27">
        <f t="shared" si="166"/>
        <v>20.223469322318774</v>
      </c>
    </row>
    <row r="542" spans="1:29" x14ac:dyDescent="0.2">
      <c r="A542" s="19">
        <f t="shared" si="160"/>
        <v>61117</v>
      </c>
      <c r="B542">
        <f t="shared" si="168"/>
        <v>100</v>
      </c>
      <c r="C542">
        <f t="shared" si="169"/>
        <v>1</v>
      </c>
      <c r="D542">
        <f t="shared" si="170"/>
        <v>45</v>
      </c>
      <c r="E542">
        <f t="shared" si="171"/>
        <v>10</v>
      </c>
      <c r="F542">
        <f t="shared" si="172"/>
        <v>538</v>
      </c>
      <c r="G542" s="11">
        <f>'Fund Return'!D539</f>
        <v>3.8500883549752916E-2</v>
      </c>
      <c r="H542" s="12">
        <f t="shared" si="173"/>
        <v>0</v>
      </c>
      <c r="I542" s="12">
        <f>H541*(Input!$B$13)/12</f>
        <v>0</v>
      </c>
      <c r="J542" s="12">
        <f>H541*(Input!$B$14)/12</f>
        <v>0</v>
      </c>
      <c r="K542" s="12">
        <f>IF(AND($E542=0, H541&gt;0), Input!$B$15, 0)</f>
        <v>0</v>
      </c>
      <c r="L542" s="12">
        <f>O541*IF(AND($E542=0, H541&gt;0), Input!$B$12, 0)</f>
        <v>0</v>
      </c>
      <c r="M542" s="12">
        <f t="shared" si="174"/>
        <v>0</v>
      </c>
      <c r="N542" s="12">
        <f>IF(AND($E542=0, Q542=0, D542&lt;=5), MAX(O530*Input!$B$20), 0)</f>
        <v>0</v>
      </c>
      <c r="O542" s="12">
        <f t="shared" si="175"/>
        <v>157809.62</v>
      </c>
      <c r="P542" s="20">
        <f>IF(Q542=0, VLOOKUP(B542, LWP!$A$2:$B$77, 2, FALSE), P541)</f>
        <v>0.05</v>
      </c>
      <c r="Q542" s="13">
        <f>IF(F542&lt;Input!$B$23,0,1)</f>
        <v>1</v>
      </c>
      <c r="R542" s="12">
        <f t="shared" si="161"/>
        <v>657.54008333333331</v>
      </c>
      <c r="S542" s="12">
        <f t="shared" si="162"/>
        <v>657.54008333333331</v>
      </c>
      <c r="T542" s="27">
        <f>VLOOKUP(D542,'Swap-forward'!$A$2:$B$90,2,FALSE)/12</f>
        <v>3.1558224514588173E-3</v>
      </c>
      <c r="U542" s="27">
        <f>EXP(-SUM(T$5:T542))</f>
        <v>0.21687502270120207</v>
      </c>
      <c r="V542" s="12">
        <f t="shared" si="163"/>
        <v>0</v>
      </c>
      <c r="W542" s="12">
        <f t="shared" si="164"/>
        <v>142.60402049986698</v>
      </c>
      <c r="X542" s="26"/>
      <c r="Y542">
        <f>VLOOKUP(B542, Mort!$A$2:$D$116, 4, FALSE)/12</f>
        <v>9.3417793215486659E-3</v>
      </c>
      <c r="Z542">
        <f>VLOOKUP(D542,Lapse!$A$2:$B$101, 2, FALSE)/12</f>
        <v>2.5000000000000001E-3</v>
      </c>
      <c r="AA542" s="28">
        <f t="shared" si="167"/>
        <v>0.1396979671609086</v>
      </c>
      <c r="AB542" s="27">
        <f t="shared" si="165"/>
        <v>0</v>
      </c>
      <c r="AC542" s="27">
        <f t="shared" si="166"/>
        <v>19.921491772803954</v>
      </c>
    </row>
    <row r="543" spans="1:29" x14ac:dyDescent="0.2">
      <c r="A543" s="19">
        <f t="shared" si="160"/>
        <v>61148</v>
      </c>
      <c r="B543">
        <f t="shared" si="168"/>
        <v>100</v>
      </c>
      <c r="C543">
        <f t="shared" si="169"/>
        <v>2</v>
      </c>
      <c r="D543">
        <f t="shared" si="170"/>
        <v>45</v>
      </c>
      <c r="E543">
        <f t="shared" si="171"/>
        <v>11</v>
      </c>
      <c r="F543">
        <f t="shared" si="172"/>
        <v>539</v>
      </c>
      <c r="G543" s="11">
        <f>'Fund Return'!D540</f>
        <v>3.3077908258839781E-3</v>
      </c>
      <c r="H543" s="12">
        <f t="shared" si="173"/>
        <v>0</v>
      </c>
      <c r="I543" s="12">
        <f>H542*(Input!$B$13)/12</f>
        <v>0</v>
      </c>
      <c r="J543" s="12">
        <f>H542*(Input!$B$14)/12</f>
        <v>0</v>
      </c>
      <c r="K543" s="12">
        <f>IF(AND($E543=0, H542&gt;0), Input!$B$15, 0)</f>
        <v>0</v>
      </c>
      <c r="L543" s="12">
        <f>O542*IF(AND($E543=0, H542&gt;0), Input!$B$12, 0)</f>
        <v>0</v>
      </c>
      <c r="M543" s="12">
        <f t="shared" si="174"/>
        <v>0</v>
      </c>
      <c r="N543" s="12">
        <f>IF(AND($E543=0, Q543=0, D543&lt;=5), MAX(O531*Input!$B$20), 0)</f>
        <v>0</v>
      </c>
      <c r="O543" s="12">
        <f t="shared" si="175"/>
        <v>157809.62</v>
      </c>
      <c r="P543" s="20">
        <f>IF(Q543=0, VLOOKUP(B543, LWP!$A$2:$B$77, 2, FALSE), P542)</f>
        <v>0.05</v>
      </c>
      <c r="Q543" s="13">
        <f>IF(F543&lt;Input!$B$23,0,1)</f>
        <v>1</v>
      </c>
      <c r="R543" s="12">
        <f t="shared" si="161"/>
        <v>657.54008333333331</v>
      </c>
      <c r="S543" s="12">
        <f t="shared" si="162"/>
        <v>657.54008333333331</v>
      </c>
      <c r="T543" s="27">
        <f>VLOOKUP(D543,'Swap-forward'!$A$2:$B$90,2,FALSE)/12</f>
        <v>3.1558224514588173E-3</v>
      </c>
      <c r="U543" s="27">
        <f>EXP(-SUM(T$5:T543))</f>
        <v>0.21619168245277762</v>
      </c>
      <c r="V543" s="12">
        <f t="shared" si="163"/>
        <v>0</v>
      </c>
      <c r="W543" s="12">
        <f t="shared" si="164"/>
        <v>142.15469689597293</v>
      </c>
      <c r="X543" s="26"/>
      <c r="Y543">
        <f>VLOOKUP(B543, Mort!$A$2:$D$116, 4, FALSE)/12</f>
        <v>9.3417793215486659E-3</v>
      </c>
      <c r="Z543">
        <f>VLOOKUP(D543,Lapse!$A$2:$B$101, 2, FALSE)/12</f>
        <v>2.5000000000000001E-3</v>
      </c>
      <c r="AA543" s="28">
        <f t="shared" si="167"/>
        <v>0.13804695723107238</v>
      </c>
      <c r="AB543" s="27">
        <f t="shared" si="165"/>
        <v>0</v>
      </c>
      <c r="AC543" s="27">
        <f t="shared" si="166"/>
        <v>19.624023362594432</v>
      </c>
    </row>
    <row r="544" spans="1:29" x14ac:dyDescent="0.2">
      <c r="A544" s="19">
        <f t="shared" si="160"/>
        <v>61178</v>
      </c>
      <c r="B544">
        <f t="shared" si="168"/>
        <v>100</v>
      </c>
      <c r="C544">
        <f t="shared" si="169"/>
        <v>3</v>
      </c>
      <c r="D544">
        <f t="shared" si="170"/>
        <v>46</v>
      </c>
      <c r="E544">
        <f t="shared" si="171"/>
        <v>0</v>
      </c>
      <c r="F544">
        <f t="shared" si="172"/>
        <v>540</v>
      </c>
      <c r="G544" s="11">
        <f>'Fund Return'!D541</f>
        <v>-2.0942533620339966E-2</v>
      </c>
      <c r="H544" s="12">
        <f t="shared" si="173"/>
        <v>0</v>
      </c>
      <c r="I544" s="12">
        <f>H543*(Input!$B$13)/12</f>
        <v>0</v>
      </c>
      <c r="J544" s="12">
        <f>H543*(Input!$B$14)/12</f>
        <v>0</v>
      </c>
      <c r="K544" s="12">
        <f>IF(AND($E544=0, H543&gt;0), Input!$B$15, 0)</f>
        <v>0</v>
      </c>
      <c r="L544" s="12">
        <f>O543*IF(AND($E544=0, H543&gt;0), Input!$B$12, 0)</f>
        <v>0</v>
      </c>
      <c r="M544" s="12">
        <f t="shared" si="174"/>
        <v>0</v>
      </c>
      <c r="N544" s="12">
        <f>IF(AND($E544=0, Q544=0, D544&lt;=5), MAX(O532*Input!$B$20), 0)</f>
        <v>0</v>
      </c>
      <c r="O544" s="12">
        <f t="shared" si="175"/>
        <v>157809.62</v>
      </c>
      <c r="P544" s="20">
        <f>IF(Q544=0, VLOOKUP(B544, LWP!$A$2:$B$77, 2, FALSE), P543)</f>
        <v>0.05</v>
      </c>
      <c r="Q544" s="13">
        <f>IF(F544&lt;Input!$B$23,0,1)</f>
        <v>1</v>
      </c>
      <c r="R544" s="12">
        <f t="shared" si="161"/>
        <v>657.54008333333331</v>
      </c>
      <c r="S544" s="12">
        <f t="shared" si="162"/>
        <v>657.54008333333331</v>
      </c>
      <c r="T544" s="27">
        <f>VLOOKUP(D544,'Swap-forward'!$A$2:$B$90,2,FALSE)/12</f>
        <v>3.1558224514588173E-3</v>
      </c>
      <c r="U544" s="27">
        <f>EXP(-SUM(T$5:T544))</f>
        <v>0.21551049530566144</v>
      </c>
      <c r="V544" s="12">
        <f t="shared" si="163"/>
        <v>0</v>
      </c>
      <c r="W544" s="12">
        <f t="shared" si="164"/>
        <v>141.70678904249255</v>
      </c>
      <c r="X544" s="26"/>
      <c r="Y544">
        <f>VLOOKUP(B544, Mort!$A$2:$D$116, 4, FALSE)/12</f>
        <v>9.3417793215486659E-3</v>
      </c>
      <c r="Z544">
        <f>VLOOKUP(D544,Lapse!$A$2:$B$101, 2, FALSE)/12</f>
        <v>2.5000000000000001E-3</v>
      </c>
      <c r="AA544" s="28">
        <f t="shared" si="167"/>
        <v>0.13641545963805693</v>
      </c>
      <c r="AB544" s="27">
        <f t="shared" si="165"/>
        <v>0</v>
      </c>
      <c r="AC544" s="27">
        <f t="shared" si="166"/>
        <v>19.330996761064789</v>
      </c>
    </row>
    <row r="545" spans="1:29" x14ac:dyDescent="0.2">
      <c r="A545" s="19">
        <f t="shared" si="160"/>
        <v>61209</v>
      </c>
      <c r="B545">
        <f t="shared" si="168"/>
        <v>100</v>
      </c>
      <c r="C545">
        <f t="shared" si="169"/>
        <v>4</v>
      </c>
      <c r="D545">
        <f t="shared" si="170"/>
        <v>46</v>
      </c>
      <c r="E545">
        <f t="shared" si="171"/>
        <v>1</v>
      </c>
      <c r="F545">
        <f t="shared" si="172"/>
        <v>541</v>
      </c>
      <c r="G545" s="11">
        <f>'Fund Return'!D542</f>
        <v>3.3064887540971165E-2</v>
      </c>
      <c r="H545" s="12">
        <f t="shared" si="173"/>
        <v>0</v>
      </c>
      <c r="I545" s="12">
        <f>H544*(Input!$B$13)/12</f>
        <v>0</v>
      </c>
      <c r="J545" s="12">
        <f>H544*(Input!$B$14)/12</f>
        <v>0</v>
      </c>
      <c r="K545" s="12">
        <f>IF(AND($E545=0, H544&gt;0), Input!$B$15, 0)</f>
        <v>0</v>
      </c>
      <c r="L545" s="12">
        <f>O544*IF(AND($E545=0, H544&gt;0), Input!$B$12, 0)</f>
        <v>0</v>
      </c>
      <c r="M545" s="12">
        <f t="shared" si="174"/>
        <v>0</v>
      </c>
      <c r="N545" s="12">
        <f>IF(AND($E545=0, Q545=0, D545&lt;=5), MAX(O533*Input!$B$20), 0)</f>
        <v>0</v>
      </c>
      <c r="O545" s="12">
        <f t="shared" si="175"/>
        <v>157809.62</v>
      </c>
      <c r="P545" s="20">
        <f>IF(Q545=0, VLOOKUP(B545, LWP!$A$2:$B$77, 2, FALSE), P544)</f>
        <v>0.05</v>
      </c>
      <c r="Q545" s="13">
        <f>IF(F545&lt;Input!$B$23,0,1)</f>
        <v>1</v>
      </c>
      <c r="R545" s="12">
        <f t="shared" si="161"/>
        <v>657.54008333333331</v>
      </c>
      <c r="S545" s="12">
        <f t="shared" si="162"/>
        <v>657.54008333333331</v>
      </c>
      <c r="T545" s="27">
        <f>VLOOKUP(D545,'Swap-forward'!$A$2:$B$90,2,FALSE)/12</f>
        <v>3.1558224514588173E-3</v>
      </c>
      <c r="U545" s="27">
        <f>EXP(-SUM(T$5:T545))</f>
        <v>0.21483145447575847</v>
      </c>
      <c r="V545" s="12">
        <f t="shared" si="163"/>
        <v>0</v>
      </c>
      <c r="W545" s="12">
        <f t="shared" si="164"/>
        <v>141.26029247861143</v>
      </c>
      <c r="X545" s="26"/>
      <c r="Y545">
        <f>VLOOKUP(B545, Mort!$A$2:$D$116, 4, FALSE)/12</f>
        <v>9.3417793215486659E-3</v>
      </c>
      <c r="Z545">
        <f>VLOOKUP(D545,Lapse!$A$2:$B$101, 2, FALSE)/12</f>
        <v>2.5000000000000001E-3</v>
      </c>
      <c r="AA545" s="28">
        <f t="shared" si="167"/>
        <v>0.13480324377677541</v>
      </c>
      <c r="AB545" s="27">
        <f t="shared" si="165"/>
        <v>0</v>
      </c>
      <c r="AC545" s="27">
        <f t="shared" si="166"/>
        <v>19.042345642972851</v>
      </c>
    </row>
    <row r="546" spans="1:29" x14ac:dyDescent="0.2">
      <c r="A546" s="19">
        <f t="shared" si="160"/>
        <v>61240</v>
      </c>
      <c r="B546">
        <f t="shared" si="168"/>
        <v>100</v>
      </c>
      <c r="C546">
        <f t="shared" si="169"/>
        <v>5</v>
      </c>
      <c r="D546">
        <f t="shared" si="170"/>
        <v>46</v>
      </c>
      <c r="E546">
        <f t="shared" si="171"/>
        <v>2</v>
      </c>
      <c r="F546">
        <f t="shared" si="172"/>
        <v>542</v>
      </c>
      <c r="G546" s="11">
        <f>'Fund Return'!D543</f>
        <v>3.3444155284874863E-2</v>
      </c>
      <c r="H546" s="12">
        <f t="shared" si="173"/>
        <v>0</v>
      </c>
      <c r="I546" s="12">
        <f>H545*(Input!$B$13)/12</f>
        <v>0</v>
      </c>
      <c r="J546" s="12">
        <f>H545*(Input!$B$14)/12</f>
        <v>0</v>
      </c>
      <c r="K546" s="12">
        <f>IF(AND($E546=0, H545&gt;0), Input!$B$15, 0)</f>
        <v>0</v>
      </c>
      <c r="L546" s="12">
        <f>O545*IF(AND($E546=0, H545&gt;0), Input!$B$12, 0)</f>
        <v>0</v>
      </c>
      <c r="M546" s="12">
        <f t="shared" si="174"/>
        <v>0</v>
      </c>
      <c r="N546" s="12">
        <f>IF(AND($E546=0, Q546=0, D546&lt;=5), MAX(O534*Input!$B$20), 0)</f>
        <v>0</v>
      </c>
      <c r="O546" s="12">
        <f t="shared" si="175"/>
        <v>157809.62</v>
      </c>
      <c r="P546" s="20">
        <f>IF(Q546=0, VLOOKUP(B546, LWP!$A$2:$B$77, 2, FALSE), P545)</f>
        <v>0.05</v>
      </c>
      <c r="Q546" s="13">
        <f>IF(F546&lt;Input!$B$23,0,1)</f>
        <v>1</v>
      </c>
      <c r="R546" s="12">
        <f t="shared" si="161"/>
        <v>657.54008333333331</v>
      </c>
      <c r="S546" s="12">
        <f t="shared" si="162"/>
        <v>657.54008333333331</v>
      </c>
      <c r="T546" s="27">
        <f>VLOOKUP(D546,'Swap-forward'!$A$2:$B$90,2,FALSE)/12</f>
        <v>3.1558224514588173E-3</v>
      </c>
      <c r="U546" s="27">
        <f>EXP(-SUM(T$5:T546))</f>
        <v>0.21415455320034923</v>
      </c>
      <c r="V546" s="12">
        <f t="shared" si="163"/>
        <v>0</v>
      </c>
      <c r="W546" s="12">
        <f t="shared" si="164"/>
        <v>140.8152027575704</v>
      </c>
      <c r="X546" s="26"/>
      <c r="Y546">
        <f>VLOOKUP(B546, Mort!$A$2:$D$116, 4, FALSE)/12</f>
        <v>9.3417793215486659E-3</v>
      </c>
      <c r="Z546">
        <f>VLOOKUP(D546,Lapse!$A$2:$B$101, 2, FALSE)/12</f>
        <v>2.5000000000000001E-3</v>
      </c>
      <c r="AA546" s="28">
        <f t="shared" si="167"/>
        <v>0.13321008176752988</v>
      </c>
      <c r="AB546" s="27">
        <f t="shared" si="165"/>
        <v>0</v>
      </c>
      <c r="AC546" s="27">
        <f t="shared" si="166"/>
        <v>18.758004673447253</v>
      </c>
    </row>
    <row r="547" spans="1:29" x14ac:dyDescent="0.2">
      <c r="A547" s="19">
        <f t="shared" si="160"/>
        <v>61270</v>
      </c>
      <c r="B547">
        <f t="shared" si="168"/>
        <v>100</v>
      </c>
      <c r="C547">
        <f t="shared" si="169"/>
        <v>6</v>
      </c>
      <c r="D547">
        <f t="shared" si="170"/>
        <v>46</v>
      </c>
      <c r="E547">
        <f t="shared" si="171"/>
        <v>3</v>
      </c>
      <c r="F547">
        <f t="shared" si="172"/>
        <v>543</v>
      </c>
      <c r="G547" s="11">
        <f>'Fund Return'!D544</f>
        <v>-2.9919748419743129E-2</v>
      </c>
      <c r="H547" s="12">
        <f t="shared" si="173"/>
        <v>0</v>
      </c>
      <c r="I547" s="12">
        <f>H546*(Input!$B$13)/12</f>
        <v>0</v>
      </c>
      <c r="J547" s="12">
        <f>H546*(Input!$B$14)/12</f>
        <v>0</v>
      </c>
      <c r="K547" s="12">
        <f>IF(AND($E547=0, H546&gt;0), Input!$B$15, 0)</f>
        <v>0</v>
      </c>
      <c r="L547" s="12">
        <f>O546*IF(AND($E547=0, H546&gt;0), Input!$B$12, 0)</f>
        <v>0</v>
      </c>
      <c r="M547" s="12">
        <f t="shared" si="174"/>
        <v>0</v>
      </c>
      <c r="N547" s="12">
        <f>IF(AND($E547=0, Q547=0, D547&lt;=5), MAX(O535*Input!$B$20), 0)</f>
        <v>0</v>
      </c>
      <c r="O547" s="12">
        <f t="shared" si="175"/>
        <v>157809.62</v>
      </c>
      <c r="P547" s="20">
        <f>IF(Q547=0, VLOOKUP(B547, LWP!$A$2:$B$77, 2, FALSE), P546)</f>
        <v>0.05</v>
      </c>
      <c r="Q547" s="13">
        <f>IF(F547&lt;Input!$B$23,0,1)</f>
        <v>1</v>
      </c>
      <c r="R547" s="12">
        <f t="shared" si="161"/>
        <v>657.54008333333331</v>
      </c>
      <c r="S547" s="12">
        <f t="shared" si="162"/>
        <v>657.54008333333331</v>
      </c>
      <c r="T547" s="27">
        <f>VLOOKUP(D547,'Swap-forward'!$A$2:$B$90,2,FALSE)/12</f>
        <v>3.1558224514588173E-3</v>
      </c>
      <c r="U547" s="27">
        <f>EXP(-SUM(T$5:T547))</f>
        <v>0.21347978473802254</v>
      </c>
      <c r="V547" s="12">
        <f t="shared" si="163"/>
        <v>0</v>
      </c>
      <c r="W547" s="12">
        <f t="shared" si="164"/>
        <v>140.3715154466214</v>
      </c>
      <c r="X547" s="26"/>
      <c r="Y547">
        <f>VLOOKUP(B547, Mort!$A$2:$D$116, 4, FALSE)/12</f>
        <v>9.3417793215486659E-3</v>
      </c>
      <c r="Z547">
        <f>VLOOKUP(D547,Lapse!$A$2:$B$101, 2, FALSE)/12</f>
        <v>2.5000000000000001E-3</v>
      </c>
      <c r="AA547" s="28">
        <f t="shared" si="167"/>
        <v>0.13163574842380155</v>
      </c>
      <c r="AB547" s="27">
        <f t="shared" si="165"/>
        <v>0</v>
      </c>
      <c r="AC547" s="27">
        <f t="shared" si="166"/>
        <v>18.477909493199228</v>
      </c>
    </row>
    <row r="548" spans="1:29" x14ac:dyDescent="0.2">
      <c r="A548" s="19">
        <f t="shared" si="160"/>
        <v>61301</v>
      </c>
      <c r="B548">
        <f t="shared" si="168"/>
        <v>100</v>
      </c>
      <c r="C548">
        <f t="shared" si="169"/>
        <v>7</v>
      </c>
      <c r="D548">
        <f t="shared" si="170"/>
        <v>46</v>
      </c>
      <c r="E548">
        <f t="shared" si="171"/>
        <v>4</v>
      </c>
      <c r="F548">
        <f t="shared" si="172"/>
        <v>544</v>
      </c>
      <c r="G548" s="11">
        <f>'Fund Return'!D545</f>
        <v>3.1229772235009733E-2</v>
      </c>
      <c r="H548" s="12">
        <f t="shared" si="173"/>
        <v>0</v>
      </c>
      <c r="I548" s="12">
        <f>H547*(Input!$B$13)/12</f>
        <v>0</v>
      </c>
      <c r="J548" s="12">
        <f>H547*(Input!$B$14)/12</f>
        <v>0</v>
      </c>
      <c r="K548" s="12">
        <f>IF(AND($E548=0, H547&gt;0), Input!$B$15, 0)</f>
        <v>0</v>
      </c>
      <c r="L548" s="12">
        <f>O547*IF(AND($E548=0, H547&gt;0), Input!$B$12, 0)</f>
        <v>0</v>
      </c>
      <c r="M548" s="12">
        <f t="shared" si="174"/>
        <v>0</v>
      </c>
      <c r="N548" s="12">
        <f>IF(AND($E548=0, Q548=0, D548&lt;=5), MAX(O536*Input!$B$20), 0)</f>
        <v>0</v>
      </c>
      <c r="O548" s="12">
        <f t="shared" si="175"/>
        <v>157809.62</v>
      </c>
      <c r="P548" s="20">
        <f>IF(Q548=0, VLOOKUP(B548, LWP!$A$2:$B$77, 2, FALSE), P547)</f>
        <v>0.05</v>
      </c>
      <c r="Q548" s="13">
        <f>IF(F548&lt;Input!$B$23,0,1)</f>
        <v>1</v>
      </c>
      <c r="R548" s="12">
        <f t="shared" si="161"/>
        <v>657.54008333333331</v>
      </c>
      <c r="S548" s="12">
        <f t="shared" si="162"/>
        <v>657.54008333333331</v>
      </c>
      <c r="T548" s="27">
        <f>VLOOKUP(D548,'Swap-forward'!$A$2:$B$90,2,FALSE)/12</f>
        <v>3.1558224514588173E-3</v>
      </c>
      <c r="U548" s="27">
        <f>EXP(-SUM(T$5:T548))</f>
        <v>0.2128071423686084</v>
      </c>
      <c r="V548" s="12">
        <f t="shared" si="163"/>
        <v>0</v>
      </c>
      <c r="W548" s="12">
        <f t="shared" si="164"/>
        <v>139.92922612698328</v>
      </c>
      <c r="X548" s="26"/>
      <c r="Y548">
        <f>VLOOKUP(B548, Mort!$A$2:$D$116, 4, FALSE)/12</f>
        <v>9.3417793215486659E-3</v>
      </c>
      <c r="Z548">
        <f>VLOOKUP(D548,Lapse!$A$2:$B$101, 2, FALSE)/12</f>
        <v>2.5000000000000001E-3</v>
      </c>
      <c r="AA548" s="28">
        <f t="shared" si="167"/>
        <v>0.1300800212204215</v>
      </c>
      <c r="AB548" s="27">
        <f t="shared" si="165"/>
        <v>0</v>
      </c>
      <c r="AC548" s="27">
        <f t="shared" si="166"/>
        <v>18.201996703955146</v>
      </c>
    </row>
    <row r="549" spans="1:29" x14ac:dyDescent="0.2">
      <c r="A549" s="19">
        <f t="shared" ref="A549:A612" si="176">EOMONTH(A548,1)</f>
        <v>61331</v>
      </c>
      <c r="B549">
        <f t="shared" si="168"/>
        <v>100</v>
      </c>
      <c r="C549">
        <f t="shared" si="169"/>
        <v>8</v>
      </c>
      <c r="D549">
        <f t="shared" si="170"/>
        <v>46</v>
      </c>
      <c r="E549">
        <f t="shared" si="171"/>
        <v>5</v>
      </c>
      <c r="F549">
        <f t="shared" si="172"/>
        <v>545</v>
      </c>
      <c r="G549" s="11">
        <f>'Fund Return'!D546</f>
        <v>-5.432005477167233E-3</v>
      </c>
      <c r="H549" s="12">
        <f t="shared" si="173"/>
        <v>0</v>
      </c>
      <c r="I549" s="12">
        <f>H548*(Input!$B$13)/12</f>
        <v>0</v>
      </c>
      <c r="J549" s="12">
        <f>H548*(Input!$B$14)/12</f>
        <v>0</v>
      </c>
      <c r="K549" s="12">
        <f>IF(AND($E549=0, H548&gt;0), Input!$B$15, 0)</f>
        <v>0</v>
      </c>
      <c r="L549" s="12">
        <f>O548*IF(AND($E549=0, H548&gt;0), Input!$B$12, 0)</f>
        <v>0</v>
      </c>
      <c r="M549" s="12">
        <f t="shared" si="174"/>
        <v>0</v>
      </c>
      <c r="N549" s="12">
        <f>IF(AND($E549=0, Q549=0, D549&lt;=5), MAX(O537*Input!$B$20), 0)</f>
        <v>0</v>
      </c>
      <c r="O549" s="12">
        <f t="shared" si="175"/>
        <v>157809.62</v>
      </c>
      <c r="P549" s="20">
        <f>IF(Q549=0, VLOOKUP(B549, LWP!$A$2:$B$77, 2, FALSE), P548)</f>
        <v>0.05</v>
      </c>
      <c r="Q549" s="13">
        <f>IF(F549&lt;Input!$B$23,0,1)</f>
        <v>1</v>
      </c>
      <c r="R549" s="12">
        <f t="shared" si="161"/>
        <v>657.54008333333331</v>
      </c>
      <c r="S549" s="12">
        <f t="shared" si="162"/>
        <v>657.54008333333331</v>
      </c>
      <c r="T549" s="27">
        <f>VLOOKUP(D549,'Swap-forward'!$A$2:$B$90,2,FALSE)/12</f>
        <v>3.1558224514588173E-3</v>
      </c>
      <c r="U549" s="27">
        <f>EXP(-SUM(T$5:T549))</f>
        <v>0.21213661939311104</v>
      </c>
      <c r="V549" s="12">
        <f t="shared" si="163"/>
        <v>0</v>
      </c>
      <c r="W549" s="12">
        <f t="shared" si="164"/>
        <v>139.48833039379784</v>
      </c>
      <c r="X549" s="26"/>
      <c r="Y549">
        <f>VLOOKUP(B549, Mort!$A$2:$D$116, 4, FALSE)/12</f>
        <v>9.3417793215486659E-3</v>
      </c>
      <c r="Z549">
        <f>VLOOKUP(D549,Lapse!$A$2:$B$101, 2, FALSE)/12</f>
        <v>2.5000000000000001E-3</v>
      </c>
      <c r="AA549" s="28">
        <f t="shared" si="167"/>
        <v>0.12854268026211788</v>
      </c>
      <c r="AB549" s="27">
        <f t="shared" si="165"/>
        <v>0</v>
      </c>
      <c r="AC549" s="27">
        <f t="shared" si="166"/>
        <v>17.930203854106615</v>
      </c>
    </row>
    <row r="550" spans="1:29" x14ac:dyDescent="0.2">
      <c r="A550" s="19">
        <f t="shared" si="176"/>
        <v>61362</v>
      </c>
      <c r="B550">
        <f t="shared" si="168"/>
        <v>100</v>
      </c>
      <c r="C550">
        <f t="shared" si="169"/>
        <v>9</v>
      </c>
      <c r="D550">
        <f t="shared" si="170"/>
        <v>46</v>
      </c>
      <c r="E550">
        <f t="shared" si="171"/>
        <v>6</v>
      </c>
      <c r="F550">
        <f t="shared" si="172"/>
        <v>546</v>
      </c>
      <c r="G550" s="11">
        <f>'Fund Return'!D547</f>
        <v>4.5842549268293932E-2</v>
      </c>
      <c r="H550" s="12">
        <f t="shared" si="173"/>
        <v>0</v>
      </c>
      <c r="I550" s="12">
        <f>H549*(Input!$B$13)/12</f>
        <v>0</v>
      </c>
      <c r="J550" s="12">
        <f>H549*(Input!$B$14)/12</f>
        <v>0</v>
      </c>
      <c r="K550" s="12">
        <f>IF(AND($E550=0, H549&gt;0), Input!$B$15, 0)</f>
        <v>0</v>
      </c>
      <c r="L550" s="12">
        <f>O549*IF(AND($E550=0, H549&gt;0), Input!$B$12, 0)</f>
        <v>0</v>
      </c>
      <c r="M550" s="12">
        <f t="shared" si="174"/>
        <v>0</v>
      </c>
      <c r="N550" s="12">
        <f>IF(AND($E550=0, Q550=0, D550&lt;=5), MAX(O538*Input!$B$20), 0)</f>
        <v>0</v>
      </c>
      <c r="O550" s="12">
        <f t="shared" si="175"/>
        <v>157809.62</v>
      </c>
      <c r="P550" s="20">
        <f>IF(Q550=0, VLOOKUP(B550, LWP!$A$2:$B$77, 2, FALSE), P549)</f>
        <v>0.05</v>
      </c>
      <c r="Q550" s="13">
        <f>IF(F550&lt;Input!$B$23,0,1)</f>
        <v>1</v>
      </c>
      <c r="R550" s="12">
        <f t="shared" si="161"/>
        <v>657.54008333333331</v>
      </c>
      <c r="S550" s="12">
        <f t="shared" si="162"/>
        <v>657.54008333333331</v>
      </c>
      <c r="T550" s="27">
        <f>VLOOKUP(D550,'Swap-forward'!$A$2:$B$90,2,FALSE)/12</f>
        <v>3.1558224514588173E-3</v>
      </c>
      <c r="U550" s="27">
        <f>EXP(-SUM(T$5:T550))</f>
        <v>0.21146820913364223</v>
      </c>
      <c r="V550" s="12">
        <f t="shared" si="163"/>
        <v>0</v>
      </c>
      <c r="W550" s="12">
        <f t="shared" si="164"/>
        <v>139.04882385608587</v>
      </c>
      <c r="X550" s="26"/>
      <c r="Y550">
        <f>VLOOKUP(B550, Mort!$A$2:$D$116, 4, FALSE)/12</f>
        <v>9.3417793215486659E-3</v>
      </c>
      <c r="Z550">
        <f>VLOOKUP(D550,Lapse!$A$2:$B$101, 2, FALSE)/12</f>
        <v>2.5000000000000001E-3</v>
      </c>
      <c r="AA550" s="28">
        <f t="shared" si="167"/>
        <v>0.12702350825243452</v>
      </c>
      <c r="AB550" s="27">
        <f t="shared" si="165"/>
        <v>0</v>
      </c>
      <c r="AC550" s="27">
        <f t="shared" si="166"/>
        <v>17.662469424574837</v>
      </c>
    </row>
    <row r="551" spans="1:29" x14ac:dyDescent="0.2">
      <c r="A551" s="19">
        <f t="shared" si="176"/>
        <v>61393</v>
      </c>
      <c r="B551">
        <f t="shared" si="168"/>
        <v>100</v>
      </c>
      <c r="C551">
        <f t="shared" si="169"/>
        <v>10</v>
      </c>
      <c r="D551">
        <f t="shared" si="170"/>
        <v>46</v>
      </c>
      <c r="E551">
        <f t="shared" si="171"/>
        <v>7</v>
      </c>
      <c r="F551">
        <f t="shared" si="172"/>
        <v>547</v>
      </c>
      <c r="G551" s="11">
        <f>'Fund Return'!D548</f>
        <v>2.1170846977529197E-2</v>
      </c>
      <c r="H551" s="12">
        <f t="shared" si="173"/>
        <v>0</v>
      </c>
      <c r="I551" s="12">
        <f>H550*(Input!$B$13)/12</f>
        <v>0</v>
      </c>
      <c r="J551" s="12">
        <f>H550*(Input!$B$14)/12</f>
        <v>0</v>
      </c>
      <c r="K551" s="12">
        <f>IF(AND($E551=0, H550&gt;0), Input!$B$15, 0)</f>
        <v>0</v>
      </c>
      <c r="L551" s="12">
        <f>O550*IF(AND($E551=0, H550&gt;0), Input!$B$12, 0)</f>
        <v>0</v>
      </c>
      <c r="M551" s="12">
        <f t="shared" si="174"/>
        <v>0</v>
      </c>
      <c r="N551" s="12">
        <f>IF(AND($E551=0, Q551=0, D551&lt;=5), MAX(O539*Input!$B$20), 0)</f>
        <v>0</v>
      </c>
      <c r="O551" s="12">
        <f t="shared" si="175"/>
        <v>157809.62</v>
      </c>
      <c r="P551" s="20">
        <f>IF(Q551=0, VLOOKUP(B551, LWP!$A$2:$B$77, 2, FALSE), P550)</f>
        <v>0.05</v>
      </c>
      <c r="Q551" s="13">
        <f>IF(F551&lt;Input!$B$23,0,1)</f>
        <v>1</v>
      </c>
      <c r="R551" s="12">
        <f t="shared" si="161"/>
        <v>657.54008333333331</v>
      </c>
      <c r="S551" s="12">
        <f t="shared" si="162"/>
        <v>657.54008333333331</v>
      </c>
      <c r="T551" s="27">
        <f>VLOOKUP(D551,'Swap-forward'!$A$2:$B$90,2,FALSE)/12</f>
        <v>3.1558224514588173E-3</v>
      </c>
      <c r="U551" s="27">
        <f>EXP(-SUM(T$5:T551))</f>
        <v>0.21080190493335474</v>
      </c>
      <c r="V551" s="12">
        <f t="shared" si="163"/>
        <v>0</v>
      </c>
      <c r="W551" s="12">
        <f t="shared" si="164"/>
        <v>138.61070213670348</v>
      </c>
      <c r="X551" s="26"/>
      <c r="Y551">
        <f>VLOOKUP(B551, Mort!$A$2:$D$116, 4, FALSE)/12</f>
        <v>9.3417793215486659E-3</v>
      </c>
      <c r="Z551">
        <f>VLOOKUP(D551,Lapse!$A$2:$B$101, 2, FALSE)/12</f>
        <v>2.5000000000000001E-3</v>
      </c>
      <c r="AA551" s="28">
        <f t="shared" si="167"/>
        <v>0.12552229046301716</v>
      </c>
      <c r="AB551" s="27">
        <f t="shared" si="165"/>
        <v>0</v>
      </c>
      <c r="AC551" s="27">
        <f t="shared" si="166"/>
        <v>17.398732814886049</v>
      </c>
    </row>
    <row r="552" spans="1:29" x14ac:dyDescent="0.2">
      <c r="A552" s="19">
        <f t="shared" si="176"/>
        <v>61422</v>
      </c>
      <c r="B552">
        <f t="shared" si="168"/>
        <v>100</v>
      </c>
      <c r="C552">
        <f t="shared" si="169"/>
        <v>11</v>
      </c>
      <c r="D552">
        <f t="shared" si="170"/>
        <v>46</v>
      </c>
      <c r="E552">
        <f t="shared" si="171"/>
        <v>8</v>
      </c>
      <c r="F552">
        <f t="shared" si="172"/>
        <v>548</v>
      </c>
      <c r="G552" s="11">
        <f>'Fund Return'!D549</f>
        <v>-1.6421751325203383E-2</v>
      </c>
      <c r="H552" s="12">
        <f t="shared" si="173"/>
        <v>0</v>
      </c>
      <c r="I552" s="12">
        <f>H551*(Input!$B$13)/12</f>
        <v>0</v>
      </c>
      <c r="J552" s="12">
        <f>H551*(Input!$B$14)/12</f>
        <v>0</v>
      </c>
      <c r="K552" s="12">
        <f>IF(AND($E552=0, H551&gt;0), Input!$B$15, 0)</f>
        <v>0</v>
      </c>
      <c r="L552" s="12">
        <f>O551*IF(AND($E552=0, H551&gt;0), Input!$B$12, 0)</f>
        <v>0</v>
      </c>
      <c r="M552" s="12">
        <f t="shared" si="174"/>
        <v>0</v>
      </c>
      <c r="N552" s="12">
        <f>IF(AND($E552=0, Q552=0, D552&lt;=5), MAX(O540*Input!$B$20), 0)</f>
        <v>0</v>
      </c>
      <c r="O552" s="12">
        <f t="shared" si="175"/>
        <v>157809.62</v>
      </c>
      <c r="P552" s="20">
        <f>IF(Q552=0, VLOOKUP(B552, LWP!$A$2:$B$77, 2, FALSE), P551)</f>
        <v>0.05</v>
      </c>
      <c r="Q552" s="13">
        <f>IF(F552&lt;Input!$B$23,0,1)</f>
        <v>1</v>
      </c>
      <c r="R552" s="12">
        <f t="shared" si="161"/>
        <v>657.54008333333331</v>
      </c>
      <c r="S552" s="12">
        <f t="shared" si="162"/>
        <v>657.54008333333331</v>
      </c>
      <c r="T552" s="27">
        <f>VLOOKUP(D552,'Swap-forward'!$A$2:$B$90,2,FALSE)/12</f>
        <v>3.1558224514588173E-3</v>
      </c>
      <c r="U552" s="27">
        <f>EXP(-SUM(T$5:T552))</f>
        <v>0.21013770015637601</v>
      </c>
      <c r="V552" s="12">
        <f t="shared" si="163"/>
        <v>0</v>
      </c>
      <c r="W552" s="12">
        <f t="shared" si="164"/>
        <v>138.17396087229849</v>
      </c>
      <c r="X552" s="26"/>
      <c r="Y552">
        <f>VLOOKUP(B552, Mort!$A$2:$D$116, 4, FALSE)/12</f>
        <v>9.3417793215486659E-3</v>
      </c>
      <c r="Z552">
        <f>VLOOKUP(D552,Lapse!$A$2:$B$101, 2, FALSE)/12</f>
        <v>2.5000000000000001E-3</v>
      </c>
      <c r="AA552" s="28">
        <f t="shared" si="167"/>
        <v>0.12403881470326239</v>
      </c>
      <c r="AB552" s="27">
        <f t="shared" si="165"/>
        <v>0</v>
      </c>
      <c r="AC552" s="27">
        <f t="shared" si="166"/>
        <v>17.138934329454859</v>
      </c>
    </row>
    <row r="553" spans="1:29" x14ac:dyDescent="0.2">
      <c r="A553" s="19">
        <f t="shared" si="176"/>
        <v>61453</v>
      </c>
      <c r="B553">
        <f t="shared" si="168"/>
        <v>101</v>
      </c>
      <c r="C553">
        <f t="shared" si="169"/>
        <v>0</v>
      </c>
      <c r="D553">
        <f t="shared" si="170"/>
        <v>46</v>
      </c>
      <c r="E553">
        <f t="shared" si="171"/>
        <v>9</v>
      </c>
      <c r="F553">
        <f t="shared" si="172"/>
        <v>549</v>
      </c>
      <c r="G553" s="11">
        <f>'Fund Return'!D550</f>
        <v>-3.48000080102761E-2</v>
      </c>
      <c r="H553" s="12">
        <f t="shared" si="173"/>
        <v>0</v>
      </c>
      <c r="I553" s="12">
        <f>H552*(Input!$B$13)/12</f>
        <v>0</v>
      </c>
      <c r="J553" s="12">
        <f>H552*(Input!$B$14)/12</f>
        <v>0</v>
      </c>
      <c r="K553" s="12">
        <f>IF(AND($E553=0, H552&gt;0), Input!$B$15, 0)</f>
        <v>0</v>
      </c>
      <c r="L553" s="12">
        <f>O552*IF(AND($E553=0, H552&gt;0), Input!$B$12, 0)</f>
        <v>0</v>
      </c>
      <c r="M553" s="12">
        <f t="shared" si="174"/>
        <v>0</v>
      </c>
      <c r="N553" s="12">
        <f>IF(AND($E553=0, Q553=0, D553&lt;=5), MAX(O541*Input!$B$20), 0)</f>
        <v>0</v>
      </c>
      <c r="O553" s="12">
        <f t="shared" si="175"/>
        <v>157809.62</v>
      </c>
      <c r="P553" s="20">
        <f>IF(Q553=0, VLOOKUP(B553, LWP!$A$2:$B$77, 2, FALSE), P552)</f>
        <v>0.05</v>
      </c>
      <c r="Q553" s="13">
        <f>IF(F553&lt;Input!$B$23,0,1)</f>
        <v>1</v>
      </c>
      <c r="R553" s="12">
        <f t="shared" si="161"/>
        <v>657.54008333333331</v>
      </c>
      <c r="S553" s="12">
        <f t="shared" si="162"/>
        <v>657.54008333333331</v>
      </c>
      <c r="T553" s="27">
        <f>VLOOKUP(D553,'Swap-forward'!$A$2:$B$90,2,FALSE)/12</f>
        <v>3.1558224514588173E-3</v>
      </c>
      <c r="U553" s="27">
        <f>EXP(-SUM(T$5:T553))</f>
        <v>0.20947558818774215</v>
      </c>
      <c r="V553" s="12">
        <f t="shared" si="163"/>
        <v>0</v>
      </c>
      <c r="W553" s="12">
        <f t="shared" si="164"/>
        <v>137.73859571326699</v>
      </c>
      <c r="X553" s="26"/>
      <c r="Y553">
        <f>VLOOKUP(B553, Mort!$A$2:$D$116, 4, FALSE)/12</f>
        <v>1.0783158961279916E-2</v>
      </c>
      <c r="Z553">
        <f>VLOOKUP(D553,Lapse!$A$2:$B$101, 2, FALSE)/12</f>
        <v>2.5000000000000001E-3</v>
      </c>
      <c r="AA553" s="28">
        <f t="shared" si="167"/>
        <v>0.12239453123583101</v>
      </c>
      <c r="AB553" s="27">
        <f t="shared" si="165"/>
        <v>0</v>
      </c>
      <c r="AC553" s="27">
        <f t="shared" si="166"/>
        <v>16.858450855406957</v>
      </c>
    </row>
    <row r="554" spans="1:29" x14ac:dyDescent="0.2">
      <c r="A554" s="19">
        <f t="shared" si="176"/>
        <v>61483</v>
      </c>
      <c r="B554">
        <f t="shared" si="168"/>
        <v>101</v>
      </c>
      <c r="C554">
        <f t="shared" si="169"/>
        <v>1</v>
      </c>
      <c r="D554">
        <f t="shared" si="170"/>
        <v>46</v>
      </c>
      <c r="E554">
        <f t="shared" si="171"/>
        <v>10</v>
      </c>
      <c r="F554">
        <f t="shared" si="172"/>
        <v>550</v>
      </c>
      <c r="G554" s="11">
        <f>'Fund Return'!D551</f>
        <v>-2.0389309005086825E-2</v>
      </c>
      <c r="H554" s="12">
        <f t="shared" si="173"/>
        <v>0</v>
      </c>
      <c r="I554" s="12">
        <f>H553*(Input!$B$13)/12</f>
        <v>0</v>
      </c>
      <c r="J554" s="12">
        <f>H553*(Input!$B$14)/12</f>
        <v>0</v>
      </c>
      <c r="K554" s="12">
        <f>IF(AND($E554=0, H553&gt;0), Input!$B$15, 0)</f>
        <v>0</v>
      </c>
      <c r="L554" s="12">
        <f>O553*IF(AND($E554=0, H553&gt;0), Input!$B$12, 0)</f>
        <v>0</v>
      </c>
      <c r="M554" s="12">
        <f t="shared" si="174"/>
        <v>0</v>
      </c>
      <c r="N554" s="12">
        <f>IF(AND($E554=0, Q554=0, D554&lt;=5), MAX(O542*Input!$B$20), 0)</f>
        <v>0</v>
      </c>
      <c r="O554" s="12">
        <f t="shared" si="175"/>
        <v>157809.62</v>
      </c>
      <c r="P554" s="20">
        <f>IF(Q554=0, VLOOKUP(B554, LWP!$A$2:$B$77, 2, FALSE), P553)</f>
        <v>0.05</v>
      </c>
      <c r="Q554" s="13">
        <f>IF(F554&lt;Input!$B$23,0,1)</f>
        <v>1</v>
      </c>
      <c r="R554" s="12">
        <f t="shared" si="161"/>
        <v>657.54008333333331</v>
      </c>
      <c r="S554" s="12">
        <f t="shared" si="162"/>
        <v>657.54008333333331</v>
      </c>
      <c r="T554" s="27">
        <f>VLOOKUP(D554,'Swap-forward'!$A$2:$B$90,2,FALSE)/12</f>
        <v>3.1558224514588173E-3</v>
      </c>
      <c r="U554" s="27">
        <f>EXP(-SUM(T$5:T554))</f>
        <v>0.20881556243333202</v>
      </c>
      <c r="V554" s="12">
        <f t="shared" si="163"/>
        <v>0</v>
      </c>
      <c r="W554" s="12">
        <f t="shared" si="164"/>
        <v>137.30460232371001</v>
      </c>
      <c r="X554" s="26"/>
      <c r="Y554">
        <f>VLOOKUP(B554, Mort!$A$2:$D$116, 4, FALSE)/12</f>
        <v>1.0783158961279916E-2</v>
      </c>
      <c r="Z554">
        <f>VLOOKUP(D554,Lapse!$A$2:$B$101, 2, FALSE)/12</f>
        <v>2.5000000000000001E-3</v>
      </c>
      <c r="AA554" s="28">
        <f t="shared" si="167"/>
        <v>0.12077204472064991</v>
      </c>
      <c r="AB554" s="27">
        <f t="shared" si="165"/>
        <v>0</v>
      </c>
      <c r="AC554" s="27">
        <f t="shared" si="166"/>
        <v>16.582557572190158</v>
      </c>
    </row>
    <row r="555" spans="1:29" x14ac:dyDescent="0.2">
      <c r="A555" s="19">
        <f t="shared" si="176"/>
        <v>61514</v>
      </c>
      <c r="B555">
        <f t="shared" si="168"/>
        <v>101</v>
      </c>
      <c r="C555">
        <f t="shared" si="169"/>
        <v>2</v>
      </c>
      <c r="D555">
        <f t="shared" si="170"/>
        <v>46</v>
      </c>
      <c r="E555">
        <f t="shared" si="171"/>
        <v>11</v>
      </c>
      <c r="F555">
        <f t="shared" si="172"/>
        <v>551</v>
      </c>
      <c r="G555" s="11">
        <f>'Fund Return'!D552</f>
        <v>1.351020218004563E-2</v>
      </c>
      <c r="H555" s="12">
        <f t="shared" si="173"/>
        <v>0</v>
      </c>
      <c r="I555" s="12">
        <f>H554*(Input!$B$13)/12</f>
        <v>0</v>
      </c>
      <c r="J555" s="12">
        <f>H554*(Input!$B$14)/12</f>
        <v>0</v>
      </c>
      <c r="K555" s="12">
        <f>IF(AND($E555=0, H554&gt;0), Input!$B$15, 0)</f>
        <v>0</v>
      </c>
      <c r="L555" s="12">
        <f>O554*IF(AND($E555=0, H554&gt;0), Input!$B$12, 0)</f>
        <v>0</v>
      </c>
      <c r="M555" s="12">
        <f t="shared" si="174"/>
        <v>0</v>
      </c>
      <c r="N555" s="12">
        <f>IF(AND($E555=0, Q555=0, D555&lt;=5), MAX(O543*Input!$B$20), 0)</f>
        <v>0</v>
      </c>
      <c r="O555" s="12">
        <f t="shared" si="175"/>
        <v>157809.62</v>
      </c>
      <c r="P555" s="20">
        <f>IF(Q555=0, VLOOKUP(B555, LWP!$A$2:$B$77, 2, FALSE), P554)</f>
        <v>0.05</v>
      </c>
      <c r="Q555" s="13">
        <f>IF(F555&lt;Input!$B$23,0,1)</f>
        <v>1</v>
      </c>
      <c r="R555" s="12">
        <f t="shared" si="161"/>
        <v>657.54008333333331</v>
      </c>
      <c r="S555" s="12">
        <f t="shared" si="162"/>
        <v>657.54008333333331</v>
      </c>
      <c r="T555" s="27">
        <f>VLOOKUP(D555,'Swap-forward'!$A$2:$B$90,2,FALSE)/12</f>
        <v>3.1558224514588173E-3</v>
      </c>
      <c r="U555" s="27">
        <f>EXP(-SUM(T$5:T555))</f>
        <v>0.20815761631980156</v>
      </c>
      <c r="V555" s="12">
        <f t="shared" si="163"/>
        <v>0</v>
      </c>
      <c r="W555" s="12">
        <f t="shared" si="164"/>
        <v>136.87197638139034</v>
      </c>
      <c r="X555" s="26"/>
      <c r="Y555">
        <f>VLOOKUP(B555, Mort!$A$2:$D$116, 4, FALSE)/12</f>
        <v>1.0783158961279916E-2</v>
      </c>
      <c r="Z555">
        <f>VLOOKUP(D555,Lapse!$A$2:$B$101, 2, FALSE)/12</f>
        <v>2.5000000000000001E-3</v>
      </c>
      <c r="AA555" s="28">
        <f t="shared" si="167"/>
        <v>0.11917106621293747</v>
      </c>
      <c r="AB555" s="27">
        <f t="shared" si="165"/>
        <v>0</v>
      </c>
      <c r="AC555" s="27">
        <f t="shared" si="166"/>
        <v>16.311179360042281</v>
      </c>
    </row>
    <row r="556" spans="1:29" x14ac:dyDescent="0.2">
      <c r="A556" s="19">
        <f t="shared" si="176"/>
        <v>61544</v>
      </c>
      <c r="B556">
        <f t="shared" si="168"/>
        <v>101</v>
      </c>
      <c r="C556">
        <f t="shared" si="169"/>
        <v>3</v>
      </c>
      <c r="D556">
        <f t="shared" si="170"/>
        <v>47</v>
      </c>
      <c r="E556">
        <f t="shared" si="171"/>
        <v>0</v>
      </c>
      <c r="F556">
        <f t="shared" si="172"/>
        <v>552</v>
      </c>
      <c r="G556" s="11">
        <f>'Fund Return'!D553</f>
        <v>-1.7351104398643374E-2</v>
      </c>
      <c r="H556" s="12">
        <f t="shared" si="173"/>
        <v>0</v>
      </c>
      <c r="I556" s="12">
        <f>H555*(Input!$B$13)/12</f>
        <v>0</v>
      </c>
      <c r="J556" s="12">
        <f>H555*(Input!$B$14)/12</f>
        <v>0</v>
      </c>
      <c r="K556" s="12">
        <f>IF(AND($E556=0, H555&gt;0), Input!$B$15, 0)</f>
        <v>0</v>
      </c>
      <c r="L556" s="12">
        <f>O555*IF(AND($E556=0, H555&gt;0), Input!$B$12, 0)</f>
        <v>0</v>
      </c>
      <c r="M556" s="12">
        <f t="shared" si="174"/>
        <v>0</v>
      </c>
      <c r="N556" s="12">
        <f>IF(AND($E556=0, Q556=0, D556&lt;=5), MAX(O544*Input!$B$20), 0)</f>
        <v>0</v>
      </c>
      <c r="O556" s="12">
        <f t="shared" si="175"/>
        <v>157809.62</v>
      </c>
      <c r="P556" s="20">
        <f>IF(Q556=0, VLOOKUP(B556, LWP!$A$2:$B$77, 2, FALSE), P555)</f>
        <v>0.05</v>
      </c>
      <c r="Q556" s="13">
        <f>IF(F556&lt;Input!$B$23,0,1)</f>
        <v>1</v>
      </c>
      <c r="R556" s="12">
        <f t="shared" si="161"/>
        <v>657.54008333333331</v>
      </c>
      <c r="S556" s="12">
        <f t="shared" si="162"/>
        <v>657.54008333333331</v>
      </c>
      <c r="T556" s="27">
        <f>VLOOKUP(D556,'Swap-forward'!$A$2:$B$90,2,FALSE)/12</f>
        <v>3.1558224514588173E-3</v>
      </c>
      <c r="U556" s="27">
        <f>EXP(-SUM(T$5:T556))</f>
        <v>0.20750174329451829</v>
      </c>
      <c r="V556" s="12">
        <f t="shared" si="163"/>
        <v>0</v>
      </c>
      <c r="W556" s="12">
        <f t="shared" si="164"/>
        <v>136.44071357768948</v>
      </c>
      <c r="X556" s="26"/>
      <c r="Y556">
        <f>VLOOKUP(B556, Mort!$A$2:$D$116, 4, FALSE)/12</f>
        <v>1.0783158961279916E-2</v>
      </c>
      <c r="Z556">
        <f>VLOOKUP(D556,Lapse!$A$2:$B$101, 2, FALSE)/12</f>
        <v>2.5000000000000001E-3</v>
      </c>
      <c r="AA556" s="28">
        <f t="shared" si="167"/>
        <v>0.1175913105982222</v>
      </c>
      <c r="AB556" s="27">
        <f t="shared" si="165"/>
        <v>0</v>
      </c>
      <c r="AC556" s="27">
        <f t="shared" si="166"/>
        <v>16.044242328557157</v>
      </c>
    </row>
    <row r="557" spans="1:29" x14ac:dyDescent="0.2">
      <c r="A557" s="19">
        <f t="shared" si="176"/>
        <v>61575</v>
      </c>
      <c r="B557">
        <f t="shared" si="168"/>
        <v>101</v>
      </c>
      <c r="C557">
        <f t="shared" si="169"/>
        <v>4</v>
      </c>
      <c r="D557">
        <f t="shared" si="170"/>
        <v>47</v>
      </c>
      <c r="E557">
        <f t="shared" si="171"/>
        <v>1</v>
      </c>
      <c r="F557">
        <f t="shared" si="172"/>
        <v>553</v>
      </c>
      <c r="G557" s="11">
        <f>'Fund Return'!D554</f>
        <v>1.2902717086367369E-2</v>
      </c>
      <c r="H557" s="12">
        <f t="shared" si="173"/>
        <v>0</v>
      </c>
      <c r="I557" s="12">
        <f>H556*(Input!$B$13)/12</f>
        <v>0</v>
      </c>
      <c r="J557" s="12">
        <f>H556*(Input!$B$14)/12</f>
        <v>0</v>
      </c>
      <c r="K557" s="12">
        <f>IF(AND($E557=0, H556&gt;0), Input!$B$15, 0)</f>
        <v>0</v>
      </c>
      <c r="L557" s="12">
        <f>O556*IF(AND($E557=0, H556&gt;0), Input!$B$12, 0)</f>
        <v>0</v>
      </c>
      <c r="M557" s="12">
        <f t="shared" si="174"/>
        <v>0</v>
      </c>
      <c r="N557" s="12">
        <f>IF(AND($E557=0, Q557=0, D557&lt;=5), MAX(O545*Input!$B$20), 0)</f>
        <v>0</v>
      </c>
      <c r="O557" s="12">
        <f t="shared" si="175"/>
        <v>157809.62</v>
      </c>
      <c r="P557" s="20">
        <f>IF(Q557=0, VLOOKUP(B557, LWP!$A$2:$B$77, 2, FALSE), P556)</f>
        <v>0.05</v>
      </c>
      <c r="Q557" s="13">
        <f>IF(F557&lt;Input!$B$23,0,1)</f>
        <v>1</v>
      </c>
      <c r="R557" s="12">
        <f t="shared" si="161"/>
        <v>657.54008333333331</v>
      </c>
      <c r="S557" s="12">
        <f t="shared" si="162"/>
        <v>657.54008333333331</v>
      </c>
      <c r="T557" s="27">
        <f>VLOOKUP(D557,'Swap-forward'!$A$2:$B$90,2,FALSE)/12</f>
        <v>3.1558224514588173E-3</v>
      </c>
      <c r="U557" s="27">
        <f>EXP(-SUM(T$5:T557))</f>
        <v>0.20684793682549607</v>
      </c>
      <c r="V557" s="12">
        <f t="shared" si="163"/>
        <v>0</v>
      </c>
      <c r="W557" s="12">
        <f t="shared" si="164"/>
        <v>136.01080961756475</v>
      </c>
      <c r="X557" s="26"/>
      <c r="Y557">
        <f>VLOOKUP(B557, Mort!$A$2:$D$116, 4, FALSE)/12</f>
        <v>1.0783158961279916E-2</v>
      </c>
      <c r="Z557">
        <f>VLOOKUP(D557,Lapse!$A$2:$B$101, 2, FALSE)/12</f>
        <v>2.5000000000000001E-3</v>
      </c>
      <c r="AA557" s="28">
        <f t="shared" si="167"/>
        <v>0.1160324965415674</v>
      </c>
      <c r="AB557" s="27">
        <f t="shared" si="165"/>
        <v>0</v>
      </c>
      <c r="AC557" s="27">
        <f t="shared" si="166"/>
        <v>15.781673796565864</v>
      </c>
    </row>
    <row r="558" spans="1:29" x14ac:dyDescent="0.2">
      <c r="A558" s="19">
        <f t="shared" si="176"/>
        <v>61606</v>
      </c>
      <c r="B558">
        <f t="shared" si="168"/>
        <v>101</v>
      </c>
      <c r="C558">
        <f t="shared" si="169"/>
        <v>5</v>
      </c>
      <c r="D558">
        <f t="shared" si="170"/>
        <v>47</v>
      </c>
      <c r="E558">
        <f t="shared" si="171"/>
        <v>2</v>
      </c>
      <c r="F558">
        <f t="shared" si="172"/>
        <v>554</v>
      </c>
      <c r="G558" s="11">
        <f>'Fund Return'!D555</f>
        <v>-7.5380412461882582E-2</v>
      </c>
      <c r="H558" s="12">
        <f t="shared" si="173"/>
        <v>0</v>
      </c>
      <c r="I558" s="12">
        <f>H557*(Input!$B$13)/12</f>
        <v>0</v>
      </c>
      <c r="J558" s="12">
        <f>H557*(Input!$B$14)/12</f>
        <v>0</v>
      </c>
      <c r="K558" s="12">
        <f>IF(AND($E558=0, H557&gt;0), Input!$B$15, 0)</f>
        <v>0</v>
      </c>
      <c r="L558" s="12">
        <f>O557*IF(AND($E558=0, H557&gt;0), Input!$B$12, 0)</f>
        <v>0</v>
      </c>
      <c r="M558" s="12">
        <f t="shared" si="174"/>
        <v>0</v>
      </c>
      <c r="N558" s="12">
        <f>IF(AND($E558=0, Q558=0, D558&lt;=5), MAX(O546*Input!$B$20), 0)</f>
        <v>0</v>
      </c>
      <c r="O558" s="12">
        <f t="shared" si="175"/>
        <v>157809.62</v>
      </c>
      <c r="P558" s="20">
        <f>IF(Q558=0, VLOOKUP(B558, LWP!$A$2:$B$77, 2, FALSE), P557)</f>
        <v>0.05</v>
      </c>
      <c r="Q558" s="13">
        <f>IF(F558&lt;Input!$B$23,0,1)</f>
        <v>1</v>
      </c>
      <c r="R558" s="12">
        <f t="shared" si="161"/>
        <v>657.54008333333331</v>
      </c>
      <c r="S558" s="12">
        <f t="shared" si="162"/>
        <v>657.54008333333331</v>
      </c>
      <c r="T558" s="27">
        <f>VLOOKUP(D558,'Swap-forward'!$A$2:$B$90,2,FALSE)/12</f>
        <v>3.1558224514588173E-3</v>
      </c>
      <c r="U558" s="27">
        <f>EXP(-SUM(T$5:T558))</f>
        <v>0.20619619040133011</v>
      </c>
      <c r="V558" s="12">
        <f t="shared" si="163"/>
        <v>0</v>
      </c>
      <c r="W558" s="12">
        <f t="shared" si="164"/>
        <v>135.58226021950645</v>
      </c>
      <c r="X558" s="26"/>
      <c r="Y558">
        <f>VLOOKUP(B558, Mort!$A$2:$D$116, 4, FALSE)/12</f>
        <v>1.0783158961279916E-2</v>
      </c>
      <c r="Z558">
        <f>VLOOKUP(D558,Lapse!$A$2:$B$101, 2, FALSE)/12</f>
        <v>2.5000000000000001E-3</v>
      </c>
      <c r="AA558" s="28">
        <f t="shared" si="167"/>
        <v>0.11449434643746881</v>
      </c>
      <c r="AB558" s="27">
        <f t="shared" si="165"/>
        <v>0</v>
      </c>
      <c r="AC558" s="27">
        <f t="shared" si="166"/>
        <v>15.523402272347218</v>
      </c>
    </row>
    <row r="559" spans="1:29" x14ac:dyDescent="0.2">
      <c r="A559" s="19">
        <f t="shared" si="176"/>
        <v>61636</v>
      </c>
      <c r="B559">
        <f t="shared" si="168"/>
        <v>101</v>
      </c>
      <c r="C559">
        <f t="shared" si="169"/>
        <v>6</v>
      </c>
      <c r="D559">
        <f t="shared" si="170"/>
        <v>47</v>
      </c>
      <c r="E559">
        <f t="shared" si="171"/>
        <v>3</v>
      </c>
      <c r="F559">
        <f t="shared" si="172"/>
        <v>555</v>
      </c>
      <c r="G559" s="11">
        <f>'Fund Return'!D556</f>
        <v>-3.5645401032229018E-2</v>
      </c>
      <c r="H559" s="12">
        <f t="shared" si="173"/>
        <v>0</v>
      </c>
      <c r="I559" s="12">
        <f>H558*(Input!$B$13)/12</f>
        <v>0</v>
      </c>
      <c r="J559" s="12">
        <f>H558*(Input!$B$14)/12</f>
        <v>0</v>
      </c>
      <c r="K559" s="12">
        <f>IF(AND($E559=0, H558&gt;0), Input!$B$15, 0)</f>
        <v>0</v>
      </c>
      <c r="L559" s="12">
        <f>O558*IF(AND($E559=0, H558&gt;0), Input!$B$12, 0)</f>
        <v>0</v>
      </c>
      <c r="M559" s="12">
        <f t="shared" si="174"/>
        <v>0</v>
      </c>
      <c r="N559" s="12">
        <f>IF(AND($E559=0, Q559=0, D559&lt;=5), MAX(O547*Input!$B$20), 0)</f>
        <v>0</v>
      </c>
      <c r="O559" s="12">
        <f t="shared" si="175"/>
        <v>157809.62</v>
      </c>
      <c r="P559" s="20">
        <f>IF(Q559=0, VLOOKUP(B559, LWP!$A$2:$B$77, 2, FALSE), P558)</f>
        <v>0.05</v>
      </c>
      <c r="Q559" s="13">
        <f>IF(F559&lt;Input!$B$23,0,1)</f>
        <v>1</v>
      </c>
      <c r="R559" s="12">
        <f t="shared" si="161"/>
        <v>657.54008333333331</v>
      </c>
      <c r="S559" s="12">
        <f t="shared" si="162"/>
        <v>657.54008333333331</v>
      </c>
      <c r="T559" s="27">
        <f>VLOOKUP(D559,'Swap-forward'!$A$2:$B$90,2,FALSE)/12</f>
        <v>3.1558224514588173E-3</v>
      </c>
      <c r="U559" s="27">
        <f>EXP(-SUM(T$5:T559))</f>
        <v>0.20554649753113199</v>
      </c>
      <c r="V559" s="12">
        <f t="shared" si="163"/>
        <v>0</v>
      </c>
      <c r="W559" s="12">
        <f t="shared" si="164"/>
        <v>135.15506111549533</v>
      </c>
      <c r="X559" s="26"/>
      <c r="Y559">
        <f>VLOOKUP(B559, Mort!$A$2:$D$116, 4, FALSE)/12</f>
        <v>1.0783158961279916E-2</v>
      </c>
      <c r="Z559">
        <f>VLOOKUP(D559,Lapse!$A$2:$B$101, 2, FALSE)/12</f>
        <v>2.5000000000000001E-3</v>
      </c>
      <c r="AA559" s="28">
        <f t="shared" si="167"/>
        <v>0.11297658636041658</v>
      </c>
      <c r="AB559" s="27">
        <f t="shared" si="165"/>
        <v>0</v>
      </c>
      <c r="AC559" s="27">
        <f t="shared" si="166"/>
        <v>15.269357434162139</v>
      </c>
    </row>
    <row r="560" spans="1:29" x14ac:dyDescent="0.2">
      <c r="A560" s="19">
        <f t="shared" si="176"/>
        <v>61667</v>
      </c>
      <c r="B560">
        <f t="shared" si="168"/>
        <v>101</v>
      </c>
      <c r="C560">
        <f t="shared" si="169"/>
        <v>7</v>
      </c>
      <c r="D560">
        <f t="shared" si="170"/>
        <v>47</v>
      </c>
      <c r="E560">
        <f t="shared" si="171"/>
        <v>4</v>
      </c>
      <c r="F560">
        <f t="shared" si="172"/>
        <v>556</v>
      </c>
      <c r="G560" s="11">
        <f>'Fund Return'!D557</f>
        <v>-1.1905764709415114E-2</v>
      </c>
      <c r="H560" s="12">
        <f t="shared" si="173"/>
        <v>0</v>
      </c>
      <c r="I560" s="12">
        <f>H559*(Input!$B$13)/12</f>
        <v>0</v>
      </c>
      <c r="J560" s="12">
        <f>H559*(Input!$B$14)/12</f>
        <v>0</v>
      </c>
      <c r="K560" s="12">
        <f>IF(AND($E560=0, H559&gt;0), Input!$B$15, 0)</f>
        <v>0</v>
      </c>
      <c r="L560" s="12">
        <f>O559*IF(AND($E560=0, H559&gt;0), Input!$B$12, 0)</f>
        <v>0</v>
      </c>
      <c r="M560" s="12">
        <f t="shared" si="174"/>
        <v>0</v>
      </c>
      <c r="N560" s="12">
        <f>IF(AND($E560=0, Q560=0, D560&lt;=5), MAX(O548*Input!$B$20), 0)</f>
        <v>0</v>
      </c>
      <c r="O560" s="12">
        <f t="shared" si="175"/>
        <v>157809.62</v>
      </c>
      <c r="P560" s="20">
        <f>IF(Q560=0, VLOOKUP(B560, LWP!$A$2:$B$77, 2, FALSE), P559)</f>
        <v>0.05</v>
      </c>
      <c r="Q560" s="13">
        <f>IF(F560&lt;Input!$B$23,0,1)</f>
        <v>1</v>
      </c>
      <c r="R560" s="12">
        <f t="shared" si="161"/>
        <v>657.54008333333331</v>
      </c>
      <c r="S560" s="12">
        <f t="shared" si="162"/>
        <v>657.54008333333331</v>
      </c>
      <c r="T560" s="27">
        <f>VLOOKUP(D560,'Swap-forward'!$A$2:$B$90,2,FALSE)/12</f>
        <v>3.1558224514588173E-3</v>
      </c>
      <c r="U560" s="27">
        <f>EXP(-SUM(T$5:T560))</f>
        <v>0.20489885174446518</v>
      </c>
      <c r="V560" s="12">
        <f t="shared" si="163"/>
        <v>0</v>
      </c>
      <c r="W560" s="12">
        <f t="shared" si="164"/>
        <v>134.72920805095995</v>
      </c>
      <c r="X560" s="26"/>
      <c r="Y560">
        <f>VLOOKUP(B560, Mort!$A$2:$D$116, 4, FALSE)/12</f>
        <v>1.0783158961279916E-2</v>
      </c>
      <c r="Z560">
        <f>VLOOKUP(D560,Lapse!$A$2:$B$101, 2, FALSE)/12</f>
        <v>2.5000000000000001E-3</v>
      </c>
      <c r="AA560" s="28">
        <f t="shared" si="167"/>
        <v>0.11147894601611247</v>
      </c>
      <c r="AB560" s="27">
        <f t="shared" si="165"/>
        <v>0</v>
      </c>
      <c r="AC560" s="27">
        <f t="shared" si="166"/>
        <v>15.01947011110655</v>
      </c>
    </row>
    <row r="561" spans="1:29" x14ac:dyDescent="0.2">
      <c r="A561" s="19">
        <f t="shared" si="176"/>
        <v>61697</v>
      </c>
      <c r="B561">
        <f t="shared" si="168"/>
        <v>101</v>
      </c>
      <c r="C561">
        <f t="shared" si="169"/>
        <v>8</v>
      </c>
      <c r="D561">
        <f t="shared" si="170"/>
        <v>47</v>
      </c>
      <c r="E561">
        <f t="shared" si="171"/>
        <v>5</v>
      </c>
      <c r="F561">
        <f t="shared" si="172"/>
        <v>557</v>
      </c>
      <c r="G561" s="11">
        <f>'Fund Return'!D558</f>
        <v>5.1025374274499539E-2</v>
      </c>
      <c r="H561" s="12">
        <f t="shared" si="173"/>
        <v>0</v>
      </c>
      <c r="I561" s="12">
        <f>H560*(Input!$B$13)/12</f>
        <v>0</v>
      </c>
      <c r="J561" s="12">
        <f>H560*(Input!$B$14)/12</f>
        <v>0</v>
      </c>
      <c r="K561" s="12">
        <f>IF(AND($E561=0, H560&gt;0), Input!$B$15, 0)</f>
        <v>0</v>
      </c>
      <c r="L561" s="12">
        <f>O560*IF(AND($E561=0, H560&gt;0), Input!$B$12, 0)</f>
        <v>0</v>
      </c>
      <c r="M561" s="12">
        <f t="shared" si="174"/>
        <v>0</v>
      </c>
      <c r="N561" s="12">
        <f>IF(AND($E561=0, Q561=0, D561&lt;=5), MAX(O549*Input!$B$20), 0)</f>
        <v>0</v>
      </c>
      <c r="O561" s="12">
        <f t="shared" si="175"/>
        <v>157809.62</v>
      </c>
      <c r="P561" s="20">
        <f>IF(Q561=0, VLOOKUP(B561, LWP!$A$2:$B$77, 2, FALSE), P560)</f>
        <v>0.05</v>
      </c>
      <c r="Q561" s="13">
        <f>IF(F561&lt;Input!$B$23,0,1)</f>
        <v>1</v>
      </c>
      <c r="R561" s="12">
        <f t="shared" si="161"/>
        <v>657.54008333333331</v>
      </c>
      <c r="S561" s="12">
        <f t="shared" si="162"/>
        <v>657.54008333333331</v>
      </c>
      <c r="T561" s="27">
        <f>VLOOKUP(D561,'Swap-forward'!$A$2:$B$90,2,FALSE)/12</f>
        <v>3.1558224514588173E-3</v>
      </c>
      <c r="U561" s="27">
        <f>EXP(-SUM(T$5:T561))</f>
        <v>0.20425324659128047</v>
      </c>
      <c r="V561" s="12">
        <f t="shared" si="163"/>
        <v>0</v>
      </c>
      <c r="W561" s="12">
        <f t="shared" si="164"/>
        <v>134.30469678473443</v>
      </c>
      <c r="X561" s="26"/>
      <c r="Y561">
        <f>VLOOKUP(B561, Mort!$A$2:$D$116, 4, FALSE)/12</f>
        <v>1.0783158961279916E-2</v>
      </c>
      <c r="Z561">
        <f>VLOOKUP(D561,Lapse!$A$2:$B$101, 2, FALSE)/12</f>
        <v>2.5000000000000001E-3</v>
      </c>
      <c r="AA561" s="28">
        <f t="shared" si="167"/>
        <v>0.11000115869333382</v>
      </c>
      <c r="AB561" s="27">
        <f t="shared" si="165"/>
        <v>0</v>
      </c>
      <c r="AC561" s="27">
        <f t="shared" si="166"/>
        <v>14.773672264277653</v>
      </c>
    </row>
    <row r="562" spans="1:29" x14ac:dyDescent="0.2">
      <c r="A562" s="19">
        <f t="shared" si="176"/>
        <v>61728</v>
      </c>
      <c r="B562">
        <f t="shared" si="168"/>
        <v>101</v>
      </c>
      <c r="C562">
        <f t="shared" si="169"/>
        <v>9</v>
      </c>
      <c r="D562">
        <f t="shared" si="170"/>
        <v>47</v>
      </c>
      <c r="E562">
        <f t="shared" si="171"/>
        <v>6</v>
      </c>
      <c r="F562">
        <f t="shared" si="172"/>
        <v>558</v>
      </c>
      <c r="G562" s="11">
        <f>'Fund Return'!D559</f>
        <v>-3.1063553583511587E-2</v>
      </c>
      <c r="H562" s="12">
        <f t="shared" si="173"/>
        <v>0</v>
      </c>
      <c r="I562" s="12">
        <f>H561*(Input!$B$13)/12</f>
        <v>0</v>
      </c>
      <c r="J562" s="12">
        <f>H561*(Input!$B$14)/12</f>
        <v>0</v>
      </c>
      <c r="K562" s="12">
        <f>IF(AND($E562=0, H561&gt;0), Input!$B$15, 0)</f>
        <v>0</v>
      </c>
      <c r="L562" s="12">
        <f>O561*IF(AND($E562=0, H561&gt;0), Input!$B$12, 0)</f>
        <v>0</v>
      </c>
      <c r="M562" s="12">
        <f t="shared" si="174"/>
        <v>0</v>
      </c>
      <c r="N562" s="12">
        <f>IF(AND($E562=0, Q562=0, D562&lt;=5), MAX(O550*Input!$B$20), 0)</f>
        <v>0</v>
      </c>
      <c r="O562" s="12">
        <f t="shared" si="175"/>
        <v>157809.62</v>
      </c>
      <c r="P562" s="20">
        <f>IF(Q562=0, VLOOKUP(B562, LWP!$A$2:$B$77, 2, FALSE), P561)</f>
        <v>0.05</v>
      </c>
      <c r="Q562" s="13">
        <f>IF(F562&lt;Input!$B$23,0,1)</f>
        <v>1</v>
      </c>
      <c r="R562" s="12">
        <f t="shared" si="161"/>
        <v>657.54008333333331</v>
      </c>
      <c r="S562" s="12">
        <f t="shared" si="162"/>
        <v>657.54008333333331</v>
      </c>
      <c r="T562" s="27">
        <f>VLOOKUP(D562,'Swap-forward'!$A$2:$B$90,2,FALSE)/12</f>
        <v>3.1558224514588173E-3</v>
      </c>
      <c r="U562" s="27">
        <f>EXP(-SUM(T$5:T562))</f>
        <v>0.20360967564185173</v>
      </c>
      <c r="V562" s="12">
        <f t="shared" si="163"/>
        <v>0</v>
      </c>
      <c r="W562" s="12">
        <f t="shared" si="164"/>
        <v>133.88152308901616</v>
      </c>
      <c r="X562" s="26"/>
      <c r="Y562">
        <f>VLOOKUP(B562, Mort!$A$2:$D$116, 4, FALSE)/12</f>
        <v>1.0783158961279916E-2</v>
      </c>
      <c r="Z562">
        <f>VLOOKUP(D562,Lapse!$A$2:$B$101, 2, FALSE)/12</f>
        <v>2.5000000000000001E-3</v>
      </c>
      <c r="AA562" s="28">
        <f t="shared" si="167"/>
        <v>0.1085429612164356</v>
      </c>
      <c r="AB562" s="27">
        <f t="shared" si="165"/>
        <v>0</v>
      </c>
      <c r="AC562" s="27">
        <f t="shared" si="166"/>
        <v>14.531896968248407</v>
      </c>
    </row>
    <row r="563" spans="1:29" x14ac:dyDescent="0.2">
      <c r="A563" s="19">
        <f t="shared" si="176"/>
        <v>61759</v>
      </c>
      <c r="B563">
        <f t="shared" si="168"/>
        <v>101</v>
      </c>
      <c r="C563">
        <f t="shared" si="169"/>
        <v>10</v>
      </c>
      <c r="D563">
        <f t="shared" si="170"/>
        <v>47</v>
      </c>
      <c r="E563">
        <f t="shared" si="171"/>
        <v>7</v>
      </c>
      <c r="F563">
        <f t="shared" si="172"/>
        <v>559</v>
      </c>
      <c r="G563" s="11">
        <f>'Fund Return'!D560</f>
        <v>2.6953591024840733E-2</v>
      </c>
      <c r="H563" s="12">
        <f t="shared" si="173"/>
        <v>0</v>
      </c>
      <c r="I563" s="12">
        <f>H562*(Input!$B$13)/12</f>
        <v>0</v>
      </c>
      <c r="J563" s="12">
        <f>H562*(Input!$B$14)/12</f>
        <v>0</v>
      </c>
      <c r="K563" s="12">
        <f>IF(AND($E563=0, H562&gt;0), Input!$B$15, 0)</f>
        <v>0</v>
      </c>
      <c r="L563" s="12">
        <f>O562*IF(AND($E563=0, H562&gt;0), Input!$B$12, 0)</f>
        <v>0</v>
      </c>
      <c r="M563" s="12">
        <f t="shared" si="174"/>
        <v>0</v>
      </c>
      <c r="N563" s="12">
        <f>IF(AND($E563=0, Q563=0, D563&lt;=5), MAX(O551*Input!$B$20), 0)</f>
        <v>0</v>
      </c>
      <c r="O563" s="12">
        <f t="shared" si="175"/>
        <v>157809.62</v>
      </c>
      <c r="P563" s="20">
        <f>IF(Q563=0, VLOOKUP(B563, LWP!$A$2:$B$77, 2, FALSE), P562)</f>
        <v>0.05</v>
      </c>
      <c r="Q563" s="13">
        <f>IF(F563&lt;Input!$B$23,0,1)</f>
        <v>1</v>
      </c>
      <c r="R563" s="12">
        <f t="shared" si="161"/>
        <v>657.54008333333331</v>
      </c>
      <c r="S563" s="12">
        <f t="shared" si="162"/>
        <v>657.54008333333331</v>
      </c>
      <c r="T563" s="27">
        <f>VLOOKUP(D563,'Swap-forward'!$A$2:$B$90,2,FALSE)/12</f>
        <v>3.1558224514588173E-3</v>
      </c>
      <c r="U563" s="27">
        <f>EXP(-SUM(T$5:T563))</f>
        <v>0.202968132486712</v>
      </c>
      <c r="V563" s="12">
        <f t="shared" si="163"/>
        <v>0</v>
      </c>
      <c r="W563" s="12">
        <f t="shared" si="164"/>
        <v>133.45968274932363</v>
      </c>
      <c r="X563" s="26"/>
      <c r="Y563">
        <f>VLOOKUP(B563, Mort!$A$2:$D$116, 4, FALSE)/12</f>
        <v>1.0783158961279916E-2</v>
      </c>
      <c r="Z563">
        <f>VLOOKUP(D563,Lapse!$A$2:$B$101, 2, FALSE)/12</f>
        <v>2.5000000000000001E-3</v>
      </c>
      <c r="AA563" s="28">
        <f t="shared" si="167"/>
        <v>0.10710409389848197</v>
      </c>
      <c r="AB563" s="27">
        <f t="shared" si="165"/>
        <v>0</v>
      </c>
      <c r="AC563" s="27">
        <f t="shared" si="166"/>
        <v>14.294078392845172</v>
      </c>
    </row>
    <row r="564" spans="1:29" x14ac:dyDescent="0.2">
      <c r="A564" s="19">
        <f t="shared" si="176"/>
        <v>61787</v>
      </c>
      <c r="B564">
        <f t="shared" si="168"/>
        <v>101</v>
      </c>
      <c r="C564">
        <f t="shared" si="169"/>
        <v>11</v>
      </c>
      <c r="D564">
        <f t="shared" si="170"/>
        <v>47</v>
      </c>
      <c r="E564">
        <f t="shared" si="171"/>
        <v>8</v>
      </c>
      <c r="F564">
        <f t="shared" si="172"/>
        <v>560</v>
      </c>
      <c r="G564" s="11">
        <f>'Fund Return'!D561</f>
        <v>1.2721323235916923E-2</v>
      </c>
      <c r="H564" s="12">
        <f t="shared" si="173"/>
        <v>0</v>
      </c>
      <c r="I564" s="12">
        <f>H563*(Input!$B$13)/12</f>
        <v>0</v>
      </c>
      <c r="J564" s="12">
        <f>H563*(Input!$B$14)/12</f>
        <v>0</v>
      </c>
      <c r="K564" s="12">
        <f>IF(AND($E564=0, H563&gt;0), Input!$B$15, 0)</f>
        <v>0</v>
      </c>
      <c r="L564" s="12">
        <f>O563*IF(AND($E564=0, H563&gt;0), Input!$B$12, 0)</f>
        <v>0</v>
      </c>
      <c r="M564" s="12">
        <f t="shared" si="174"/>
        <v>0</v>
      </c>
      <c r="N564" s="12">
        <f>IF(AND($E564=0, Q564=0, D564&lt;=5), MAX(O552*Input!$B$20), 0)</f>
        <v>0</v>
      </c>
      <c r="O564" s="12">
        <f t="shared" si="175"/>
        <v>157809.62</v>
      </c>
      <c r="P564" s="20">
        <f>IF(Q564=0, VLOOKUP(B564, LWP!$A$2:$B$77, 2, FALSE), P563)</f>
        <v>0.05</v>
      </c>
      <c r="Q564" s="13">
        <f>IF(F564&lt;Input!$B$23,0,1)</f>
        <v>1</v>
      </c>
      <c r="R564" s="12">
        <f t="shared" si="161"/>
        <v>657.54008333333331</v>
      </c>
      <c r="S564" s="12">
        <f t="shared" si="162"/>
        <v>657.54008333333331</v>
      </c>
      <c r="T564" s="27">
        <f>VLOOKUP(D564,'Swap-forward'!$A$2:$B$90,2,FALSE)/12</f>
        <v>3.1558224514588173E-3</v>
      </c>
      <c r="U564" s="27">
        <f>EXP(-SUM(T$5:T564))</f>
        <v>0.20232861073658956</v>
      </c>
      <c r="V564" s="12">
        <f t="shared" si="163"/>
        <v>0</v>
      </c>
      <c r="W564" s="12">
        <f t="shared" si="164"/>
        <v>133.03917156445465</v>
      </c>
      <c r="X564" s="26"/>
      <c r="Y564">
        <f>VLOOKUP(B564, Mort!$A$2:$D$116, 4, FALSE)/12</f>
        <v>1.0783158961279916E-2</v>
      </c>
      <c r="Z564">
        <f>VLOOKUP(D564,Lapse!$A$2:$B$101, 2, FALSE)/12</f>
        <v>2.5000000000000001E-3</v>
      </c>
      <c r="AA564" s="28">
        <f t="shared" si="167"/>
        <v>0.10568430049499936</v>
      </c>
      <c r="AB564" s="27">
        <f t="shared" si="165"/>
        <v>0</v>
      </c>
      <c r="AC564" s="27">
        <f t="shared" si="166"/>
        <v>14.060151785223599</v>
      </c>
    </row>
    <row r="565" spans="1:29" x14ac:dyDescent="0.2">
      <c r="A565" s="19">
        <f t="shared" si="176"/>
        <v>61818</v>
      </c>
      <c r="B565">
        <f t="shared" si="168"/>
        <v>102</v>
      </c>
      <c r="C565">
        <f t="shared" si="169"/>
        <v>0</v>
      </c>
      <c r="D565">
        <f t="shared" si="170"/>
        <v>47</v>
      </c>
      <c r="E565">
        <f t="shared" si="171"/>
        <v>9</v>
      </c>
      <c r="F565">
        <f t="shared" si="172"/>
        <v>561</v>
      </c>
      <c r="G565" s="11">
        <f>'Fund Return'!D562</f>
        <v>7.2335025500769867E-2</v>
      </c>
      <c r="H565" s="12">
        <f t="shared" si="173"/>
        <v>0</v>
      </c>
      <c r="I565" s="12">
        <f>H564*(Input!$B$13)/12</f>
        <v>0</v>
      </c>
      <c r="J565" s="12">
        <f>H564*(Input!$B$14)/12</f>
        <v>0</v>
      </c>
      <c r="K565" s="12">
        <f>IF(AND($E565=0, H564&gt;0), Input!$B$15, 0)</f>
        <v>0</v>
      </c>
      <c r="L565" s="12">
        <f>O564*IF(AND($E565=0, H564&gt;0), Input!$B$12, 0)</f>
        <v>0</v>
      </c>
      <c r="M565" s="12">
        <f t="shared" si="174"/>
        <v>0</v>
      </c>
      <c r="N565" s="12">
        <f>IF(AND($E565=0, Q565=0, D565&lt;=5), MAX(O553*Input!$B$20), 0)</f>
        <v>0</v>
      </c>
      <c r="O565" s="12">
        <f t="shared" si="175"/>
        <v>157809.62</v>
      </c>
      <c r="P565" s="20">
        <f>IF(Q565=0, VLOOKUP(B565, LWP!$A$2:$B$77, 2, FALSE), P564)</f>
        <v>0.05</v>
      </c>
      <c r="Q565" s="13">
        <f>IF(F565&lt;Input!$B$23,0,1)</f>
        <v>1</v>
      </c>
      <c r="R565" s="12">
        <f t="shared" si="161"/>
        <v>657.54008333333331</v>
      </c>
      <c r="S565" s="12">
        <f t="shared" si="162"/>
        <v>657.54008333333331</v>
      </c>
      <c r="T565" s="27">
        <f>VLOOKUP(D565,'Swap-forward'!$A$2:$B$90,2,FALSE)/12</f>
        <v>3.1558224514588173E-3</v>
      </c>
      <c r="U565" s="27">
        <f>EXP(-SUM(T$5:T565))</f>
        <v>0.20169110402234425</v>
      </c>
      <c r="V565" s="12">
        <f t="shared" si="163"/>
        <v>0</v>
      </c>
      <c r="W565" s="12">
        <f t="shared" si="164"/>
        <v>132.61998534644422</v>
      </c>
      <c r="X565" s="26"/>
      <c r="Y565">
        <f>VLOOKUP(B565, Mort!$A$2:$D$116, 4, FALSE)/12</f>
        <v>1.235935766051325E-2</v>
      </c>
      <c r="Z565">
        <f>VLOOKUP(D565,Lapse!$A$2:$B$101, 2, FALSE)/12</f>
        <v>2.5000000000000001E-3</v>
      </c>
      <c r="AA565" s="28">
        <f t="shared" si="167"/>
        <v>0.1041171651500153</v>
      </c>
      <c r="AB565" s="27">
        <f t="shared" si="165"/>
        <v>0</v>
      </c>
      <c r="AC565" s="27">
        <f t="shared" si="166"/>
        <v>13.808016916508343</v>
      </c>
    </row>
    <row r="566" spans="1:29" x14ac:dyDescent="0.2">
      <c r="A566" s="19">
        <f t="shared" si="176"/>
        <v>61848</v>
      </c>
      <c r="B566">
        <f t="shared" si="168"/>
        <v>102</v>
      </c>
      <c r="C566">
        <f t="shared" si="169"/>
        <v>1</v>
      </c>
      <c r="D566">
        <f t="shared" si="170"/>
        <v>47</v>
      </c>
      <c r="E566">
        <f t="shared" si="171"/>
        <v>10</v>
      </c>
      <c r="F566">
        <f t="shared" si="172"/>
        <v>562</v>
      </c>
      <c r="G566" s="11">
        <f>'Fund Return'!D563</f>
        <v>-7.0072296140016699E-2</v>
      </c>
      <c r="H566" s="12">
        <f t="shared" si="173"/>
        <v>0</v>
      </c>
      <c r="I566" s="12">
        <f>H565*(Input!$B$13)/12</f>
        <v>0</v>
      </c>
      <c r="J566" s="12">
        <f>H565*(Input!$B$14)/12</f>
        <v>0</v>
      </c>
      <c r="K566" s="12">
        <f>IF(AND($E566=0, H565&gt;0), Input!$B$15, 0)</f>
        <v>0</v>
      </c>
      <c r="L566" s="12">
        <f>O565*IF(AND($E566=0, H565&gt;0), Input!$B$12, 0)</f>
        <v>0</v>
      </c>
      <c r="M566" s="12">
        <f t="shared" si="174"/>
        <v>0</v>
      </c>
      <c r="N566" s="12">
        <f>IF(AND($E566=0, Q566=0, D566&lt;=5), MAX(O554*Input!$B$20), 0)</f>
        <v>0</v>
      </c>
      <c r="O566" s="12">
        <f t="shared" si="175"/>
        <v>157809.62</v>
      </c>
      <c r="P566" s="20">
        <f>IF(Q566=0, VLOOKUP(B566, LWP!$A$2:$B$77, 2, FALSE), P565)</f>
        <v>0.05</v>
      </c>
      <c r="Q566" s="13">
        <f>IF(F566&lt;Input!$B$23,0,1)</f>
        <v>1</v>
      </c>
      <c r="R566" s="12">
        <f t="shared" si="161"/>
        <v>657.54008333333331</v>
      </c>
      <c r="S566" s="12">
        <f t="shared" si="162"/>
        <v>657.54008333333331</v>
      </c>
      <c r="T566" s="27">
        <f>VLOOKUP(D566,'Swap-forward'!$A$2:$B$90,2,FALSE)/12</f>
        <v>3.1558224514588173E-3</v>
      </c>
      <c r="U566" s="27">
        <f>EXP(-SUM(T$5:T566))</f>
        <v>0.20105560599490419</v>
      </c>
      <c r="V566" s="12">
        <f t="shared" si="163"/>
        <v>0</v>
      </c>
      <c r="W566" s="12">
        <f t="shared" si="164"/>
        <v>132.20211992052313</v>
      </c>
      <c r="X566" s="26"/>
      <c r="Y566">
        <f>VLOOKUP(B566, Mort!$A$2:$D$116, 4, FALSE)/12</f>
        <v>1.235935766051325E-2</v>
      </c>
      <c r="Z566">
        <f>VLOOKUP(D566,Lapse!$A$2:$B$101, 2, FALSE)/12</f>
        <v>2.5000000000000001E-3</v>
      </c>
      <c r="AA566" s="28">
        <f t="shared" si="167"/>
        <v>0.10257326800765923</v>
      </c>
      <c r="AB566" s="27">
        <f t="shared" si="165"/>
        <v>0</v>
      </c>
      <c r="AC566" s="27">
        <f t="shared" si="166"/>
        <v>13.560403477788524</v>
      </c>
    </row>
    <row r="567" spans="1:29" x14ac:dyDescent="0.2">
      <c r="A567" s="19">
        <f t="shared" si="176"/>
        <v>61879</v>
      </c>
      <c r="B567">
        <f t="shared" si="168"/>
        <v>102</v>
      </c>
      <c r="C567">
        <f t="shared" si="169"/>
        <v>2</v>
      </c>
      <c r="D567">
        <f t="shared" si="170"/>
        <v>47</v>
      </c>
      <c r="E567">
        <f t="shared" si="171"/>
        <v>11</v>
      </c>
      <c r="F567">
        <f t="shared" si="172"/>
        <v>563</v>
      </c>
      <c r="G567" s="11">
        <f>'Fund Return'!D564</f>
        <v>7.0891392336483366E-2</v>
      </c>
      <c r="H567" s="12">
        <f t="shared" si="173"/>
        <v>0</v>
      </c>
      <c r="I567" s="12">
        <f>H566*(Input!$B$13)/12</f>
        <v>0</v>
      </c>
      <c r="J567" s="12">
        <f>H566*(Input!$B$14)/12</f>
        <v>0</v>
      </c>
      <c r="K567" s="12">
        <f>IF(AND($E567=0, H566&gt;0), Input!$B$15, 0)</f>
        <v>0</v>
      </c>
      <c r="L567" s="12">
        <f>O566*IF(AND($E567=0, H566&gt;0), Input!$B$12, 0)</f>
        <v>0</v>
      </c>
      <c r="M567" s="12">
        <f t="shared" si="174"/>
        <v>0</v>
      </c>
      <c r="N567" s="12">
        <f>IF(AND($E567=0, Q567=0, D567&lt;=5), MAX(O555*Input!$B$20), 0)</f>
        <v>0</v>
      </c>
      <c r="O567" s="12">
        <f t="shared" si="175"/>
        <v>157809.62</v>
      </c>
      <c r="P567" s="20">
        <f>IF(Q567=0, VLOOKUP(B567, LWP!$A$2:$B$77, 2, FALSE), P566)</f>
        <v>0.05</v>
      </c>
      <c r="Q567" s="13">
        <f>IF(F567&lt;Input!$B$23,0,1)</f>
        <v>1</v>
      </c>
      <c r="R567" s="12">
        <f t="shared" si="161"/>
        <v>657.54008333333331</v>
      </c>
      <c r="S567" s="12">
        <f t="shared" si="162"/>
        <v>657.54008333333331</v>
      </c>
      <c r="T567" s="27">
        <f>VLOOKUP(D567,'Swap-forward'!$A$2:$B$90,2,FALSE)/12</f>
        <v>3.1558224514588173E-3</v>
      </c>
      <c r="U567" s="27">
        <f>EXP(-SUM(T$5:T567))</f>
        <v>0.20042211032520241</v>
      </c>
      <c r="V567" s="12">
        <f t="shared" si="163"/>
        <v>0</v>
      </c>
      <c r="W567" s="12">
        <f t="shared" si="164"/>
        <v>131.7855711250761</v>
      </c>
      <c r="X567" s="26"/>
      <c r="Y567">
        <f>VLOOKUP(B567, Mort!$A$2:$D$116, 4, FALSE)/12</f>
        <v>1.235935766051325E-2</v>
      </c>
      <c r="Z567">
        <f>VLOOKUP(D567,Lapse!$A$2:$B$101, 2, FALSE)/12</f>
        <v>2.5000000000000001E-3</v>
      </c>
      <c r="AA567" s="28">
        <f t="shared" si="167"/>
        <v>0.10105226448119004</v>
      </c>
      <c r="AB567" s="27">
        <f t="shared" si="165"/>
        <v>0</v>
      </c>
      <c r="AC567" s="27">
        <f t="shared" si="166"/>
        <v>13.31723038813587</v>
      </c>
    </row>
    <row r="568" spans="1:29" x14ac:dyDescent="0.2">
      <c r="A568" s="19">
        <f t="shared" si="176"/>
        <v>61909</v>
      </c>
      <c r="B568">
        <f t="shared" si="168"/>
        <v>102</v>
      </c>
      <c r="C568">
        <f t="shared" si="169"/>
        <v>3</v>
      </c>
      <c r="D568">
        <f t="shared" si="170"/>
        <v>48</v>
      </c>
      <c r="E568">
        <f t="shared" si="171"/>
        <v>0</v>
      </c>
      <c r="F568">
        <f t="shared" si="172"/>
        <v>564</v>
      </c>
      <c r="G568" s="11">
        <f>'Fund Return'!D565</f>
        <v>7.6968910181821858E-3</v>
      </c>
      <c r="H568" s="12">
        <f t="shared" si="173"/>
        <v>0</v>
      </c>
      <c r="I568" s="12">
        <f>H567*(Input!$B$13)/12</f>
        <v>0</v>
      </c>
      <c r="J568" s="12">
        <f>H567*(Input!$B$14)/12</f>
        <v>0</v>
      </c>
      <c r="K568" s="12">
        <f>IF(AND($E568=0, H567&gt;0), Input!$B$15, 0)</f>
        <v>0</v>
      </c>
      <c r="L568" s="12">
        <f>O567*IF(AND($E568=0, H567&gt;0), Input!$B$12, 0)</f>
        <v>0</v>
      </c>
      <c r="M568" s="12">
        <f t="shared" si="174"/>
        <v>0</v>
      </c>
      <c r="N568" s="12">
        <f>IF(AND($E568=0, Q568=0, D568&lt;=5), MAX(O556*Input!$B$20), 0)</f>
        <v>0</v>
      </c>
      <c r="O568" s="12">
        <f t="shared" si="175"/>
        <v>157809.62</v>
      </c>
      <c r="P568" s="20">
        <f>IF(Q568=0, VLOOKUP(B568, LWP!$A$2:$B$77, 2, FALSE), P567)</f>
        <v>0.05</v>
      </c>
      <c r="Q568" s="13">
        <f>IF(F568&lt;Input!$B$23,0,1)</f>
        <v>1</v>
      </c>
      <c r="R568" s="12">
        <f t="shared" si="161"/>
        <v>657.54008333333331</v>
      </c>
      <c r="S568" s="12">
        <f t="shared" si="162"/>
        <v>657.54008333333331</v>
      </c>
      <c r="T568" s="27">
        <f>VLOOKUP(D568,'Swap-forward'!$A$2:$B$90,2,FALSE)/12</f>
        <v>3.1558224514588173E-3</v>
      </c>
      <c r="U568" s="27">
        <f>EXP(-SUM(T$5:T568))</f>
        <v>0.19979061070411386</v>
      </c>
      <c r="V568" s="12">
        <f t="shared" si="163"/>
        <v>0</v>
      </c>
      <c r="W568" s="12">
        <f t="shared" si="164"/>
        <v>131.37033481160057</v>
      </c>
      <c r="X568" s="26"/>
      <c r="Y568">
        <f>VLOOKUP(B568, Mort!$A$2:$D$116, 4, FALSE)/12</f>
        <v>1.235935766051325E-2</v>
      </c>
      <c r="Z568">
        <f>VLOOKUP(D568,Lapse!$A$2:$B$101, 2, FALSE)/12</f>
        <v>2.5000000000000001E-3</v>
      </c>
      <c r="AA568" s="28">
        <f t="shared" si="167"/>
        <v>9.9553815093557083E-2</v>
      </c>
      <c r="AB568" s="27">
        <f t="shared" si="165"/>
        <v>0</v>
      </c>
      <c r="AC568" s="27">
        <f t="shared" si="166"/>
        <v>13.078418020612768</v>
      </c>
    </row>
    <row r="569" spans="1:29" x14ac:dyDescent="0.2">
      <c r="A569" s="19">
        <f t="shared" si="176"/>
        <v>61940</v>
      </c>
      <c r="B569">
        <f t="shared" si="168"/>
        <v>102</v>
      </c>
      <c r="C569">
        <f t="shared" si="169"/>
        <v>4</v>
      </c>
      <c r="D569">
        <f t="shared" si="170"/>
        <v>48</v>
      </c>
      <c r="E569">
        <f t="shared" si="171"/>
        <v>1</v>
      </c>
      <c r="F569">
        <f t="shared" si="172"/>
        <v>565</v>
      </c>
      <c r="G569" s="11">
        <f>'Fund Return'!D566</f>
        <v>5.5681683688708954E-2</v>
      </c>
      <c r="H569" s="12">
        <f t="shared" si="173"/>
        <v>0</v>
      </c>
      <c r="I569" s="12">
        <f>H568*(Input!$B$13)/12</f>
        <v>0</v>
      </c>
      <c r="J569" s="12">
        <f>H568*(Input!$B$14)/12</f>
        <v>0</v>
      </c>
      <c r="K569" s="12">
        <f>IF(AND($E569=0, H568&gt;0), Input!$B$15, 0)</f>
        <v>0</v>
      </c>
      <c r="L569" s="12">
        <f>O568*IF(AND($E569=0, H568&gt;0), Input!$B$12, 0)</f>
        <v>0</v>
      </c>
      <c r="M569" s="12">
        <f t="shared" si="174"/>
        <v>0</v>
      </c>
      <c r="N569" s="12">
        <f>IF(AND($E569=0, Q569=0, D569&lt;=5), MAX(O557*Input!$B$20), 0)</f>
        <v>0</v>
      </c>
      <c r="O569" s="12">
        <f t="shared" si="175"/>
        <v>157809.62</v>
      </c>
      <c r="P569" s="20">
        <f>IF(Q569=0, VLOOKUP(B569, LWP!$A$2:$B$77, 2, FALSE), P568)</f>
        <v>0.05</v>
      </c>
      <c r="Q569" s="13">
        <f>IF(F569&lt;Input!$B$23,0,1)</f>
        <v>1</v>
      </c>
      <c r="R569" s="12">
        <f t="shared" si="161"/>
        <v>657.54008333333331</v>
      </c>
      <c r="S569" s="12">
        <f t="shared" si="162"/>
        <v>657.54008333333331</v>
      </c>
      <c r="T569" s="27">
        <f>VLOOKUP(D569,'Swap-forward'!$A$2:$B$90,2,FALSE)/12</f>
        <v>3.1558224514588173E-3</v>
      </c>
      <c r="U569" s="27">
        <f>EXP(-SUM(T$5:T569))</f>
        <v>0.19916110084239261</v>
      </c>
      <c r="V569" s="12">
        <f t="shared" si="163"/>
        <v>0</v>
      </c>
      <c r="W569" s="12">
        <f t="shared" si="164"/>
        <v>130.95640684466522</v>
      </c>
      <c r="X569" s="26"/>
      <c r="Y569">
        <f>VLOOKUP(B569, Mort!$A$2:$D$116, 4, FALSE)/12</f>
        <v>1.235935766051325E-2</v>
      </c>
      <c r="Z569">
        <f>VLOOKUP(D569,Lapse!$A$2:$B$101, 2, FALSE)/12</f>
        <v>2.5000000000000001E-3</v>
      </c>
      <c r="AA569" s="28">
        <f t="shared" si="167"/>
        <v>9.8077585401631348E-2</v>
      </c>
      <c r="AB569" s="27">
        <f t="shared" si="165"/>
        <v>0</v>
      </c>
      <c r="AC569" s="27">
        <f t="shared" si="166"/>
        <v>12.843888176198433</v>
      </c>
    </row>
    <row r="570" spans="1:29" x14ac:dyDescent="0.2">
      <c r="A570" s="19">
        <f t="shared" si="176"/>
        <v>61971</v>
      </c>
      <c r="B570">
        <f t="shared" si="168"/>
        <v>102</v>
      </c>
      <c r="C570">
        <f t="shared" si="169"/>
        <v>5</v>
      </c>
      <c r="D570">
        <f t="shared" si="170"/>
        <v>48</v>
      </c>
      <c r="E570">
        <f t="shared" si="171"/>
        <v>2</v>
      </c>
      <c r="F570">
        <f t="shared" si="172"/>
        <v>566</v>
      </c>
      <c r="G570" s="11">
        <f>'Fund Return'!D567</f>
        <v>-1.6256626618243827E-2</v>
      </c>
      <c r="H570" s="12">
        <f t="shared" si="173"/>
        <v>0</v>
      </c>
      <c r="I570" s="12">
        <f>H569*(Input!$B$13)/12</f>
        <v>0</v>
      </c>
      <c r="J570" s="12">
        <f>H569*(Input!$B$14)/12</f>
        <v>0</v>
      </c>
      <c r="K570" s="12">
        <f>IF(AND($E570=0, H569&gt;0), Input!$B$15, 0)</f>
        <v>0</v>
      </c>
      <c r="L570" s="12">
        <f>O569*IF(AND($E570=0, H569&gt;0), Input!$B$12, 0)</f>
        <v>0</v>
      </c>
      <c r="M570" s="12">
        <f t="shared" si="174"/>
        <v>0</v>
      </c>
      <c r="N570" s="12">
        <f>IF(AND($E570=0, Q570=0, D570&lt;=5), MAX(O558*Input!$B$20), 0)</f>
        <v>0</v>
      </c>
      <c r="O570" s="12">
        <f t="shared" si="175"/>
        <v>157809.62</v>
      </c>
      <c r="P570" s="20">
        <f>IF(Q570=0, VLOOKUP(B570, LWP!$A$2:$B$77, 2, FALSE), P569)</f>
        <v>0.05</v>
      </c>
      <c r="Q570" s="13">
        <f>IF(F570&lt;Input!$B$23,0,1)</f>
        <v>1</v>
      </c>
      <c r="R570" s="12">
        <f t="shared" si="161"/>
        <v>657.54008333333331</v>
      </c>
      <c r="S570" s="12">
        <f t="shared" si="162"/>
        <v>657.54008333333331</v>
      </c>
      <c r="T570" s="27">
        <f>VLOOKUP(D570,'Swap-forward'!$A$2:$B$90,2,FALSE)/12</f>
        <v>3.1558224514588173E-3</v>
      </c>
      <c r="U570" s="27">
        <f>EXP(-SUM(T$5:T570))</f>
        <v>0.19853357447060921</v>
      </c>
      <c r="V570" s="12">
        <f t="shared" si="163"/>
        <v>0</v>
      </c>
      <c r="W570" s="12">
        <f t="shared" si="164"/>
        <v>130.54378310186891</v>
      </c>
      <c r="X570" s="26"/>
      <c r="Y570">
        <f>VLOOKUP(B570, Mort!$A$2:$D$116, 4, FALSE)/12</f>
        <v>1.235935766051325E-2</v>
      </c>
      <c r="Z570">
        <f>VLOOKUP(D570,Lapse!$A$2:$B$101, 2, FALSE)/12</f>
        <v>2.5000000000000001E-3</v>
      </c>
      <c r="AA570" s="28">
        <f t="shared" si="167"/>
        <v>9.6623245921560116E-2</v>
      </c>
      <c r="AB570" s="27">
        <f t="shared" si="165"/>
        <v>0</v>
      </c>
      <c r="AC570" s="27">
        <f t="shared" si="166"/>
        <v>12.613564058182684</v>
      </c>
    </row>
    <row r="571" spans="1:29" x14ac:dyDescent="0.2">
      <c r="A571" s="19">
        <f t="shared" si="176"/>
        <v>62001</v>
      </c>
      <c r="B571">
        <f t="shared" si="168"/>
        <v>102</v>
      </c>
      <c r="C571">
        <f t="shared" si="169"/>
        <v>6</v>
      </c>
      <c r="D571">
        <f t="shared" si="170"/>
        <v>48</v>
      </c>
      <c r="E571">
        <f t="shared" si="171"/>
        <v>3</v>
      </c>
      <c r="F571">
        <f t="shared" si="172"/>
        <v>567</v>
      </c>
      <c r="G571" s="11">
        <f>'Fund Return'!D568</f>
        <v>-2.2549064590261046E-2</v>
      </c>
      <c r="H571" s="12">
        <f t="shared" si="173"/>
        <v>0</v>
      </c>
      <c r="I571" s="12">
        <f>H570*(Input!$B$13)/12</f>
        <v>0</v>
      </c>
      <c r="J571" s="12">
        <f>H570*(Input!$B$14)/12</f>
        <v>0</v>
      </c>
      <c r="K571" s="12">
        <f>IF(AND($E571=0, H570&gt;0), Input!$B$15, 0)</f>
        <v>0</v>
      </c>
      <c r="L571" s="12">
        <f>O570*IF(AND($E571=0, H570&gt;0), Input!$B$12, 0)</f>
        <v>0</v>
      </c>
      <c r="M571" s="12">
        <f t="shared" si="174"/>
        <v>0</v>
      </c>
      <c r="N571" s="12">
        <f>IF(AND($E571=0, Q571=0, D571&lt;=5), MAX(O559*Input!$B$20), 0)</f>
        <v>0</v>
      </c>
      <c r="O571" s="12">
        <f t="shared" si="175"/>
        <v>157809.62</v>
      </c>
      <c r="P571" s="20">
        <f>IF(Q571=0, VLOOKUP(B571, LWP!$A$2:$B$77, 2, FALSE), P570)</f>
        <v>0.05</v>
      </c>
      <c r="Q571" s="13">
        <f>IF(F571&lt;Input!$B$23,0,1)</f>
        <v>1</v>
      </c>
      <c r="R571" s="12">
        <f t="shared" si="161"/>
        <v>657.54008333333331</v>
      </c>
      <c r="S571" s="12">
        <f t="shared" si="162"/>
        <v>657.54008333333331</v>
      </c>
      <c r="T571" s="27">
        <f>VLOOKUP(D571,'Swap-forward'!$A$2:$B$90,2,FALSE)/12</f>
        <v>3.1558224514588173E-3</v>
      </c>
      <c r="U571" s="27">
        <f>EXP(-SUM(T$5:T571))</f>
        <v>0.19790802533908816</v>
      </c>
      <c r="V571" s="12">
        <f t="shared" si="163"/>
        <v>0</v>
      </c>
      <c r="W571" s="12">
        <f t="shared" si="164"/>
        <v>130.13245947379946</v>
      </c>
      <c r="X571" s="26"/>
      <c r="Y571">
        <f>VLOOKUP(B571, Mort!$A$2:$D$116, 4, FALSE)/12</f>
        <v>1.235935766051325E-2</v>
      </c>
      <c r="Z571">
        <f>VLOOKUP(D571,Lapse!$A$2:$B$101, 2, FALSE)/12</f>
        <v>2.5000000000000001E-3</v>
      </c>
      <c r="AA571" s="28">
        <f t="shared" si="167"/>
        <v>9.5190472055228598E-2</v>
      </c>
      <c r="AB571" s="27">
        <f t="shared" si="165"/>
        <v>0</v>
      </c>
      <c r="AC571" s="27">
        <f t="shared" si="166"/>
        <v>12.387370247018875</v>
      </c>
    </row>
    <row r="572" spans="1:29" x14ac:dyDescent="0.2">
      <c r="A572" s="19">
        <f t="shared" si="176"/>
        <v>62032</v>
      </c>
      <c r="B572">
        <f t="shared" si="168"/>
        <v>102</v>
      </c>
      <c r="C572">
        <f t="shared" si="169"/>
        <v>7</v>
      </c>
      <c r="D572">
        <f t="shared" si="170"/>
        <v>48</v>
      </c>
      <c r="E572">
        <f t="shared" si="171"/>
        <v>4</v>
      </c>
      <c r="F572">
        <f t="shared" si="172"/>
        <v>568</v>
      </c>
      <c r="G572" s="11">
        <f>'Fund Return'!D569</f>
        <v>-2.822247447219435E-2</v>
      </c>
      <c r="H572" s="12">
        <f t="shared" si="173"/>
        <v>0</v>
      </c>
      <c r="I572" s="12">
        <f>H571*(Input!$B$13)/12</f>
        <v>0</v>
      </c>
      <c r="J572" s="12">
        <f>H571*(Input!$B$14)/12</f>
        <v>0</v>
      </c>
      <c r="K572" s="12">
        <f>IF(AND($E572=0, H571&gt;0), Input!$B$15, 0)</f>
        <v>0</v>
      </c>
      <c r="L572" s="12">
        <f>O571*IF(AND($E572=0, H571&gt;0), Input!$B$12, 0)</f>
        <v>0</v>
      </c>
      <c r="M572" s="12">
        <f t="shared" si="174"/>
        <v>0</v>
      </c>
      <c r="N572" s="12">
        <f>IF(AND($E572=0, Q572=0, D572&lt;=5), MAX(O560*Input!$B$20), 0)</f>
        <v>0</v>
      </c>
      <c r="O572" s="12">
        <f t="shared" si="175"/>
        <v>157809.62</v>
      </c>
      <c r="P572" s="20">
        <f>IF(Q572=0, VLOOKUP(B572, LWP!$A$2:$B$77, 2, FALSE), P571)</f>
        <v>0.05</v>
      </c>
      <c r="Q572" s="13">
        <f>IF(F572&lt;Input!$B$23,0,1)</f>
        <v>1</v>
      </c>
      <c r="R572" s="12">
        <f t="shared" si="161"/>
        <v>657.54008333333331</v>
      </c>
      <c r="S572" s="12">
        <f t="shared" si="162"/>
        <v>657.54008333333331</v>
      </c>
      <c r="T572" s="27">
        <f>VLOOKUP(D572,'Swap-forward'!$A$2:$B$90,2,FALSE)/12</f>
        <v>3.1558224514588173E-3</v>
      </c>
      <c r="U572" s="27">
        <f>EXP(-SUM(T$5:T572))</f>
        <v>0.1972844472178458</v>
      </c>
      <c r="V572" s="12">
        <f t="shared" si="163"/>
        <v>0</v>
      </c>
      <c r="W572" s="12">
        <f t="shared" si="164"/>
        <v>129.72243186399294</v>
      </c>
      <c r="X572" s="26"/>
      <c r="Y572">
        <f>VLOOKUP(B572, Mort!$A$2:$D$116, 4, FALSE)/12</f>
        <v>1.235935766051325E-2</v>
      </c>
      <c r="Z572">
        <f>VLOOKUP(D572,Lapse!$A$2:$B$101, 2, FALSE)/12</f>
        <v>2.5000000000000001E-3</v>
      </c>
      <c r="AA572" s="28">
        <f t="shared" si="167"/>
        <v>9.377894401781188E-2</v>
      </c>
      <c r="AB572" s="27">
        <f t="shared" si="165"/>
        <v>0</v>
      </c>
      <c r="AC572" s="27">
        <f t="shared" si="166"/>
        <v>12.165232675627809</v>
      </c>
    </row>
    <row r="573" spans="1:29" x14ac:dyDescent="0.2">
      <c r="A573" s="19">
        <f t="shared" si="176"/>
        <v>62062</v>
      </c>
      <c r="B573">
        <f t="shared" si="168"/>
        <v>102</v>
      </c>
      <c r="C573">
        <f t="shared" si="169"/>
        <v>8</v>
      </c>
      <c r="D573">
        <f t="shared" si="170"/>
        <v>48</v>
      </c>
      <c r="E573">
        <f t="shared" si="171"/>
        <v>5</v>
      </c>
      <c r="F573">
        <f t="shared" si="172"/>
        <v>569</v>
      </c>
      <c r="G573" s="11">
        <f>'Fund Return'!D570</f>
        <v>-4.2459429670190979E-2</v>
      </c>
      <c r="H573" s="12">
        <f t="shared" si="173"/>
        <v>0</v>
      </c>
      <c r="I573" s="12">
        <f>H572*(Input!$B$13)/12</f>
        <v>0</v>
      </c>
      <c r="J573" s="12">
        <f>H572*(Input!$B$14)/12</f>
        <v>0</v>
      </c>
      <c r="K573" s="12">
        <f>IF(AND($E573=0, H572&gt;0), Input!$B$15, 0)</f>
        <v>0</v>
      </c>
      <c r="L573" s="12">
        <f>O572*IF(AND($E573=0, H572&gt;0), Input!$B$12, 0)</f>
        <v>0</v>
      </c>
      <c r="M573" s="12">
        <f t="shared" si="174"/>
        <v>0</v>
      </c>
      <c r="N573" s="12">
        <f>IF(AND($E573=0, Q573=0, D573&lt;=5), MAX(O561*Input!$B$20), 0)</f>
        <v>0</v>
      </c>
      <c r="O573" s="12">
        <f t="shared" si="175"/>
        <v>157809.62</v>
      </c>
      <c r="P573" s="20">
        <f>IF(Q573=0, VLOOKUP(B573, LWP!$A$2:$B$77, 2, FALSE), P572)</f>
        <v>0.05</v>
      </c>
      <c r="Q573" s="13">
        <f>IF(F573&lt;Input!$B$23,0,1)</f>
        <v>1</v>
      </c>
      <c r="R573" s="12">
        <f t="shared" si="161"/>
        <v>657.54008333333331</v>
      </c>
      <c r="S573" s="12">
        <f t="shared" si="162"/>
        <v>657.54008333333331</v>
      </c>
      <c r="T573" s="27">
        <f>VLOOKUP(D573,'Swap-forward'!$A$2:$B$90,2,FALSE)/12</f>
        <v>3.1558224514588173E-3</v>
      </c>
      <c r="U573" s="27">
        <f>EXP(-SUM(T$5:T573))</f>
        <v>0.19666283389652819</v>
      </c>
      <c r="V573" s="12">
        <f t="shared" si="163"/>
        <v>0</v>
      </c>
      <c r="W573" s="12">
        <f t="shared" si="164"/>
        <v>129.31369618889264</v>
      </c>
      <c r="X573" s="26"/>
      <c r="Y573">
        <f>VLOOKUP(B573, Mort!$A$2:$D$116, 4, FALSE)/12</f>
        <v>1.235935766051325E-2</v>
      </c>
      <c r="Z573">
        <f>VLOOKUP(D573,Lapse!$A$2:$B$101, 2, FALSE)/12</f>
        <v>2.5000000000000001E-3</v>
      </c>
      <c r="AA573" s="28">
        <f t="shared" si="167"/>
        <v>9.2388346766401327E-2</v>
      </c>
      <c r="AB573" s="27">
        <f t="shared" si="165"/>
        <v>0</v>
      </c>
      <c r="AC573" s="27">
        <f t="shared" si="166"/>
        <v>11.947078605144483</v>
      </c>
    </row>
    <row r="574" spans="1:29" x14ac:dyDescent="0.2">
      <c r="A574" s="19">
        <f t="shared" si="176"/>
        <v>62093</v>
      </c>
      <c r="B574">
        <f t="shared" si="168"/>
        <v>102</v>
      </c>
      <c r="C574">
        <f t="shared" si="169"/>
        <v>9</v>
      </c>
      <c r="D574">
        <f t="shared" si="170"/>
        <v>48</v>
      </c>
      <c r="E574">
        <f t="shared" si="171"/>
        <v>6</v>
      </c>
      <c r="F574">
        <f t="shared" si="172"/>
        <v>570</v>
      </c>
      <c r="G574" s="11">
        <f>'Fund Return'!D571</f>
        <v>-2.0139240543172801E-2</v>
      </c>
      <c r="H574" s="12">
        <f t="shared" si="173"/>
        <v>0</v>
      </c>
      <c r="I574" s="12">
        <f>H573*(Input!$B$13)/12</f>
        <v>0</v>
      </c>
      <c r="J574" s="12">
        <f>H573*(Input!$B$14)/12</f>
        <v>0</v>
      </c>
      <c r="K574" s="12">
        <f>IF(AND($E574=0, H573&gt;0), Input!$B$15, 0)</f>
        <v>0</v>
      </c>
      <c r="L574" s="12">
        <f>O573*IF(AND($E574=0, H573&gt;0), Input!$B$12, 0)</f>
        <v>0</v>
      </c>
      <c r="M574" s="12">
        <f t="shared" si="174"/>
        <v>0</v>
      </c>
      <c r="N574" s="12">
        <f>IF(AND($E574=0, Q574=0, D574&lt;=5), MAX(O562*Input!$B$20), 0)</f>
        <v>0</v>
      </c>
      <c r="O574" s="12">
        <f t="shared" si="175"/>
        <v>157809.62</v>
      </c>
      <c r="P574" s="20">
        <f>IF(Q574=0, VLOOKUP(B574, LWP!$A$2:$B$77, 2, FALSE), P573)</f>
        <v>0.05</v>
      </c>
      <c r="Q574" s="13">
        <f>IF(F574&lt;Input!$B$23,0,1)</f>
        <v>1</v>
      </c>
      <c r="R574" s="12">
        <f t="shared" si="161"/>
        <v>657.54008333333331</v>
      </c>
      <c r="S574" s="12">
        <f t="shared" si="162"/>
        <v>657.54008333333331</v>
      </c>
      <c r="T574" s="27">
        <f>VLOOKUP(D574,'Swap-forward'!$A$2:$B$90,2,FALSE)/12</f>
        <v>3.1558224514588173E-3</v>
      </c>
      <c r="U574" s="27">
        <f>EXP(-SUM(T$5:T574))</f>
        <v>0.19604317918434927</v>
      </c>
      <c r="V574" s="12">
        <f t="shared" si="163"/>
        <v>0</v>
      </c>
      <c r="W574" s="12">
        <f t="shared" si="164"/>
        <v>128.90624837780862</v>
      </c>
      <c r="X574" s="26"/>
      <c r="Y574">
        <f>VLOOKUP(B574, Mort!$A$2:$D$116, 4, FALSE)/12</f>
        <v>1.235935766051325E-2</v>
      </c>
      <c r="Z574">
        <f>VLOOKUP(D574,Lapse!$A$2:$B$101, 2, FALSE)/12</f>
        <v>2.5000000000000001E-3</v>
      </c>
      <c r="AA574" s="28">
        <f t="shared" si="167"/>
        <v>9.1018369929689216E-2</v>
      </c>
      <c r="AB574" s="27">
        <f t="shared" si="165"/>
        <v>0</v>
      </c>
      <c r="AC574" s="27">
        <f t="shared" si="166"/>
        <v>11.732836601099786</v>
      </c>
    </row>
    <row r="575" spans="1:29" x14ac:dyDescent="0.2">
      <c r="A575" s="19">
        <f t="shared" si="176"/>
        <v>62124</v>
      </c>
      <c r="B575">
        <f t="shared" si="168"/>
        <v>102</v>
      </c>
      <c r="C575">
        <f t="shared" si="169"/>
        <v>10</v>
      </c>
      <c r="D575">
        <f t="shared" si="170"/>
        <v>48</v>
      </c>
      <c r="E575">
        <f t="shared" si="171"/>
        <v>7</v>
      </c>
      <c r="F575">
        <f t="shared" si="172"/>
        <v>571</v>
      </c>
      <c r="G575" s="11">
        <f>'Fund Return'!D572</f>
        <v>1.2138548058034356E-2</v>
      </c>
      <c r="H575" s="12">
        <f t="shared" si="173"/>
        <v>0</v>
      </c>
      <c r="I575" s="12">
        <f>H574*(Input!$B$13)/12</f>
        <v>0</v>
      </c>
      <c r="J575" s="12">
        <f>H574*(Input!$B$14)/12</f>
        <v>0</v>
      </c>
      <c r="K575" s="12">
        <f>IF(AND($E575=0, H574&gt;0), Input!$B$15, 0)</f>
        <v>0</v>
      </c>
      <c r="L575" s="12">
        <f>O574*IF(AND($E575=0, H574&gt;0), Input!$B$12, 0)</f>
        <v>0</v>
      </c>
      <c r="M575" s="12">
        <f t="shared" si="174"/>
        <v>0</v>
      </c>
      <c r="N575" s="12">
        <f>IF(AND($E575=0, Q575=0, D575&lt;=5), MAX(O563*Input!$B$20), 0)</f>
        <v>0</v>
      </c>
      <c r="O575" s="12">
        <f t="shared" si="175"/>
        <v>157809.62</v>
      </c>
      <c r="P575" s="20">
        <f>IF(Q575=0, VLOOKUP(B575, LWP!$A$2:$B$77, 2, FALSE), P574)</f>
        <v>0.05</v>
      </c>
      <c r="Q575" s="13">
        <f>IF(F575&lt;Input!$B$23,0,1)</f>
        <v>1</v>
      </c>
      <c r="R575" s="12">
        <f t="shared" si="161"/>
        <v>657.54008333333331</v>
      </c>
      <c r="S575" s="12">
        <f t="shared" si="162"/>
        <v>657.54008333333331</v>
      </c>
      <c r="T575" s="27">
        <f>VLOOKUP(D575,'Swap-forward'!$A$2:$B$90,2,FALSE)/12</f>
        <v>3.1558224514588173E-3</v>
      </c>
      <c r="U575" s="27">
        <f>EXP(-SUM(T$5:T575))</f>
        <v>0.19542547691002918</v>
      </c>
      <c r="V575" s="12">
        <f t="shared" si="163"/>
        <v>0</v>
      </c>
      <c r="W575" s="12">
        <f t="shared" si="164"/>
        <v>128.50008437287698</v>
      </c>
      <c r="X575" s="26"/>
      <c r="Y575">
        <f>VLOOKUP(B575, Mort!$A$2:$D$116, 4, FALSE)/12</f>
        <v>1.235935766051325E-2</v>
      </c>
      <c r="Z575">
        <f>VLOOKUP(D575,Lapse!$A$2:$B$101, 2, FALSE)/12</f>
        <v>2.5000000000000001E-3</v>
      </c>
      <c r="AA575" s="28">
        <f t="shared" si="167"/>
        <v>8.966870773869616E-2</v>
      </c>
      <c r="AB575" s="27">
        <f t="shared" si="165"/>
        <v>0</v>
      </c>
      <c r="AC575" s="27">
        <f t="shared" si="166"/>
        <v>11.522436510029303</v>
      </c>
    </row>
    <row r="576" spans="1:29" x14ac:dyDescent="0.2">
      <c r="A576" s="19">
        <f t="shared" si="176"/>
        <v>62152</v>
      </c>
      <c r="B576">
        <f t="shared" si="168"/>
        <v>102</v>
      </c>
      <c r="C576">
        <f t="shared" si="169"/>
        <v>11</v>
      </c>
      <c r="D576">
        <f t="shared" si="170"/>
        <v>48</v>
      </c>
      <c r="E576">
        <f t="shared" si="171"/>
        <v>8</v>
      </c>
      <c r="F576">
        <f t="shared" si="172"/>
        <v>572</v>
      </c>
      <c r="G576" s="11">
        <f>'Fund Return'!D573</f>
        <v>-2.4396189140061014E-2</v>
      </c>
      <c r="H576" s="12">
        <f t="shared" si="173"/>
        <v>0</v>
      </c>
      <c r="I576" s="12">
        <f>H575*(Input!$B$13)/12</f>
        <v>0</v>
      </c>
      <c r="J576" s="12">
        <f>H575*(Input!$B$14)/12</f>
        <v>0</v>
      </c>
      <c r="K576" s="12">
        <f>IF(AND($E576=0, H575&gt;0), Input!$B$15, 0)</f>
        <v>0</v>
      </c>
      <c r="L576" s="12">
        <f>O575*IF(AND($E576=0, H575&gt;0), Input!$B$12, 0)</f>
        <v>0</v>
      </c>
      <c r="M576" s="12">
        <f t="shared" si="174"/>
        <v>0</v>
      </c>
      <c r="N576" s="12">
        <f>IF(AND($E576=0, Q576=0, D576&lt;=5), MAX(O564*Input!$B$20), 0)</f>
        <v>0</v>
      </c>
      <c r="O576" s="12">
        <f t="shared" si="175"/>
        <v>157809.62</v>
      </c>
      <c r="P576" s="20">
        <f>IF(Q576=0, VLOOKUP(B576, LWP!$A$2:$B$77, 2, FALSE), P575)</f>
        <v>0.05</v>
      </c>
      <c r="Q576" s="13">
        <f>IF(F576&lt;Input!$B$23,0,1)</f>
        <v>1</v>
      </c>
      <c r="R576" s="12">
        <f t="shared" si="161"/>
        <v>657.54008333333331</v>
      </c>
      <c r="S576" s="12">
        <f t="shared" si="162"/>
        <v>657.54008333333331</v>
      </c>
      <c r="T576" s="27">
        <f>VLOOKUP(D576,'Swap-forward'!$A$2:$B$90,2,FALSE)/12</f>
        <v>3.1558224514588173E-3</v>
      </c>
      <c r="U576" s="27">
        <f>EXP(-SUM(T$5:T576))</f>
        <v>0.19480972092173285</v>
      </c>
      <c r="V576" s="12">
        <f t="shared" si="163"/>
        <v>0</v>
      </c>
      <c r="W576" s="12">
        <f t="shared" si="164"/>
        <v>128.09520012901962</v>
      </c>
      <c r="X576" s="26"/>
      <c r="Y576">
        <f>VLOOKUP(B576, Mort!$A$2:$D$116, 4, FALSE)/12</f>
        <v>1.235935766051325E-2</v>
      </c>
      <c r="Z576">
        <f>VLOOKUP(D576,Lapse!$A$2:$B$101, 2, FALSE)/12</f>
        <v>2.5000000000000001E-3</v>
      </c>
      <c r="AA576" s="28">
        <f t="shared" si="167"/>
        <v>8.8339058958525604E-2</v>
      </c>
      <c r="AB576" s="27">
        <f t="shared" si="165"/>
        <v>0</v>
      </c>
      <c r="AC576" s="27">
        <f t="shared" si="166"/>
        <v>11.315809436501601</v>
      </c>
    </row>
    <row r="577" spans="1:29" x14ac:dyDescent="0.2">
      <c r="A577" s="19">
        <f t="shared" si="176"/>
        <v>62183</v>
      </c>
      <c r="B577">
        <f t="shared" si="168"/>
        <v>103</v>
      </c>
      <c r="C577">
        <f t="shared" si="169"/>
        <v>0</v>
      </c>
      <c r="D577">
        <f t="shared" si="170"/>
        <v>48</v>
      </c>
      <c r="E577">
        <f t="shared" si="171"/>
        <v>9</v>
      </c>
      <c r="F577">
        <f t="shared" si="172"/>
        <v>573</v>
      </c>
      <c r="G577" s="11">
        <f>'Fund Return'!D574</f>
        <v>4.0801702931701773E-2</v>
      </c>
      <c r="H577" s="12">
        <f t="shared" si="173"/>
        <v>0</v>
      </c>
      <c r="I577" s="12">
        <f>H576*(Input!$B$13)/12</f>
        <v>0</v>
      </c>
      <c r="J577" s="12">
        <f>H576*(Input!$B$14)/12</f>
        <v>0</v>
      </c>
      <c r="K577" s="12">
        <f>IF(AND($E577=0, H576&gt;0), Input!$B$15, 0)</f>
        <v>0</v>
      </c>
      <c r="L577" s="12">
        <f>O576*IF(AND($E577=0, H576&gt;0), Input!$B$12, 0)</f>
        <v>0</v>
      </c>
      <c r="M577" s="12">
        <f t="shared" si="174"/>
        <v>0</v>
      </c>
      <c r="N577" s="12">
        <f>IF(AND($E577=0, Q577=0, D577&lt;=5), MAX(O565*Input!$B$20), 0)</f>
        <v>0</v>
      </c>
      <c r="O577" s="12">
        <f t="shared" si="175"/>
        <v>157809.62</v>
      </c>
      <c r="P577" s="20">
        <f>IF(Q577=0, VLOOKUP(B577, LWP!$A$2:$B$77, 2, FALSE), P576)</f>
        <v>0.05</v>
      </c>
      <c r="Q577" s="13">
        <f>IF(F577&lt;Input!$B$23,0,1)</f>
        <v>1</v>
      </c>
      <c r="R577" s="12">
        <f t="shared" si="161"/>
        <v>657.54008333333331</v>
      </c>
      <c r="S577" s="12">
        <f t="shared" si="162"/>
        <v>657.54008333333331</v>
      </c>
      <c r="T577" s="27">
        <f>VLOOKUP(D577,'Swap-forward'!$A$2:$B$90,2,FALSE)/12</f>
        <v>3.1558224514588173E-3</v>
      </c>
      <c r="U577" s="27">
        <f>EXP(-SUM(T$5:T577))</f>
        <v>0.19419590508700868</v>
      </c>
      <c r="V577" s="12">
        <f t="shared" si="163"/>
        <v>0</v>
      </c>
      <c r="W577" s="12">
        <f t="shared" si="164"/>
        <v>127.69159161390377</v>
      </c>
      <c r="X577" s="26"/>
      <c r="Y577">
        <f>VLOOKUP(B577, Mort!$A$2:$D$116, 4, FALSE)/12</f>
        <v>1.404834186756E-2</v>
      </c>
      <c r="Z577">
        <f>VLOOKUP(D577,Lapse!$A$2:$B$101, 2, FALSE)/12</f>
        <v>2.5000000000000001E-3</v>
      </c>
      <c r="AA577" s="28">
        <f t="shared" si="167"/>
        <v>8.6880296553872652E-2</v>
      </c>
      <c r="AB577" s="27">
        <f t="shared" si="165"/>
        <v>0</v>
      </c>
      <c r="AC577" s="27">
        <f t="shared" si="166"/>
        <v>11.093883346851957</v>
      </c>
    </row>
    <row r="578" spans="1:29" x14ac:dyDescent="0.2">
      <c r="A578" s="19">
        <f t="shared" si="176"/>
        <v>62213</v>
      </c>
      <c r="B578">
        <f t="shared" si="168"/>
        <v>103</v>
      </c>
      <c r="C578">
        <f t="shared" si="169"/>
        <v>1</v>
      </c>
      <c r="D578">
        <f t="shared" si="170"/>
        <v>48</v>
      </c>
      <c r="E578">
        <f t="shared" si="171"/>
        <v>10</v>
      </c>
      <c r="F578">
        <f t="shared" si="172"/>
        <v>574</v>
      </c>
      <c r="G578" s="11">
        <f>'Fund Return'!D575</f>
        <v>2.4478909647620374E-2</v>
      </c>
      <c r="H578" s="12">
        <f t="shared" si="173"/>
        <v>0</v>
      </c>
      <c r="I578" s="12">
        <f>H577*(Input!$B$13)/12</f>
        <v>0</v>
      </c>
      <c r="J578" s="12">
        <f>H577*(Input!$B$14)/12</f>
        <v>0</v>
      </c>
      <c r="K578" s="12">
        <f>IF(AND($E578=0, H577&gt;0), Input!$B$15, 0)</f>
        <v>0</v>
      </c>
      <c r="L578" s="12">
        <f>O577*IF(AND($E578=0, H577&gt;0), Input!$B$12, 0)</f>
        <v>0</v>
      </c>
      <c r="M578" s="12">
        <f t="shared" si="174"/>
        <v>0</v>
      </c>
      <c r="N578" s="12">
        <f>IF(AND($E578=0, Q578=0, D578&lt;=5), MAX(O566*Input!$B$20), 0)</f>
        <v>0</v>
      </c>
      <c r="O578" s="12">
        <f t="shared" si="175"/>
        <v>157809.62</v>
      </c>
      <c r="P578" s="20">
        <f>IF(Q578=0, VLOOKUP(B578, LWP!$A$2:$B$77, 2, FALSE), P577)</f>
        <v>0.05</v>
      </c>
      <c r="Q578" s="13">
        <f>IF(F578&lt;Input!$B$23,0,1)</f>
        <v>1</v>
      </c>
      <c r="R578" s="12">
        <f t="shared" si="161"/>
        <v>657.54008333333331</v>
      </c>
      <c r="S578" s="12">
        <f t="shared" si="162"/>
        <v>657.54008333333331</v>
      </c>
      <c r="T578" s="27">
        <f>VLOOKUP(D578,'Swap-forward'!$A$2:$B$90,2,FALSE)/12</f>
        <v>3.1558224514588173E-3</v>
      </c>
      <c r="U578" s="27">
        <f>EXP(-SUM(T$5:T578))</f>
        <v>0.19358402329272756</v>
      </c>
      <c r="V578" s="12">
        <f t="shared" si="163"/>
        <v>0</v>
      </c>
      <c r="W578" s="12">
        <f t="shared" si="164"/>
        <v>127.28925480790201</v>
      </c>
      <c r="X578" s="26"/>
      <c r="Y578">
        <f>VLOOKUP(B578, Mort!$A$2:$D$116, 4, FALSE)/12</f>
        <v>1.404834186756E-2</v>
      </c>
      <c r="Z578">
        <f>VLOOKUP(D578,Lapse!$A$2:$B$101, 2, FALSE)/12</f>
        <v>2.5000000000000001E-3</v>
      </c>
      <c r="AA578" s="28">
        <f t="shared" si="167"/>
        <v>8.5445623015213037E-2</v>
      </c>
      <c r="AB578" s="27">
        <f t="shared" si="165"/>
        <v>0</v>
      </c>
      <c r="AC578" s="27">
        <f t="shared" si="166"/>
        <v>10.87630968020339</v>
      </c>
    </row>
    <row r="579" spans="1:29" x14ac:dyDescent="0.2">
      <c r="A579" s="19">
        <f t="shared" si="176"/>
        <v>62244</v>
      </c>
      <c r="B579">
        <f t="shared" si="168"/>
        <v>103</v>
      </c>
      <c r="C579">
        <f t="shared" si="169"/>
        <v>2</v>
      </c>
      <c r="D579">
        <f t="shared" si="170"/>
        <v>48</v>
      </c>
      <c r="E579">
        <f t="shared" si="171"/>
        <v>11</v>
      </c>
      <c r="F579">
        <f t="shared" si="172"/>
        <v>575</v>
      </c>
      <c r="G579" s="11">
        <f>'Fund Return'!D576</f>
        <v>1.3919032494786108E-2</v>
      </c>
      <c r="H579" s="12">
        <f t="shared" si="173"/>
        <v>0</v>
      </c>
      <c r="I579" s="12">
        <f>H578*(Input!$B$13)/12</f>
        <v>0</v>
      </c>
      <c r="J579" s="12">
        <f>H578*(Input!$B$14)/12</f>
        <v>0</v>
      </c>
      <c r="K579" s="12">
        <f>IF(AND($E579=0, H578&gt;0), Input!$B$15, 0)</f>
        <v>0</v>
      </c>
      <c r="L579" s="12">
        <f>O578*IF(AND($E579=0, H578&gt;0), Input!$B$12, 0)</f>
        <v>0</v>
      </c>
      <c r="M579" s="12">
        <f t="shared" si="174"/>
        <v>0</v>
      </c>
      <c r="N579" s="12">
        <f>IF(AND($E579=0, Q579=0, D579&lt;=5), MAX(O567*Input!$B$20), 0)</f>
        <v>0</v>
      </c>
      <c r="O579" s="12">
        <f t="shared" si="175"/>
        <v>157809.62</v>
      </c>
      <c r="P579" s="20">
        <f>IF(Q579=0, VLOOKUP(B579, LWP!$A$2:$B$77, 2, FALSE), P578)</f>
        <v>0.05</v>
      </c>
      <c r="Q579" s="13">
        <f>IF(F579&lt;Input!$B$23,0,1)</f>
        <v>1</v>
      </c>
      <c r="R579" s="12">
        <f t="shared" si="161"/>
        <v>657.54008333333331</v>
      </c>
      <c r="S579" s="12">
        <f t="shared" si="162"/>
        <v>657.54008333333331</v>
      </c>
      <c r="T579" s="27">
        <f>VLOOKUP(D579,'Swap-forward'!$A$2:$B$90,2,FALSE)/12</f>
        <v>3.1558224514588173E-3</v>
      </c>
      <c r="U579" s="27">
        <f>EXP(-SUM(T$5:T579))</f>
        <v>0.19297406944502185</v>
      </c>
      <c r="V579" s="12">
        <f t="shared" si="163"/>
        <v>0</v>
      </c>
      <c r="W579" s="12">
        <f t="shared" si="164"/>
        <v>126.88818570405212</v>
      </c>
      <c r="X579" s="26"/>
      <c r="Y579">
        <f>VLOOKUP(B579, Mort!$A$2:$D$116, 4, FALSE)/12</f>
        <v>1.404834186756E-2</v>
      </c>
      <c r="Z579">
        <f>VLOOKUP(D579,Lapse!$A$2:$B$101, 2, FALSE)/12</f>
        <v>2.5000000000000001E-3</v>
      </c>
      <c r="AA579" s="28">
        <f t="shared" si="167"/>
        <v>8.4034640557778664E-2</v>
      </c>
      <c r="AB579" s="27">
        <f t="shared" si="165"/>
        <v>0</v>
      </c>
      <c r="AC579" s="27">
        <f t="shared" si="166"/>
        <v>10.663003076668689</v>
      </c>
    </row>
    <row r="580" spans="1:29" x14ac:dyDescent="0.2">
      <c r="A580" s="19">
        <f t="shared" si="176"/>
        <v>62274</v>
      </c>
      <c r="B580">
        <f t="shared" si="168"/>
        <v>103</v>
      </c>
      <c r="C580">
        <f t="shared" si="169"/>
        <v>3</v>
      </c>
      <c r="D580">
        <f t="shared" si="170"/>
        <v>49</v>
      </c>
      <c r="E580">
        <f t="shared" si="171"/>
        <v>0</v>
      </c>
      <c r="F580">
        <f t="shared" si="172"/>
        <v>576</v>
      </c>
      <c r="G580" s="11">
        <f>'Fund Return'!D577</f>
        <v>5.4385918088553269E-3</v>
      </c>
      <c r="H580" s="12">
        <f t="shared" si="173"/>
        <v>0</v>
      </c>
      <c r="I580" s="12">
        <f>H579*(Input!$B$13)/12</f>
        <v>0</v>
      </c>
      <c r="J580" s="12">
        <f>H579*(Input!$B$14)/12</f>
        <v>0</v>
      </c>
      <c r="K580" s="12">
        <f>IF(AND($E580=0, H579&gt;0), Input!$B$15, 0)</f>
        <v>0</v>
      </c>
      <c r="L580" s="12">
        <f>O579*IF(AND($E580=0, H579&gt;0), Input!$B$12, 0)</f>
        <v>0</v>
      </c>
      <c r="M580" s="12">
        <f t="shared" si="174"/>
        <v>0</v>
      </c>
      <c r="N580" s="12">
        <f>IF(AND($E580=0, Q580=0, D580&lt;=5), MAX(O568*Input!$B$20), 0)</f>
        <v>0</v>
      </c>
      <c r="O580" s="12">
        <f t="shared" si="175"/>
        <v>157809.62</v>
      </c>
      <c r="P580" s="20">
        <f>IF(Q580=0, VLOOKUP(B580, LWP!$A$2:$B$77, 2, FALSE), P579)</f>
        <v>0.05</v>
      </c>
      <c r="Q580" s="13">
        <f>IF(F580&lt;Input!$B$23,0,1)</f>
        <v>1</v>
      </c>
      <c r="R580" s="12">
        <f t="shared" si="161"/>
        <v>657.54008333333331</v>
      </c>
      <c r="S580" s="12">
        <f t="shared" si="162"/>
        <v>657.54008333333331</v>
      </c>
      <c r="T580" s="27">
        <f>VLOOKUP(D580,'Swap-forward'!$A$2:$B$90,2,FALSE)/12</f>
        <v>3.1558224514588173E-3</v>
      </c>
      <c r="U580" s="27">
        <f>EXP(-SUM(T$5:T580))</f>
        <v>0.19236603746922482</v>
      </c>
      <c r="V580" s="12">
        <f t="shared" si="163"/>
        <v>0</v>
      </c>
      <c r="W580" s="12">
        <f t="shared" si="164"/>
        <v>126.4883803080172</v>
      </c>
      <c r="X580" s="26"/>
      <c r="Y580">
        <f>VLOOKUP(B580, Mort!$A$2:$D$116, 4, FALSE)/12</f>
        <v>1.404834186756E-2</v>
      </c>
      <c r="Z580">
        <f>VLOOKUP(D580,Lapse!$A$2:$B$101, 2, FALSE)/12</f>
        <v>2.5000000000000001E-3</v>
      </c>
      <c r="AA580" s="28">
        <f t="shared" si="167"/>
        <v>8.2646957965509207E-2</v>
      </c>
      <c r="AB580" s="27">
        <f t="shared" si="165"/>
        <v>0</v>
      </c>
      <c r="AC580" s="27">
        <f t="shared" si="166"/>
        <v>10.453879850442039</v>
      </c>
    </row>
    <row r="581" spans="1:29" x14ac:dyDescent="0.2">
      <c r="A581" s="19">
        <f t="shared" si="176"/>
        <v>62305</v>
      </c>
      <c r="B581">
        <f t="shared" si="168"/>
        <v>103</v>
      </c>
      <c r="C581">
        <f t="shared" si="169"/>
        <v>4</v>
      </c>
      <c r="D581">
        <f t="shared" si="170"/>
        <v>49</v>
      </c>
      <c r="E581">
        <f t="shared" si="171"/>
        <v>1</v>
      </c>
      <c r="F581">
        <f t="shared" si="172"/>
        <v>577</v>
      </c>
      <c r="G581" s="11">
        <f>'Fund Return'!D578</f>
        <v>-3.2013714608691568E-2</v>
      </c>
      <c r="H581" s="12">
        <f t="shared" si="173"/>
        <v>0</v>
      </c>
      <c r="I581" s="12">
        <f>H580*(Input!$B$13)/12</f>
        <v>0</v>
      </c>
      <c r="J581" s="12">
        <f>H580*(Input!$B$14)/12</f>
        <v>0</v>
      </c>
      <c r="K581" s="12">
        <f>IF(AND($E581=0, H580&gt;0), Input!$B$15, 0)</f>
        <v>0</v>
      </c>
      <c r="L581" s="12">
        <f>O580*IF(AND($E581=0, H580&gt;0), Input!$B$12, 0)</f>
        <v>0</v>
      </c>
      <c r="M581" s="12">
        <f t="shared" si="174"/>
        <v>0</v>
      </c>
      <c r="N581" s="12">
        <f>IF(AND($E581=0, Q581=0, D581&lt;=5), MAX(O569*Input!$B$20), 0)</f>
        <v>0</v>
      </c>
      <c r="O581" s="12">
        <f t="shared" si="175"/>
        <v>157809.62</v>
      </c>
      <c r="P581" s="20">
        <f>IF(Q581=0, VLOOKUP(B581, LWP!$A$2:$B$77, 2, FALSE), P580)</f>
        <v>0.05</v>
      </c>
      <c r="Q581" s="13">
        <f>IF(F581&lt;Input!$B$23,0,1)</f>
        <v>1</v>
      </c>
      <c r="R581" s="12">
        <f t="shared" si="161"/>
        <v>657.54008333333331</v>
      </c>
      <c r="S581" s="12">
        <f t="shared" si="162"/>
        <v>657.54008333333331</v>
      </c>
      <c r="T581" s="27">
        <f>VLOOKUP(D581,'Swap-forward'!$A$2:$B$90,2,FALSE)/12</f>
        <v>3.1558224514588173E-3</v>
      </c>
      <c r="U581" s="27">
        <f>EXP(-SUM(T$5:T581))</f>
        <v>0.19175992130981001</v>
      </c>
      <c r="V581" s="12">
        <f t="shared" si="163"/>
        <v>0</v>
      </c>
      <c r="W581" s="12">
        <f t="shared" si="164"/>
        <v>126.08983463804591</v>
      </c>
      <c r="X581" s="26"/>
      <c r="Y581">
        <f>VLOOKUP(B581, Mort!$A$2:$D$116, 4, FALSE)/12</f>
        <v>1.404834186756E-2</v>
      </c>
      <c r="Z581">
        <f>VLOOKUP(D581,Lapse!$A$2:$B$101, 2, FALSE)/12</f>
        <v>2.5000000000000001E-3</v>
      </c>
      <c r="AA581" s="28">
        <f t="shared" si="167"/>
        <v>8.1282190482581645E-2</v>
      </c>
      <c r="AB581" s="27">
        <f t="shared" si="165"/>
        <v>0</v>
      </c>
      <c r="AC581" s="27">
        <f t="shared" si="166"/>
        <v>10.248857956966869</v>
      </c>
    </row>
    <row r="582" spans="1:29" x14ac:dyDescent="0.2">
      <c r="A582" s="19">
        <f t="shared" si="176"/>
        <v>62336</v>
      </c>
      <c r="B582">
        <f t="shared" si="168"/>
        <v>103</v>
      </c>
      <c r="C582">
        <f t="shared" si="169"/>
        <v>5</v>
      </c>
      <c r="D582">
        <f t="shared" si="170"/>
        <v>49</v>
      </c>
      <c r="E582">
        <f t="shared" si="171"/>
        <v>2</v>
      </c>
      <c r="F582">
        <f t="shared" si="172"/>
        <v>578</v>
      </c>
      <c r="G582" s="11">
        <f>'Fund Return'!D579</f>
        <v>4.4543261663025836E-2</v>
      </c>
      <c r="H582" s="12">
        <f t="shared" si="173"/>
        <v>0</v>
      </c>
      <c r="I582" s="12">
        <f>H581*(Input!$B$13)/12</f>
        <v>0</v>
      </c>
      <c r="J582" s="12">
        <f>H581*(Input!$B$14)/12</f>
        <v>0</v>
      </c>
      <c r="K582" s="12">
        <f>IF(AND($E582=0, H581&gt;0), Input!$B$15, 0)</f>
        <v>0</v>
      </c>
      <c r="L582" s="12">
        <f>O581*IF(AND($E582=0, H581&gt;0), Input!$B$12, 0)</f>
        <v>0</v>
      </c>
      <c r="M582" s="12">
        <f t="shared" si="174"/>
        <v>0</v>
      </c>
      <c r="N582" s="12">
        <f>IF(AND($E582=0, Q582=0, D582&lt;=5), MAX(O570*Input!$B$20), 0)</f>
        <v>0</v>
      </c>
      <c r="O582" s="12">
        <f t="shared" si="175"/>
        <v>157809.62</v>
      </c>
      <c r="P582" s="20">
        <f>IF(Q582=0, VLOOKUP(B582, LWP!$A$2:$B$77, 2, FALSE), P581)</f>
        <v>0.05</v>
      </c>
      <c r="Q582" s="13">
        <f>IF(F582&lt;Input!$B$23,0,1)</f>
        <v>1</v>
      </c>
      <c r="R582" s="12">
        <f t="shared" ref="R582:R645" si="177">Q582*O581*P582/12</f>
        <v>657.54008333333331</v>
      </c>
      <c r="S582" s="12">
        <f t="shared" ref="S582:S645" si="178">IF(H582&gt;0, 0, R582)</f>
        <v>657.54008333333331</v>
      </c>
      <c r="T582" s="27">
        <f>VLOOKUP(D582,'Swap-forward'!$A$2:$B$90,2,FALSE)/12</f>
        <v>3.1558224514588173E-3</v>
      </c>
      <c r="U582" s="27">
        <f>EXP(-SUM(T$5:T582))</f>
        <v>0.19115571493033109</v>
      </c>
      <c r="V582" s="12">
        <f t="shared" ref="V582:V645" si="179">U582*L582</f>
        <v>0</v>
      </c>
      <c r="W582" s="12">
        <f t="shared" ref="W582:W645" si="180">U582*S582</f>
        <v>125.69254472493282</v>
      </c>
      <c r="X582" s="26"/>
      <c r="Y582">
        <f>VLOOKUP(B582, Mort!$A$2:$D$116, 4, FALSE)/12</f>
        <v>1.404834186756E-2</v>
      </c>
      <c r="Z582">
        <f>VLOOKUP(D582,Lapse!$A$2:$B$101, 2, FALSE)/12</f>
        <v>2.5000000000000001E-3</v>
      </c>
      <c r="AA582" s="28">
        <f t="shared" si="167"/>
        <v>7.9939959706730873E-2</v>
      </c>
      <c r="AB582" s="27">
        <f t="shared" ref="AB582:AB645" si="181">V582*AA582</f>
        <v>0</v>
      </c>
      <c r="AC582" s="27">
        <f t="shared" ref="AC582:AC645" si="182">W582*AA582</f>
        <v>10.047856960747598</v>
      </c>
    </row>
    <row r="583" spans="1:29" x14ac:dyDescent="0.2">
      <c r="A583" s="19">
        <f t="shared" si="176"/>
        <v>62366</v>
      </c>
      <c r="B583">
        <f t="shared" si="168"/>
        <v>103</v>
      </c>
      <c r="C583">
        <f t="shared" si="169"/>
        <v>6</v>
      </c>
      <c r="D583">
        <f t="shared" si="170"/>
        <v>49</v>
      </c>
      <c r="E583">
        <f t="shared" si="171"/>
        <v>3</v>
      </c>
      <c r="F583">
        <f t="shared" si="172"/>
        <v>579</v>
      </c>
      <c r="G583" s="11">
        <f>'Fund Return'!D580</f>
        <v>-1.7381106296636285E-2</v>
      </c>
      <c r="H583" s="12">
        <f t="shared" si="173"/>
        <v>0</v>
      </c>
      <c r="I583" s="12">
        <f>H582*(Input!$B$13)/12</f>
        <v>0</v>
      </c>
      <c r="J583" s="12">
        <f>H582*(Input!$B$14)/12</f>
        <v>0</v>
      </c>
      <c r="K583" s="12">
        <f>IF(AND($E583=0, H582&gt;0), Input!$B$15, 0)</f>
        <v>0</v>
      </c>
      <c r="L583" s="12">
        <f>O582*IF(AND($E583=0, H582&gt;0), Input!$B$12, 0)</f>
        <v>0</v>
      </c>
      <c r="M583" s="12">
        <f t="shared" si="174"/>
        <v>0</v>
      </c>
      <c r="N583" s="12">
        <f>IF(AND($E583=0, Q583=0, D583&lt;=5), MAX(O571*Input!$B$20), 0)</f>
        <v>0</v>
      </c>
      <c r="O583" s="12">
        <f t="shared" si="175"/>
        <v>157809.62</v>
      </c>
      <c r="P583" s="20">
        <f>IF(Q583=0, VLOOKUP(B583, LWP!$A$2:$B$77, 2, FALSE), P582)</f>
        <v>0.05</v>
      </c>
      <c r="Q583" s="13">
        <f>IF(F583&lt;Input!$B$23,0,1)</f>
        <v>1</v>
      </c>
      <c r="R583" s="12">
        <f t="shared" si="177"/>
        <v>657.54008333333331</v>
      </c>
      <c r="S583" s="12">
        <f t="shared" si="178"/>
        <v>657.54008333333331</v>
      </c>
      <c r="T583" s="27">
        <f>VLOOKUP(D583,'Swap-forward'!$A$2:$B$90,2,FALSE)/12</f>
        <v>3.1558224514588173E-3</v>
      </c>
      <c r="U583" s="27">
        <f>EXP(-SUM(T$5:T583))</f>
        <v>0.19055341231336162</v>
      </c>
      <c r="V583" s="12">
        <f t="shared" si="179"/>
        <v>0</v>
      </c>
      <c r="W583" s="12">
        <f t="shared" si="180"/>
        <v>125.29650661197883</v>
      </c>
      <c r="X583" s="26"/>
      <c r="Y583">
        <f>VLOOKUP(B583, Mort!$A$2:$D$116, 4, FALSE)/12</f>
        <v>1.404834186756E-2</v>
      </c>
      <c r="Z583">
        <f>VLOOKUP(D583,Lapse!$A$2:$B$101, 2, FALSE)/12</f>
        <v>2.5000000000000001E-3</v>
      </c>
      <c r="AA583" s="28">
        <f t="shared" si="167"/>
        <v>7.8619893484332029E-2</v>
      </c>
      <c r="AB583" s="27">
        <f t="shared" si="181"/>
        <v>0</v>
      </c>
      <c r="AC583" s="27">
        <f t="shared" si="182"/>
        <v>9.8507980037926792</v>
      </c>
    </row>
    <row r="584" spans="1:29" x14ac:dyDescent="0.2">
      <c r="A584" s="19">
        <f t="shared" si="176"/>
        <v>62397</v>
      </c>
      <c r="B584">
        <f t="shared" si="168"/>
        <v>103</v>
      </c>
      <c r="C584">
        <f t="shared" si="169"/>
        <v>7</v>
      </c>
      <c r="D584">
        <f t="shared" si="170"/>
        <v>49</v>
      </c>
      <c r="E584">
        <f t="shared" si="171"/>
        <v>4</v>
      </c>
      <c r="F584">
        <f t="shared" si="172"/>
        <v>580</v>
      </c>
      <c r="G584" s="11">
        <f>'Fund Return'!D581</f>
        <v>-3.2071259411938322E-2</v>
      </c>
      <c r="H584" s="12">
        <f t="shared" si="173"/>
        <v>0</v>
      </c>
      <c r="I584" s="12">
        <f>H583*(Input!$B$13)/12</f>
        <v>0</v>
      </c>
      <c r="J584" s="12">
        <f>H583*(Input!$B$14)/12</f>
        <v>0</v>
      </c>
      <c r="K584" s="12">
        <f>IF(AND($E584=0, H583&gt;0), Input!$B$15, 0)</f>
        <v>0</v>
      </c>
      <c r="L584" s="12">
        <f>O583*IF(AND($E584=0, H583&gt;0), Input!$B$12, 0)</f>
        <v>0</v>
      </c>
      <c r="M584" s="12">
        <f t="shared" si="174"/>
        <v>0</v>
      </c>
      <c r="N584" s="12">
        <f>IF(AND($E584=0, Q584=0, D584&lt;=5), MAX(O572*Input!$B$20), 0)</f>
        <v>0</v>
      </c>
      <c r="O584" s="12">
        <f t="shared" si="175"/>
        <v>157809.62</v>
      </c>
      <c r="P584" s="20">
        <f>IF(Q584=0, VLOOKUP(B584, LWP!$A$2:$B$77, 2, FALSE), P583)</f>
        <v>0.05</v>
      </c>
      <c r="Q584" s="13">
        <f>IF(F584&lt;Input!$B$23,0,1)</f>
        <v>1</v>
      </c>
      <c r="R584" s="12">
        <f t="shared" si="177"/>
        <v>657.54008333333331</v>
      </c>
      <c r="S584" s="12">
        <f t="shared" si="178"/>
        <v>657.54008333333331</v>
      </c>
      <c r="T584" s="27">
        <f>VLOOKUP(D584,'Swap-forward'!$A$2:$B$90,2,FALSE)/12</f>
        <v>3.1558224514588173E-3</v>
      </c>
      <c r="U584" s="27">
        <f>EXP(-SUM(T$5:T584))</f>
        <v>0.18995300746043514</v>
      </c>
      <c r="V584" s="12">
        <f t="shared" si="179"/>
        <v>0</v>
      </c>
      <c r="W584" s="12">
        <f t="shared" si="180"/>
        <v>124.9017163549518</v>
      </c>
      <c r="X584" s="26"/>
      <c r="Y584">
        <f>VLOOKUP(B584, Mort!$A$2:$D$116, 4, FALSE)/12</f>
        <v>1.404834186756E-2</v>
      </c>
      <c r="Z584">
        <f>VLOOKUP(D584,Lapse!$A$2:$B$101, 2, FALSE)/12</f>
        <v>2.5000000000000001E-3</v>
      </c>
      <c r="AA584" s="28">
        <f t="shared" si="167"/>
        <v>7.73216258072153E-2</v>
      </c>
      <c r="AB584" s="27">
        <f t="shared" si="181"/>
        <v>0</v>
      </c>
      <c r="AC584" s="27">
        <f t="shared" si="182"/>
        <v>9.6576037746765273</v>
      </c>
    </row>
    <row r="585" spans="1:29" x14ac:dyDescent="0.2">
      <c r="A585" s="19">
        <f t="shared" si="176"/>
        <v>62427</v>
      </c>
      <c r="B585">
        <f t="shared" si="168"/>
        <v>103</v>
      </c>
      <c r="C585">
        <f t="shared" si="169"/>
        <v>8</v>
      </c>
      <c r="D585">
        <f t="shared" si="170"/>
        <v>49</v>
      </c>
      <c r="E585">
        <f t="shared" si="171"/>
        <v>5</v>
      </c>
      <c r="F585">
        <f t="shared" si="172"/>
        <v>581</v>
      </c>
      <c r="G585" s="11">
        <f>'Fund Return'!D582</f>
        <v>6.2160506108731662E-3</v>
      </c>
      <c r="H585" s="12">
        <f t="shared" si="173"/>
        <v>0</v>
      </c>
      <c r="I585" s="12">
        <f>H584*(Input!$B$13)/12</f>
        <v>0</v>
      </c>
      <c r="J585" s="12">
        <f>H584*(Input!$B$14)/12</f>
        <v>0</v>
      </c>
      <c r="K585" s="12">
        <f>IF(AND($E585=0, H584&gt;0), Input!$B$15, 0)</f>
        <v>0</v>
      </c>
      <c r="L585" s="12">
        <f>O584*IF(AND($E585=0, H584&gt;0), Input!$B$12, 0)</f>
        <v>0</v>
      </c>
      <c r="M585" s="12">
        <f t="shared" si="174"/>
        <v>0</v>
      </c>
      <c r="N585" s="12">
        <f>IF(AND($E585=0, Q585=0, D585&lt;=5), MAX(O573*Input!$B$20), 0)</f>
        <v>0</v>
      </c>
      <c r="O585" s="12">
        <f t="shared" si="175"/>
        <v>157809.62</v>
      </c>
      <c r="P585" s="20">
        <f>IF(Q585=0, VLOOKUP(B585, LWP!$A$2:$B$77, 2, FALSE), P584)</f>
        <v>0.05</v>
      </c>
      <c r="Q585" s="13">
        <f>IF(F585&lt;Input!$B$23,0,1)</f>
        <v>1</v>
      </c>
      <c r="R585" s="12">
        <f t="shared" si="177"/>
        <v>657.54008333333331</v>
      </c>
      <c r="S585" s="12">
        <f t="shared" si="178"/>
        <v>657.54008333333331</v>
      </c>
      <c r="T585" s="27">
        <f>VLOOKUP(D585,'Swap-forward'!$A$2:$B$90,2,FALSE)/12</f>
        <v>3.1558224514588173E-3</v>
      </c>
      <c r="U585" s="27">
        <f>EXP(-SUM(T$5:T585))</f>
        <v>0.18935449439198548</v>
      </c>
      <c r="V585" s="12">
        <f t="shared" si="179"/>
        <v>0</v>
      </c>
      <c r="W585" s="12">
        <f t="shared" si="180"/>
        <v>124.50817002204732</v>
      </c>
      <c r="X585" s="26"/>
      <c r="Y585">
        <f>VLOOKUP(B585, Mort!$A$2:$D$116, 4, FALSE)/12</f>
        <v>1.404834186756E-2</v>
      </c>
      <c r="Z585">
        <f>VLOOKUP(D585,Lapse!$A$2:$B$101, 2, FALSE)/12</f>
        <v>2.5000000000000001E-3</v>
      </c>
      <c r="AA585" s="28">
        <f t="shared" ref="AA585:AA648" si="183">AA584*(1-Y585)*(1-Z585)</f>
        <v>7.6044796711184692E-2</v>
      </c>
      <c r="AB585" s="27">
        <f t="shared" si="181"/>
        <v>0</v>
      </c>
      <c r="AC585" s="27">
        <f t="shared" si="182"/>
        <v>9.4681984782082083</v>
      </c>
    </row>
    <row r="586" spans="1:29" x14ac:dyDescent="0.2">
      <c r="A586" s="19">
        <f t="shared" si="176"/>
        <v>62458</v>
      </c>
      <c r="B586">
        <f t="shared" si="168"/>
        <v>103</v>
      </c>
      <c r="C586">
        <f t="shared" si="169"/>
        <v>9</v>
      </c>
      <c r="D586">
        <f t="shared" si="170"/>
        <v>49</v>
      </c>
      <c r="E586">
        <f t="shared" si="171"/>
        <v>6</v>
      </c>
      <c r="F586">
        <f t="shared" si="172"/>
        <v>582</v>
      </c>
      <c r="G586" s="11">
        <f>'Fund Return'!D583</f>
        <v>-2.6962382133712871E-2</v>
      </c>
      <c r="H586" s="12">
        <f t="shared" si="173"/>
        <v>0</v>
      </c>
      <c r="I586" s="12">
        <f>H585*(Input!$B$13)/12</f>
        <v>0</v>
      </c>
      <c r="J586" s="12">
        <f>H585*(Input!$B$14)/12</f>
        <v>0</v>
      </c>
      <c r="K586" s="12">
        <f>IF(AND($E586=0, H585&gt;0), Input!$B$15, 0)</f>
        <v>0</v>
      </c>
      <c r="L586" s="12">
        <f>O585*IF(AND($E586=0, H585&gt;0), Input!$B$12, 0)</f>
        <v>0</v>
      </c>
      <c r="M586" s="12">
        <f t="shared" si="174"/>
        <v>0</v>
      </c>
      <c r="N586" s="12">
        <f>IF(AND($E586=0, Q586=0, D586&lt;=5), MAX(O574*Input!$B$20), 0)</f>
        <v>0</v>
      </c>
      <c r="O586" s="12">
        <f t="shared" si="175"/>
        <v>157809.62</v>
      </c>
      <c r="P586" s="20">
        <f>IF(Q586=0, VLOOKUP(B586, LWP!$A$2:$B$77, 2, FALSE), P585)</f>
        <v>0.05</v>
      </c>
      <c r="Q586" s="13">
        <f>IF(F586&lt;Input!$B$23,0,1)</f>
        <v>1</v>
      </c>
      <c r="R586" s="12">
        <f t="shared" si="177"/>
        <v>657.54008333333331</v>
      </c>
      <c r="S586" s="12">
        <f t="shared" si="178"/>
        <v>657.54008333333331</v>
      </c>
      <c r="T586" s="27">
        <f>VLOOKUP(D586,'Swap-forward'!$A$2:$B$90,2,FALSE)/12</f>
        <v>3.1558224514588173E-3</v>
      </c>
      <c r="U586" s="27">
        <f>EXP(-SUM(T$5:T586))</f>
        <v>0.18875786714728715</v>
      </c>
      <c r="V586" s="12">
        <f t="shared" si="179"/>
        <v>0</v>
      </c>
      <c r="W586" s="12">
        <f t="shared" si="180"/>
        <v>124.11586369384945</v>
      </c>
      <c r="X586" s="26"/>
      <c r="Y586">
        <f>VLOOKUP(B586, Mort!$A$2:$D$116, 4, FALSE)/12</f>
        <v>1.404834186756E-2</v>
      </c>
      <c r="Z586">
        <f>VLOOKUP(D586,Lapse!$A$2:$B$101, 2, FALSE)/12</f>
        <v>2.5000000000000001E-3</v>
      </c>
      <c r="AA586" s="28">
        <f t="shared" si="183"/>
        <v>7.4789052176212539E-2</v>
      </c>
      <c r="AB586" s="27">
        <f t="shared" si="181"/>
        <v>0</v>
      </c>
      <c r="AC586" s="27">
        <f t="shared" si="182"/>
        <v>9.2825078056949906</v>
      </c>
    </row>
    <row r="587" spans="1:29" x14ac:dyDescent="0.2">
      <c r="A587" s="19">
        <f t="shared" si="176"/>
        <v>62489</v>
      </c>
      <c r="B587">
        <f t="shared" si="168"/>
        <v>103</v>
      </c>
      <c r="C587">
        <f t="shared" si="169"/>
        <v>10</v>
      </c>
      <c r="D587">
        <f t="shared" si="170"/>
        <v>49</v>
      </c>
      <c r="E587">
        <f t="shared" si="171"/>
        <v>7</v>
      </c>
      <c r="F587">
        <f t="shared" si="172"/>
        <v>583</v>
      </c>
      <c r="G587" s="11">
        <f>'Fund Return'!D584</f>
        <v>6.9356396904083531E-2</v>
      </c>
      <c r="H587" s="12">
        <f t="shared" si="173"/>
        <v>0</v>
      </c>
      <c r="I587" s="12">
        <f>H586*(Input!$B$13)/12</f>
        <v>0</v>
      </c>
      <c r="J587" s="12">
        <f>H586*(Input!$B$14)/12</f>
        <v>0</v>
      </c>
      <c r="K587" s="12">
        <f>IF(AND($E587=0, H586&gt;0), Input!$B$15, 0)</f>
        <v>0</v>
      </c>
      <c r="L587" s="12">
        <f>O586*IF(AND($E587=0, H586&gt;0), Input!$B$12, 0)</f>
        <v>0</v>
      </c>
      <c r="M587" s="12">
        <f t="shared" si="174"/>
        <v>0</v>
      </c>
      <c r="N587" s="12">
        <f>IF(AND($E587=0, Q587=0, D587&lt;=5), MAX(O575*Input!$B$20), 0)</f>
        <v>0</v>
      </c>
      <c r="O587" s="12">
        <f t="shared" si="175"/>
        <v>157809.62</v>
      </c>
      <c r="P587" s="20">
        <f>IF(Q587=0, VLOOKUP(B587, LWP!$A$2:$B$77, 2, FALSE), P586)</f>
        <v>0.05</v>
      </c>
      <c r="Q587" s="13">
        <f>IF(F587&lt;Input!$B$23,0,1)</f>
        <v>1</v>
      </c>
      <c r="R587" s="12">
        <f t="shared" si="177"/>
        <v>657.54008333333331</v>
      </c>
      <c r="S587" s="12">
        <f t="shared" si="178"/>
        <v>657.54008333333331</v>
      </c>
      <c r="T587" s="27">
        <f>VLOOKUP(D587,'Swap-forward'!$A$2:$B$90,2,FALSE)/12</f>
        <v>3.1558224514588173E-3</v>
      </c>
      <c r="U587" s="27">
        <f>EXP(-SUM(T$5:T587))</f>
        <v>0.18816311978439598</v>
      </c>
      <c r="V587" s="12">
        <f t="shared" si="179"/>
        <v>0</v>
      </c>
      <c r="W587" s="12">
        <f t="shared" si="180"/>
        <v>123.72479346329172</v>
      </c>
      <c r="X587" s="26"/>
      <c r="Y587">
        <f>VLOOKUP(B587, Mort!$A$2:$D$116, 4, FALSE)/12</f>
        <v>1.404834186756E-2</v>
      </c>
      <c r="Z587">
        <f>VLOOKUP(D587,Lapse!$A$2:$B$101, 2, FALSE)/12</f>
        <v>2.5000000000000001E-3</v>
      </c>
      <c r="AA587" s="28">
        <f t="shared" si="183"/>
        <v>7.3554044028282112E-2</v>
      </c>
      <c r="AB587" s="27">
        <f t="shared" si="181"/>
        <v>0</v>
      </c>
      <c r="AC587" s="27">
        <f t="shared" si="182"/>
        <v>9.1004589057890701</v>
      </c>
    </row>
    <row r="588" spans="1:29" x14ac:dyDescent="0.2">
      <c r="A588" s="19">
        <f t="shared" si="176"/>
        <v>62517</v>
      </c>
      <c r="B588">
        <f t="shared" si="168"/>
        <v>103</v>
      </c>
      <c r="C588">
        <f t="shared" si="169"/>
        <v>11</v>
      </c>
      <c r="D588">
        <f t="shared" si="170"/>
        <v>49</v>
      </c>
      <c r="E588">
        <f t="shared" si="171"/>
        <v>8</v>
      </c>
      <c r="F588">
        <f t="shared" si="172"/>
        <v>584</v>
      </c>
      <c r="G588" s="11">
        <f>'Fund Return'!D585</f>
        <v>1.1711533437446355E-2</v>
      </c>
      <c r="H588" s="12">
        <f t="shared" si="173"/>
        <v>0</v>
      </c>
      <c r="I588" s="12">
        <f>H587*(Input!$B$13)/12</f>
        <v>0</v>
      </c>
      <c r="J588" s="12">
        <f>H587*(Input!$B$14)/12</f>
        <v>0</v>
      </c>
      <c r="K588" s="12">
        <f>IF(AND($E588=0, H587&gt;0), Input!$B$15, 0)</f>
        <v>0</v>
      </c>
      <c r="L588" s="12">
        <f>O587*IF(AND($E588=0, H587&gt;0), Input!$B$12, 0)</f>
        <v>0</v>
      </c>
      <c r="M588" s="12">
        <f t="shared" si="174"/>
        <v>0</v>
      </c>
      <c r="N588" s="12">
        <f>IF(AND($E588=0, Q588=0, D588&lt;=5), MAX(O576*Input!$B$20), 0)</f>
        <v>0</v>
      </c>
      <c r="O588" s="12">
        <f t="shared" si="175"/>
        <v>157809.62</v>
      </c>
      <c r="P588" s="20">
        <f>IF(Q588=0, VLOOKUP(B588, LWP!$A$2:$B$77, 2, FALSE), P587)</f>
        <v>0.05</v>
      </c>
      <c r="Q588" s="13">
        <f>IF(F588&lt;Input!$B$23,0,1)</f>
        <v>1</v>
      </c>
      <c r="R588" s="12">
        <f t="shared" si="177"/>
        <v>657.54008333333331</v>
      </c>
      <c r="S588" s="12">
        <f t="shared" si="178"/>
        <v>657.54008333333331</v>
      </c>
      <c r="T588" s="27">
        <f>VLOOKUP(D588,'Swap-forward'!$A$2:$B$90,2,FALSE)/12</f>
        <v>3.1558224514588173E-3</v>
      </c>
      <c r="U588" s="27">
        <f>EXP(-SUM(T$5:T588))</f>
        <v>0.18757024638009004</v>
      </c>
      <c r="V588" s="12">
        <f t="shared" si="179"/>
        <v>0</v>
      </c>
      <c r="W588" s="12">
        <f t="shared" si="180"/>
        <v>123.33495543561827</v>
      </c>
      <c r="X588" s="26"/>
      <c r="Y588">
        <f>VLOOKUP(B588, Mort!$A$2:$D$116, 4, FALSE)/12</f>
        <v>1.404834186756E-2</v>
      </c>
      <c r="Z588">
        <f>VLOOKUP(D588,Lapse!$A$2:$B$101, 2, FALSE)/12</f>
        <v>2.5000000000000001E-3</v>
      </c>
      <c r="AA588" s="28">
        <f t="shared" si="183"/>
        <v>7.2339429842851161E-2</v>
      </c>
      <c r="AB588" s="27">
        <f t="shared" si="181"/>
        <v>0</v>
      </c>
      <c r="AC588" s="27">
        <f t="shared" si="182"/>
        <v>8.9219803559060828</v>
      </c>
    </row>
    <row r="589" spans="1:29" x14ac:dyDescent="0.2">
      <c r="A589" s="19">
        <f t="shared" si="176"/>
        <v>62548</v>
      </c>
      <c r="B589">
        <f t="shared" si="168"/>
        <v>104</v>
      </c>
      <c r="C589">
        <f t="shared" si="169"/>
        <v>0</v>
      </c>
      <c r="D589">
        <f t="shared" si="170"/>
        <v>49</v>
      </c>
      <c r="E589">
        <f t="shared" si="171"/>
        <v>9</v>
      </c>
      <c r="F589">
        <f t="shared" si="172"/>
        <v>585</v>
      </c>
      <c r="G589" s="11">
        <f>'Fund Return'!D586</f>
        <v>1.1725086730101167E-3</v>
      </c>
      <c r="H589" s="12">
        <f t="shared" si="173"/>
        <v>0</v>
      </c>
      <c r="I589" s="12">
        <f>H588*(Input!$B$13)/12</f>
        <v>0</v>
      </c>
      <c r="J589" s="12">
        <f>H588*(Input!$B$14)/12</f>
        <v>0</v>
      </c>
      <c r="K589" s="12">
        <f>IF(AND($E589=0, H588&gt;0), Input!$B$15, 0)</f>
        <v>0</v>
      </c>
      <c r="L589" s="12">
        <f>O588*IF(AND($E589=0, H588&gt;0), Input!$B$12, 0)</f>
        <v>0</v>
      </c>
      <c r="M589" s="12">
        <f t="shared" si="174"/>
        <v>0</v>
      </c>
      <c r="N589" s="12">
        <f>IF(AND($E589=0, Q589=0, D589&lt;=5), MAX(O577*Input!$B$20), 0)</f>
        <v>0</v>
      </c>
      <c r="O589" s="12">
        <f t="shared" si="175"/>
        <v>157809.62</v>
      </c>
      <c r="P589" s="20">
        <f>IF(Q589=0, VLOOKUP(B589, LWP!$A$2:$B$77, 2, FALSE), P588)</f>
        <v>0.05</v>
      </c>
      <c r="Q589" s="13">
        <f>IF(F589&lt;Input!$B$23,0,1)</f>
        <v>1</v>
      </c>
      <c r="R589" s="12">
        <f t="shared" si="177"/>
        <v>657.54008333333331</v>
      </c>
      <c r="S589" s="12">
        <f t="shared" si="178"/>
        <v>657.54008333333331</v>
      </c>
      <c r="T589" s="27">
        <f>VLOOKUP(D589,'Swap-forward'!$A$2:$B$90,2,FALSE)/12</f>
        <v>3.1558224514588173E-3</v>
      </c>
      <c r="U589" s="27">
        <f>EXP(-SUM(T$5:T589))</f>
        <v>0.18697924102981048</v>
      </c>
      <c r="V589" s="12">
        <f t="shared" si="179"/>
        <v>0</v>
      </c>
      <c r="W589" s="12">
        <f t="shared" si="180"/>
        <v>122.94634572834499</v>
      </c>
      <c r="X589" s="26"/>
      <c r="Y589">
        <f>VLOOKUP(B589, Mort!$A$2:$D$116, 4, FALSE)/12</f>
        <v>1.5771576692008498E-2</v>
      </c>
      <c r="Z589">
        <f>VLOOKUP(D589,Lapse!$A$2:$B$101, 2, FALSE)/12</f>
        <v>2.5000000000000001E-3</v>
      </c>
      <c r="AA589" s="28">
        <f t="shared" si="183"/>
        <v>7.1020526669785394E-2</v>
      </c>
      <c r="AB589" s="27">
        <f t="shared" si="181"/>
        <v>0</v>
      </c>
      <c r="AC589" s="27">
        <f t="shared" si="182"/>
        <v>8.7317142257525813</v>
      </c>
    </row>
    <row r="590" spans="1:29" x14ac:dyDescent="0.2">
      <c r="A590" s="19">
        <f t="shared" si="176"/>
        <v>62578</v>
      </c>
      <c r="B590">
        <f t="shared" si="168"/>
        <v>104</v>
      </c>
      <c r="C590">
        <f t="shared" si="169"/>
        <v>1</v>
      </c>
      <c r="D590">
        <f t="shared" si="170"/>
        <v>49</v>
      </c>
      <c r="E590">
        <f t="shared" si="171"/>
        <v>10</v>
      </c>
      <c r="F590">
        <f t="shared" si="172"/>
        <v>586</v>
      </c>
      <c r="G590" s="11">
        <f>'Fund Return'!D587</f>
        <v>1.5077784990651637E-2</v>
      </c>
      <c r="H590" s="12">
        <f t="shared" si="173"/>
        <v>0</v>
      </c>
      <c r="I590" s="12">
        <f>H589*(Input!$B$13)/12</f>
        <v>0</v>
      </c>
      <c r="J590" s="12">
        <f>H589*(Input!$B$14)/12</f>
        <v>0</v>
      </c>
      <c r="K590" s="12">
        <f>IF(AND($E590=0, H589&gt;0), Input!$B$15, 0)</f>
        <v>0</v>
      </c>
      <c r="L590" s="12">
        <f>O589*IF(AND($E590=0, H589&gt;0), Input!$B$12, 0)</f>
        <v>0</v>
      </c>
      <c r="M590" s="12">
        <f t="shared" si="174"/>
        <v>0</v>
      </c>
      <c r="N590" s="12">
        <f>IF(AND($E590=0, Q590=0, D590&lt;=5), MAX(O578*Input!$B$20), 0)</f>
        <v>0</v>
      </c>
      <c r="O590" s="12">
        <f t="shared" si="175"/>
        <v>157809.62</v>
      </c>
      <c r="P590" s="20">
        <f>IF(Q590=0, VLOOKUP(B590, LWP!$A$2:$B$77, 2, FALSE), P589)</f>
        <v>0.05</v>
      </c>
      <c r="Q590" s="13">
        <f>IF(F590&lt;Input!$B$23,0,1)</f>
        <v>1</v>
      </c>
      <c r="R590" s="12">
        <f t="shared" si="177"/>
        <v>657.54008333333331</v>
      </c>
      <c r="S590" s="12">
        <f t="shared" si="178"/>
        <v>657.54008333333331</v>
      </c>
      <c r="T590" s="27">
        <f>VLOOKUP(D590,'Swap-forward'!$A$2:$B$90,2,FALSE)/12</f>
        <v>3.1558224514588173E-3</v>
      </c>
      <c r="U590" s="27">
        <f>EXP(-SUM(T$5:T590))</f>
        <v>0.18639009784760291</v>
      </c>
      <c r="V590" s="12">
        <f t="shared" si="179"/>
        <v>0</v>
      </c>
      <c r="W590" s="12">
        <f t="shared" si="180"/>
        <v>122.55896047122097</v>
      </c>
      <c r="X590" s="26"/>
      <c r="Y590">
        <f>VLOOKUP(B590, Mort!$A$2:$D$116, 4, FALSE)/12</f>
        <v>1.5771576692008498E-2</v>
      </c>
      <c r="Z590">
        <f>VLOOKUP(D590,Lapse!$A$2:$B$101, 2, FALSE)/12</f>
        <v>2.5000000000000001E-3</v>
      </c>
      <c r="AA590" s="28">
        <f t="shared" si="183"/>
        <v>6.9725669934239273E-2</v>
      </c>
      <c r="AB590" s="27">
        <f t="shared" si="181"/>
        <v>0</v>
      </c>
      <c r="AC590" s="27">
        <f t="shared" si="182"/>
        <v>8.5455056252998318</v>
      </c>
    </row>
    <row r="591" spans="1:29" x14ac:dyDescent="0.2">
      <c r="A591" s="19">
        <f t="shared" si="176"/>
        <v>62609</v>
      </c>
      <c r="B591">
        <f t="shared" si="168"/>
        <v>104</v>
      </c>
      <c r="C591">
        <f t="shared" si="169"/>
        <v>2</v>
      </c>
      <c r="D591">
        <f t="shared" si="170"/>
        <v>49</v>
      </c>
      <c r="E591">
        <f t="shared" si="171"/>
        <v>11</v>
      </c>
      <c r="F591">
        <f t="shared" si="172"/>
        <v>587</v>
      </c>
      <c r="G591" s="11">
        <f>'Fund Return'!D588</f>
        <v>5.5017612923534201E-3</v>
      </c>
      <c r="H591" s="12">
        <f t="shared" si="173"/>
        <v>0</v>
      </c>
      <c r="I591" s="12">
        <f>H590*(Input!$B$13)/12</f>
        <v>0</v>
      </c>
      <c r="J591" s="12">
        <f>H590*(Input!$B$14)/12</f>
        <v>0</v>
      </c>
      <c r="K591" s="12">
        <f>IF(AND($E591=0, H590&gt;0), Input!$B$15, 0)</f>
        <v>0</v>
      </c>
      <c r="L591" s="12">
        <f>O590*IF(AND($E591=0, H590&gt;0), Input!$B$12, 0)</f>
        <v>0</v>
      </c>
      <c r="M591" s="12">
        <f t="shared" si="174"/>
        <v>0</v>
      </c>
      <c r="N591" s="12">
        <f>IF(AND($E591=0, Q591=0, D591&lt;=5), MAX(O579*Input!$B$20), 0)</f>
        <v>0</v>
      </c>
      <c r="O591" s="12">
        <f t="shared" si="175"/>
        <v>157809.62</v>
      </c>
      <c r="P591" s="20">
        <f>IF(Q591=0, VLOOKUP(B591, LWP!$A$2:$B$77, 2, FALSE), P590)</f>
        <v>0.05</v>
      </c>
      <c r="Q591" s="13">
        <f>IF(F591&lt;Input!$B$23,0,1)</f>
        <v>1</v>
      </c>
      <c r="R591" s="12">
        <f t="shared" si="177"/>
        <v>657.54008333333331</v>
      </c>
      <c r="S591" s="12">
        <f t="shared" si="178"/>
        <v>657.54008333333331</v>
      </c>
      <c r="T591" s="27">
        <f>VLOOKUP(D591,'Swap-forward'!$A$2:$B$90,2,FALSE)/12</f>
        <v>3.1558224514588173E-3</v>
      </c>
      <c r="U591" s="27">
        <f>EXP(-SUM(T$5:T591))</f>
        <v>0.18580281096605858</v>
      </c>
      <c r="V591" s="12">
        <f t="shared" si="179"/>
        <v>0</v>
      </c>
      <c r="W591" s="12">
        <f t="shared" si="180"/>
        <v>122.17279580618974</v>
      </c>
      <c r="X591" s="26"/>
      <c r="Y591">
        <f>VLOOKUP(B591, Mort!$A$2:$D$116, 4, FALSE)/12</f>
        <v>1.5771576692008498E-2</v>
      </c>
      <c r="Z591">
        <f>VLOOKUP(D591,Lapse!$A$2:$B$101, 2, FALSE)/12</f>
        <v>2.5000000000000001E-3</v>
      </c>
      <c r="AA591" s="28">
        <f t="shared" si="183"/>
        <v>6.8454421218011083E-2</v>
      </c>
      <c r="AB591" s="27">
        <f t="shared" si="181"/>
        <v>0</v>
      </c>
      <c r="AC591" s="27">
        <f t="shared" si="182"/>
        <v>8.3632680254989697</v>
      </c>
    </row>
    <row r="592" spans="1:29" x14ac:dyDescent="0.2">
      <c r="A592" s="19">
        <f t="shared" si="176"/>
        <v>62639</v>
      </c>
      <c r="B592">
        <f t="shared" si="168"/>
        <v>104</v>
      </c>
      <c r="C592">
        <f t="shared" si="169"/>
        <v>3</v>
      </c>
      <c r="D592">
        <f t="shared" si="170"/>
        <v>50</v>
      </c>
      <c r="E592">
        <f t="shared" si="171"/>
        <v>0</v>
      </c>
      <c r="F592">
        <f t="shared" si="172"/>
        <v>588</v>
      </c>
      <c r="G592" s="11">
        <f>'Fund Return'!D589</f>
        <v>-3.2819032741501081E-2</v>
      </c>
      <c r="H592" s="12">
        <f t="shared" si="173"/>
        <v>0</v>
      </c>
      <c r="I592" s="12">
        <f>H591*(Input!$B$13)/12</f>
        <v>0</v>
      </c>
      <c r="J592" s="12">
        <f>H591*(Input!$B$14)/12</f>
        <v>0</v>
      </c>
      <c r="K592" s="12">
        <f>IF(AND($E592=0, H591&gt;0), Input!$B$15, 0)</f>
        <v>0</v>
      </c>
      <c r="L592" s="12">
        <f>O591*IF(AND($E592=0, H591&gt;0), Input!$B$12, 0)</f>
        <v>0</v>
      </c>
      <c r="M592" s="12">
        <f t="shared" si="174"/>
        <v>0</v>
      </c>
      <c r="N592" s="12">
        <f>IF(AND($E592=0, Q592=0, D592&lt;=5), MAX(O580*Input!$B$20), 0)</f>
        <v>0</v>
      </c>
      <c r="O592" s="12">
        <f t="shared" si="175"/>
        <v>157809.62</v>
      </c>
      <c r="P592" s="20">
        <f>IF(Q592=0, VLOOKUP(B592, LWP!$A$2:$B$77, 2, FALSE), P591)</f>
        <v>0.05</v>
      </c>
      <c r="Q592" s="13">
        <f>IF(F592&lt;Input!$B$23,0,1)</f>
        <v>1</v>
      </c>
      <c r="R592" s="12">
        <f t="shared" si="177"/>
        <v>657.54008333333331</v>
      </c>
      <c r="S592" s="12">
        <f t="shared" si="178"/>
        <v>657.54008333333331</v>
      </c>
      <c r="T592" s="27">
        <f>VLOOKUP(D592,'Swap-forward'!$A$2:$B$90,2,FALSE)/12</f>
        <v>3.1558224514588173E-3</v>
      </c>
      <c r="U592" s="27">
        <f>EXP(-SUM(T$5:T592))</f>
        <v>0.18521737453625617</v>
      </c>
      <c r="V592" s="12">
        <f t="shared" si="179"/>
        <v>0</v>
      </c>
      <c r="W592" s="12">
        <f t="shared" si="180"/>
        <v>121.78784788735109</v>
      </c>
      <c r="X592" s="26"/>
      <c r="Y592">
        <f>VLOOKUP(B592, Mort!$A$2:$D$116, 4, FALSE)/12</f>
        <v>1.5771576692008498E-2</v>
      </c>
      <c r="Z592">
        <f>VLOOKUP(D592,Lapse!$A$2:$B$101, 2, FALSE)/12</f>
        <v>2.5000000000000001E-3</v>
      </c>
      <c r="AA592" s="28">
        <f t="shared" si="183"/>
        <v>6.7206350096204515E-2</v>
      </c>
      <c r="AB592" s="27">
        <f t="shared" si="181"/>
        <v>0</v>
      </c>
      <c r="AC592" s="27">
        <f t="shared" si="182"/>
        <v>8.1849167425806186</v>
      </c>
    </row>
    <row r="593" spans="1:29" x14ac:dyDescent="0.2">
      <c r="A593" s="19">
        <f t="shared" si="176"/>
        <v>62670</v>
      </c>
      <c r="B593">
        <f t="shared" si="168"/>
        <v>104</v>
      </c>
      <c r="C593">
        <f t="shared" si="169"/>
        <v>4</v>
      </c>
      <c r="D593">
        <f t="shared" si="170"/>
        <v>50</v>
      </c>
      <c r="E593">
        <f t="shared" si="171"/>
        <v>1</v>
      </c>
      <c r="F593">
        <f t="shared" si="172"/>
        <v>589</v>
      </c>
      <c r="G593" s="11">
        <f>'Fund Return'!D590</f>
        <v>2.9125018861776986E-3</v>
      </c>
      <c r="H593" s="12">
        <f t="shared" si="173"/>
        <v>0</v>
      </c>
      <c r="I593" s="12">
        <f>H592*(Input!$B$13)/12</f>
        <v>0</v>
      </c>
      <c r="J593" s="12">
        <f>H592*(Input!$B$14)/12</f>
        <v>0</v>
      </c>
      <c r="K593" s="12">
        <f>IF(AND($E593=0, H592&gt;0), Input!$B$15, 0)</f>
        <v>0</v>
      </c>
      <c r="L593" s="12">
        <f>O592*IF(AND($E593=0, H592&gt;0), Input!$B$12, 0)</f>
        <v>0</v>
      </c>
      <c r="M593" s="12">
        <f t="shared" si="174"/>
        <v>0</v>
      </c>
      <c r="N593" s="12">
        <f>IF(AND($E593=0, Q593=0, D593&lt;=5), MAX(O581*Input!$B$20), 0)</f>
        <v>0</v>
      </c>
      <c r="O593" s="12">
        <f t="shared" si="175"/>
        <v>157809.62</v>
      </c>
      <c r="P593" s="20">
        <f>IF(Q593=0, VLOOKUP(B593, LWP!$A$2:$B$77, 2, FALSE), P592)</f>
        <v>0.05</v>
      </c>
      <c r="Q593" s="13">
        <f>IF(F593&lt;Input!$B$23,0,1)</f>
        <v>1</v>
      </c>
      <c r="R593" s="12">
        <f t="shared" si="177"/>
        <v>657.54008333333331</v>
      </c>
      <c r="S593" s="12">
        <f t="shared" si="178"/>
        <v>657.54008333333331</v>
      </c>
      <c r="T593" s="27">
        <f>VLOOKUP(D593,'Swap-forward'!$A$2:$B$90,2,FALSE)/12</f>
        <v>3.1558224514588173E-3</v>
      </c>
      <c r="U593" s="27">
        <f>EXP(-SUM(T$5:T593))</f>
        <v>0.18463378272770334</v>
      </c>
      <c r="V593" s="12">
        <f t="shared" si="179"/>
        <v>0</v>
      </c>
      <c r="W593" s="12">
        <f t="shared" si="180"/>
        <v>121.40411288092261</v>
      </c>
      <c r="X593" s="26"/>
      <c r="Y593">
        <f>VLOOKUP(B593, Mort!$A$2:$D$116, 4, FALSE)/12</f>
        <v>1.5771576692008498E-2</v>
      </c>
      <c r="Z593">
        <f>VLOOKUP(D593,Lapse!$A$2:$B$101, 2, FALSE)/12</f>
        <v>2.5000000000000001E-3</v>
      </c>
      <c r="AA593" s="28">
        <f t="shared" si="183"/>
        <v>6.5981033991493576E-2</v>
      </c>
      <c r="AB593" s="27">
        <f t="shared" si="181"/>
        <v>0</v>
      </c>
      <c r="AC593" s="27">
        <f t="shared" si="182"/>
        <v>8.0103688987032786</v>
      </c>
    </row>
    <row r="594" spans="1:29" x14ac:dyDescent="0.2">
      <c r="A594" s="19">
        <f t="shared" si="176"/>
        <v>62701</v>
      </c>
      <c r="B594">
        <f t="shared" ref="B594:B642" si="184">B593+(C593=11)</f>
        <v>104</v>
      </c>
      <c r="C594">
        <f t="shared" ref="C594:C642" si="185">MOD(C593+1,12)</f>
        <v>5</v>
      </c>
      <c r="D594">
        <f t="shared" ref="D594:D642" si="186">D593+(E593=11)</f>
        <v>50</v>
      </c>
      <c r="E594">
        <f t="shared" ref="E594:E642" si="187">MOD(E593+1,12)</f>
        <v>2</v>
      </c>
      <c r="F594">
        <f t="shared" ref="F594:F642" si="188">F593+1</f>
        <v>590</v>
      </c>
      <c r="G594" s="11">
        <f>'Fund Return'!D591</f>
        <v>2.1481497775578146E-2</v>
      </c>
      <c r="H594" s="12">
        <f t="shared" ref="H594:H642" si="189">MAX(H593*(1+G594) - (I594+J594+K594+L594) -R594,0)</f>
        <v>0</v>
      </c>
      <c r="I594" s="12">
        <f>H593*(Input!$B$13)/12</f>
        <v>0</v>
      </c>
      <c r="J594" s="12">
        <f>H593*(Input!$B$14)/12</f>
        <v>0</v>
      </c>
      <c r="K594" s="12">
        <f>IF(AND($E594=0, H593&gt;0), Input!$B$15, 0)</f>
        <v>0</v>
      </c>
      <c r="L594" s="12">
        <f>O593*IF(AND($E594=0, H593&gt;0), Input!$B$12, 0)</f>
        <v>0</v>
      </c>
      <c r="M594" s="12">
        <f t="shared" ref="M594:M642" si="190">IF(AND($E594=0, Q594=0), MAX(H594,O593) - O593, 0)</f>
        <v>0</v>
      </c>
      <c r="N594" s="12">
        <f>IF(AND($E594=0, Q594=0, D594&lt;=5), MAX(O582*Input!$B$20), 0)</f>
        <v>0</v>
      </c>
      <c r="O594" s="12">
        <f t="shared" ref="O594:O642" si="191">O593+MAX(M594,N594)</f>
        <v>157809.62</v>
      </c>
      <c r="P594" s="20">
        <f>IF(Q594=0, VLOOKUP(B594, LWP!$A$2:$B$77, 2, FALSE), P593)</f>
        <v>0.05</v>
      </c>
      <c r="Q594" s="13">
        <f>IF(F594&lt;Input!$B$23,0,1)</f>
        <v>1</v>
      </c>
      <c r="R594" s="12">
        <f t="shared" si="177"/>
        <v>657.54008333333331</v>
      </c>
      <c r="S594" s="12">
        <f t="shared" si="178"/>
        <v>657.54008333333331</v>
      </c>
      <c r="T594" s="27">
        <f>VLOOKUP(D594,'Swap-forward'!$A$2:$B$90,2,FALSE)/12</f>
        <v>3.1558224514588173E-3</v>
      </c>
      <c r="U594" s="27">
        <f>EXP(-SUM(T$5:T594))</f>
        <v>0.18405202972827875</v>
      </c>
      <c r="V594" s="12">
        <f t="shared" si="179"/>
        <v>0</v>
      </c>
      <c r="W594" s="12">
        <f t="shared" si="180"/>
        <v>121.02158696520155</v>
      </c>
      <c r="X594" s="26"/>
      <c r="Y594">
        <f>VLOOKUP(B594, Mort!$A$2:$D$116, 4, FALSE)/12</f>
        <v>1.5771576692008498E-2</v>
      </c>
      <c r="Z594">
        <f>VLOOKUP(D594,Lapse!$A$2:$B$101, 2, FALSE)/12</f>
        <v>2.5000000000000001E-3</v>
      </c>
      <c r="AA594" s="28">
        <f t="shared" si="183"/>
        <v>6.4778058031044528E-2</v>
      </c>
      <c r="AB594" s="27">
        <f t="shared" si="181"/>
        <v>0</v>
      </c>
      <c r="AC594" s="27">
        <f t="shared" si="182"/>
        <v>7.8395433834409278</v>
      </c>
    </row>
    <row r="595" spans="1:29" x14ac:dyDescent="0.2">
      <c r="A595" s="19">
        <f t="shared" si="176"/>
        <v>62731</v>
      </c>
      <c r="B595">
        <f t="shared" si="184"/>
        <v>104</v>
      </c>
      <c r="C595">
        <f t="shared" si="185"/>
        <v>6</v>
      </c>
      <c r="D595">
        <f t="shared" si="186"/>
        <v>50</v>
      </c>
      <c r="E595">
        <f t="shared" si="187"/>
        <v>3</v>
      </c>
      <c r="F595">
        <f t="shared" si="188"/>
        <v>591</v>
      </c>
      <c r="G595" s="11">
        <f>'Fund Return'!D592</f>
        <v>1.2218002770088715E-2</v>
      </c>
      <c r="H595" s="12">
        <f t="shared" si="189"/>
        <v>0</v>
      </c>
      <c r="I595" s="12">
        <f>H594*(Input!$B$13)/12</f>
        <v>0</v>
      </c>
      <c r="J595" s="12">
        <f>H594*(Input!$B$14)/12</f>
        <v>0</v>
      </c>
      <c r="K595" s="12">
        <f>IF(AND($E595=0, H594&gt;0), Input!$B$15, 0)</f>
        <v>0</v>
      </c>
      <c r="L595" s="12">
        <f>O594*IF(AND($E595=0, H594&gt;0), Input!$B$12, 0)</f>
        <v>0</v>
      </c>
      <c r="M595" s="12">
        <f t="shared" si="190"/>
        <v>0</v>
      </c>
      <c r="N595" s="12">
        <f>IF(AND($E595=0, Q595=0, D595&lt;=5), MAX(O583*Input!$B$20), 0)</f>
        <v>0</v>
      </c>
      <c r="O595" s="12">
        <f t="shared" si="191"/>
        <v>157809.62</v>
      </c>
      <c r="P595" s="20">
        <f>IF(Q595=0, VLOOKUP(B595, LWP!$A$2:$B$77, 2, FALSE), P594)</f>
        <v>0.05</v>
      </c>
      <c r="Q595" s="13">
        <f>IF(F595&lt;Input!$B$23,0,1)</f>
        <v>1</v>
      </c>
      <c r="R595" s="12">
        <f t="shared" si="177"/>
        <v>657.54008333333331</v>
      </c>
      <c r="S595" s="12">
        <f t="shared" si="178"/>
        <v>657.54008333333331</v>
      </c>
      <c r="T595" s="27">
        <f>VLOOKUP(D595,'Swap-forward'!$A$2:$B$90,2,FALSE)/12</f>
        <v>3.1558224514588173E-3</v>
      </c>
      <c r="U595" s="27">
        <f>EXP(-SUM(T$5:T595))</f>
        <v>0.18347210974417424</v>
      </c>
      <c r="V595" s="12">
        <f t="shared" si="179"/>
        <v>0</v>
      </c>
      <c r="W595" s="12">
        <f t="shared" si="180"/>
        <v>120.64026633052681</v>
      </c>
      <c r="X595" s="26"/>
      <c r="Y595">
        <f>VLOOKUP(B595, Mort!$A$2:$D$116, 4, FALSE)/12</f>
        <v>1.5771576692008498E-2</v>
      </c>
      <c r="Z595">
        <f>VLOOKUP(D595,Lapse!$A$2:$B$101, 2, FALSE)/12</f>
        <v>2.5000000000000001E-3</v>
      </c>
      <c r="AA595" s="28">
        <f t="shared" si="183"/>
        <v>6.3597014906046426E-2</v>
      </c>
      <c r="AB595" s="27">
        <f t="shared" si="181"/>
        <v>0</v>
      </c>
      <c r="AC595" s="27">
        <f t="shared" si="182"/>
        <v>7.6723608160919241</v>
      </c>
    </row>
    <row r="596" spans="1:29" x14ac:dyDescent="0.2">
      <c r="A596" s="19">
        <f t="shared" si="176"/>
        <v>62762</v>
      </c>
      <c r="B596">
        <f t="shared" si="184"/>
        <v>104</v>
      </c>
      <c r="C596">
        <f t="shared" si="185"/>
        <v>7</v>
      </c>
      <c r="D596">
        <f t="shared" si="186"/>
        <v>50</v>
      </c>
      <c r="E596">
        <f t="shared" si="187"/>
        <v>4</v>
      </c>
      <c r="F596">
        <f t="shared" si="188"/>
        <v>592</v>
      </c>
      <c r="G596" s="11">
        <f>'Fund Return'!D593</f>
        <v>-6.8204326493923176E-2</v>
      </c>
      <c r="H596" s="12">
        <f t="shared" si="189"/>
        <v>0</v>
      </c>
      <c r="I596" s="12">
        <f>H595*(Input!$B$13)/12</f>
        <v>0</v>
      </c>
      <c r="J596" s="12">
        <f>H595*(Input!$B$14)/12</f>
        <v>0</v>
      </c>
      <c r="K596" s="12">
        <f>IF(AND($E596=0, H595&gt;0), Input!$B$15, 0)</f>
        <v>0</v>
      </c>
      <c r="L596" s="12">
        <f>O595*IF(AND($E596=0, H595&gt;0), Input!$B$12, 0)</f>
        <v>0</v>
      </c>
      <c r="M596" s="12">
        <f t="shared" si="190"/>
        <v>0</v>
      </c>
      <c r="N596" s="12">
        <f>IF(AND($E596=0, Q596=0, D596&lt;=5), MAX(O584*Input!$B$20), 0)</f>
        <v>0</v>
      </c>
      <c r="O596" s="12">
        <f t="shared" si="191"/>
        <v>157809.62</v>
      </c>
      <c r="P596" s="20">
        <f>IF(Q596=0, VLOOKUP(B596, LWP!$A$2:$B$77, 2, FALSE), P595)</f>
        <v>0.05</v>
      </c>
      <c r="Q596" s="13">
        <f>IF(F596&lt;Input!$B$23,0,1)</f>
        <v>1</v>
      </c>
      <c r="R596" s="12">
        <f t="shared" si="177"/>
        <v>657.54008333333331</v>
      </c>
      <c r="S596" s="12">
        <f t="shared" si="178"/>
        <v>657.54008333333331</v>
      </c>
      <c r="T596" s="27">
        <f>VLOOKUP(D596,'Swap-forward'!$A$2:$B$90,2,FALSE)/12</f>
        <v>3.1558224514588173E-3</v>
      </c>
      <c r="U596" s="27">
        <f>EXP(-SUM(T$5:T596))</f>
        <v>0.18289401699983696</v>
      </c>
      <c r="V596" s="12">
        <f t="shared" si="179"/>
        <v>0</v>
      </c>
      <c r="W596" s="12">
        <f t="shared" si="180"/>
        <v>120.26014717924087</v>
      </c>
      <c r="X596" s="26"/>
      <c r="Y596">
        <f>VLOOKUP(B596, Mort!$A$2:$D$116, 4, FALSE)/12</f>
        <v>1.5771576692008498E-2</v>
      </c>
      <c r="Z596">
        <f>VLOOKUP(D596,Lapse!$A$2:$B$101, 2, FALSE)/12</f>
        <v>2.5000000000000001E-3</v>
      </c>
      <c r="AA596" s="28">
        <f t="shared" si="183"/>
        <v>6.2437504733802732E-2</v>
      </c>
      <c r="AB596" s="27">
        <f t="shared" si="181"/>
        <v>0</v>
      </c>
      <c r="AC596" s="27">
        <f t="shared" si="182"/>
        <v>7.5087435087916656</v>
      </c>
    </row>
    <row r="597" spans="1:29" x14ac:dyDescent="0.2">
      <c r="A597" s="19">
        <f t="shared" si="176"/>
        <v>62792</v>
      </c>
      <c r="B597">
        <f t="shared" si="184"/>
        <v>104</v>
      </c>
      <c r="C597">
        <f t="shared" si="185"/>
        <v>8</v>
      </c>
      <c r="D597">
        <f t="shared" si="186"/>
        <v>50</v>
      </c>
      <c r="E597">
        <f t="shared" si="187"/>
        <v>5</v>
      </c>
      <c r="F597">
        <f t="shared" si="188"/>
        <v>593</v>
      </c>
      <c r="G597" s="11">
        <f>'Fund Return'!D594</f>
        <v>-1.9258995631973051E-2</v>
      </c>
      <c r="H597" s="12">
        <f t="shared" si="189"/>
        <v>0</v>
      </c>
      <c r="I597" s="12">
        <f>H596*(Input!$B$13)/12</f>
        <v>0</v>
      </c>
      <c r="J597" s="12">
        <f>H596*(Input!$B$14)/12</f>
        <v>0</v>
      </c>
      <c r="K597" s="12">
        <f>IF(AND($E597=0, H596&gt;0), Input!$B$15, 0)</f>
        <v>0</v>
      </c>
      <c r="L597" s="12">
        <f>O596*IF(AND($E597=0, H596&gt;0), Input!$B$12, 0)</f>
        <v>0</v>
      </c>
      <c r="M597" s="12">
        <f t="shared" si="190"/>
        <v>0</v>
      </c>
      <c r="N597" s="12">
        <f>IF(AND($E597=0, Q597=0, D597&lt;=5), MAX(O585*Input!$B$20), 0)</f>
        <v>0</v>
      </c>
      <c r="O597" s="12">
        <f t="shared" si="191"/>
        <v>157809.62</v>
      </c>
      <c r="P597" s="20">
        <f>IF(Q597=0, VLOOKUP(B597, LWP!$A$2:$B$77, 2, FALSE), P596)</f>
        <v>0.05</v>
      </c>
      <c r="Q597" s="13">
        <f>IF(F597&lt;Input!$B$23,0,1)</f>
        <v>1</v>
      </c>
      <c r="R597" s="12">
        <f t="shared" si="177"/>
        <v>657.54008333333331</v>
      </c>
      <c r="S597" s="12">
        <f t="shared" si="178"/>
        <v>657.54008333333331</v>
      </c>
      <c r="T597" s="27">
        <f>VLOOKUP(D597,'Swap-forward'!$A$2:$B$90,2,FALSE)/12</f>
        <v>3.1558224514588173E-3</v>
      </c>
      <c r="U597" s="27">
        <f>EXP(-SUM(T$5:T597))</f>
        <v>0.18231774573791204</v>
      </c>
      <c r="V597" s="12">
        <f t="shared" si="179"/>
        <v>0</v>
      </c>
      <c r="W597" s="12">
        <f t="shared" si="180"/>
        <v>119.88122572565216</v>
      </c>
      <c r="X597" s="26"/>
      <c r="Y597">
        <f>VLOOKUP(B597, Mort!$A$2:$D$116, 4, FALSE)/12</f>
        <v>1.5771576692008498E-2</v>
      </c>
      <c r="Z597">
        <f>VLOOKUP(D597,Lapse!$A$2:$B$101, 2, FALSE)/12</f>
        <v>2.5000000000000001E-3</v>
      </c>
      <c r="AA597" s="28">
        <f t="shared" si="183"/>
        <v>6.1299134922337337E-2</v>
      </c>
      <c r="AB597" s="27">
        <f t="shared" si="181"/>
        <v>0</v>
      </c>
      <c r="AC597" s="27">
        <f t="shared" si="182"/>
        <v>7.3486154304119289</v>
      </c>
    </row>
    <row r="598" spans="1:29" x14ac:dyDescent="0.2">
      <c r="A598" s="19">
        <f t="shared" si="176"/>
        <v>62823</v>
      </c>
      <c r="B598">
        <f t="shared" si="184"/>
        <v>104</v>
      </c>
      <c r="C598">
        <f t="shared" si="185"/>
        <v>9</v>
      </c>
      <c r="D598">
        <f t="shared" si="186"/>
        <v>50</v>
      </c>
      <c r="E598">
        <f t="shared" si="187"/>
        <v>6</v>
      </c>
      <c r="F598">
        <f t="shared" si="188"/>
        <v>594</v>
      </c>
      <c r="G598" s="11">
        <f>'Fund Return'!D595</f>
        <v>-3.3885080501768666E-2</v>
      </c>
      <c r="H598" s="12">
        <f t="shared" si="189"/>
        <v>0</v>
      </c>
      <c r="I598" s="12">
        <f>H597*(Input!$B$13)/12</f>
        <v>0</v>
      </c>
      <c r="J598" s="12">
        <f>H597*(Input!$B$14)/12</f>
        <v>0</v>
      </c>
      <c r="K598" s="12">
        <f>IF(AND($E598=0, H597&gt;0), Input!$B$15, 0)</f>
        <v>0</v>
      </c>
      <c r="L598" s="12">
        <f>O597*IF(AND($E598=0, H597&gt;0), Input!$B$12, 0)</f>
        <v>0</v>
      </c>
      <c r="M598" s="12">
        <f t="shared" si="190"/>
        <v>0</v>
      </c>
      <c r="N598" s="12">
        <f>IF(AND($E598=0, Q598=0, D598&lt;=5), MAX(O586*Input!$B$20), 0)</f>
        <v>0</v>
      </c>
      <c r="O598" s="12">
        <f t="shared" si="191"/>
        <v>157809.62</v>
      </c>
      <c r="P598" s="20">
        <f>IF(Q598=0, VLOOKUP(B598, LWP!$A$2:$B$77, 2, FALSE), P597)</f>
        <v>0.05</v>
      </c>
      <c r="Q598" s="13">
        <f>IF(F598&lt;Input!$B$23,0,1)</f>
        <v>1</v>
      </c>
      <c r="R598" s="12">
        <f t="shared" si="177"/>
        <v>657.54008333333331</v>
      </c>
      <c r="S598" s="12">
        <f t="shared" si="178"/>
        <v>657.54008333333331</v>
      </c>
      <c r="T598" s="27">
        <f>VLOOKUP(D598,'Swap-forward'!$A$2:$B$90,2,FALSE)/12</f>
        <v>3.1558224514588173E-3</v>
      </c>
      <c r="U598" s="27">
        <f>EXP(-SUM(T$5:T598))</f>
        <v>0.18174329021918512</v>
      </c>
      <c r="V598" s="12">
        <f t="shared" si="179"/>
        <v>0</v>
      </c>
      <c r="W598" s="12">
        <f t="shared" si="180"/>
        <v>119.50349819599717</v>
      </c>
      <c r="X598" s="26"/>
      <c r="Y598">
        <f>VLOOKUP(B598, Mort!$A$2:$D$116, 4, FALSE)/12</f>
        <v>1.5771576692008498E-2</v>
      </c>
      <c r="Z598">
        <f>VLOOKUP(D598,Lapse!$A$2:$B$101, 2, FALSE)/12</f>
        <v>2.5000000000000001E-3</v>
      </c>
      <c r="AA598" s="28">
        <f t="shared" si="183"/>
        <v>6.018152003746903E-2</v>
      </c>
      <c r="AB598" s="27">
        <f t="shared" si="181"/>
        <v>0</v>
      </c>
      <c r="AC598" s="27">
        <f t="shared" si="182"/>
        <v>7.1919021712300477</v>
      </c>
    </row>
    <row r="599" spans="1:29" x14ac:dyDescent="0.2">
      <c r="A599" s="19">
        <f t="shared" si="176"/>
        <v>62854</v>
      </c>
      <c r="B599">
        <f t="shared" si="184"/>
        <v>104</v>
      </c>
      <c r="C599">
        <f t="shared" si="185"/>
        <v>10</v>
      </c>
      <c r="D599">
        <f t="shared" si="186"/>
        <v>50</v>
      </c>
      <c r="E599">
        <f t="shared" si="187"/>
        <v>7</v>
      </c>
      <c r="F599">
        <f t="shared" si="188"/>
        <v>595</v>
      </c>
      <c r="G599" s="11">
        <f>'Fund Return'!D596</f>
        <v>1.2830921528206354E-2</v>
      </c>
      <c r="H599" s="12">
        <f t="shared" si="189"/>
        <v>0</v>
      </c>
      <c r="I599" s="12">
        <f>H598*(Input!$B$13)/12</f>
        <v>0</v>
      </c>
      <c r="J599" s="12">
        <f>H598*(Input!$B$14)/12</f>
        <v>0</v>
      </c>
      <c r="K599" s="12">
        <f>IF(AND($E599=0, H598&gt;0), Input!$B$15, 0)</f>
        <v>0</v>
      </c>
      <c r="L599" s="12">
        <f>O598*IF(AND($E599=0, H598&gt;0), Input!$B$12, 0)</f>
        <v>0</v>
      </c>
      <c r="M599" s="12">
        <f t="shared" si="190"/>
        <v>0</v>
      </c>
      <c r="N599" s="12">
        <f>IF(AND($E599=0, Q599=0, D599&lt;=5), MAX(O587*Input!$B$20), 0)</f>
        <v>0</v>
      </c>
      <c r="O599" s="12">
        <f t="shared" si="191"/>
        <v>157809.62</v>
      </c>
      <c r="P599" s="20">
        <f>IF(Q599=0, VLOOKUP(B599, LWP!$A$2:$B$77, 2, FALSE), P598)</f>
        <v>0.05</v>
      </c>
      <c r="Q599" s="13">
        <f>IF(F599&lt;Input!$B$23,0,1)</f>
        <v>1</v>
      </c>
      <c r="R599" s="12">
        <f t="shared" si="177"/>
        <v>657.54008333333331</v>
      </c>
      <c r="S599" s="12">
        <f t="shared" si="178"/>
        <v>657.54008333333331</v>
      </c>
      <c r="T599" s="27">
        <f>VLOOKUP(D599,'Swap-forward'!$A$2:$B$90,2,FALSE)/12</f>
        <v>3.1558224514588173E-3</v>
      </c>
      <c r="U599" s="27">
        <f>EXP(-SUM(T$5:T599))</f>
        <v>0.18117064472252523</v>
      </c>
      <c r="V599" s="12">
        <f t="shared" si="179"/>
        <v>0</v>
      </c>
      <c r="W599" s="12">
        <f t="shared" si="180"/>
        <v>119.12696082840296</v>
      </c>
      <c r="X599" s="26"/>
      <c r="Y599">
        <f>VLOOKUP(B599, Mort!$A$2:$D$116, 4, FALSE)/12</f>
        <v>1.5771576692008498E-2</v>
      </c>
      <c r="Z599">
        <f>VLOOKUP(D599,Lapse!$A$2:$B$101, 2, FALSE)/12</f>
        <v>2.5000000000000001E-3</v>
      </c>
      <c r="AA599" s="28">
        <f t="shared" si="183"/>
        <v>5.9084281672309558E-2</v>
      </c>
      <c r="AB599" s="27">
        <f t="shared" si="181"/>
        <v>0</v>
      </c>
      <c r="AC599" s="27">
        <f t="shared" si="182"/>
        <v>7.0385309083515475</v>
      </c>
    </row>
    <row r="600" spans="1:29" x14ac:dyDescent="0.2">
      <c r="A600" s="19">
        <f t="shared" si="176"/>
        <v>62883</v>
      </c>
      <c r="B600">
        <f t="shared" si="184"/>
        <v>104</v>
      </c>
      <c r="C600">
        <f t="shared" si="185"/>
        <v>11</v>
      </c>
      <c r="D600">
        <f t="shared" si="186"/>
        <v>50</v>
      </c>
      <c r="E600">
        <f t="shared" si="187"/>
        <v>8</v>
      </c>
      <c r="F600">
        <f t="shared" si="188"/>
        <v>596</v>
      </c>
      <c r="G600" s="11">
        <f>'Fund Return'!D597</f>
        <v>-5.4617228361021022E-2</v>
      </c>
      <c r="H600" s="12">
        <f t="shared" si="189"/>
        <v>0</v>
      </c>
      <c r="I600" s="12">
        <f>H599*(Input!$B$13)/12</f>
        <v>0</v>
      </c>
      <c r="J600" s="12">
        <f>H599*(Input!$B$14)/12</f>
        <v>0</v>
      </c>
      <c r="K600" s="12">
        <f>IF(AND($E600=0, H599&gt;0), Input!$B$15, 0)</f>
        <v>0</v>
      </c>
      <c r="L600" s="12">
        <f>O599*IF(AND($E600=0, H599&gt;0), Input!$B$12, 0)</f>
        <v>0</v>
      </c>
      <c r="M600" s="12">
        <f t="shared" si="190"/>
        <v>0</v>
      </c>
      <c r="N600" s="12">
        <f>IF(AND($E600=0, Q600=0, D600&lt;=5), MAX(O588*Input!$B$20), 0)</f>
        <v>0</v>
      </c>
      <c r="O600" s="12">
        <f t="shared" si="191"/>
        <v>157809.62</v>
      </c>
      <c r="P600" s="20">
        <f>IF(Q600=0, VLOOKUP(B600, LWP!$A$2:$B$77, 2, FALSE), P599)</f>
        <v>0.05</v>
      </c>
      <c r="Q600" s="13">
        <f>IF(F600&lt;Input!$B$23,0,1)</f>
        <v>1</v>
      </c>
      <c r="R600" s="12">
        <f t="shared" si="177"/>
        <v>657.54008333333331</v>
      </c>
      <c r="S600" s="12">
        <f t="shared" si="178"/>
        <v>657.54008333333331</v>
      </c>
      <c r="T600" s="27">
        <f>VLOOKUP(D600,'Swap-forward'!$A$2:$B$90,2,FALSE)/12</f>
        <v>3.1558224514588173E-3</v>
      </c>
      <c r="U600" s="27">
        <f>EXP(-SUM(T$5:T600))</f>
        <v>0.1805998035448278</v>
      </c>
      <c r="V600" s="12">
        <f t="shared" si="179"/>
        <v>0</v>
      </c>
      <c r="W600" s="12">
        <f t="shared" si="180"/>
        <v>118.7516098728497</v>
      </c>
      <c r="X600" s="26"/>
      <c r="Y600">
        <f>VLOOKUP(B600, Mort!$A$2:$D$116, 4, FALSE)/12</f>
        <v>1.5771576692008498E-2</v>
      </c>
      <c r="Z600">
        <f>VLOOKUP(D600,Lapse!$A$2:$B$101, 2, FALSE)/12</f>
        <v>2.5000000000000001E-3</v>
      </c>
      <c r="AA600" s="28">
        <f t="shared" si="183"/>
        <v>5.8007048319140941E-2</v>
      </c>
      <c r="AB600" s="27">
        <f t="shared" si="181"/>
        <v>0</v>
      </c>
      <c r="AC600" s="27">
        <f t="shared" si="182"/>
        <v>6.8884303718701672</v>
      </c>
    </row>
    <row r="601" spans="1:29" x14ac:dyDescent="0.2">
      <c r="A601" s="19">
        <f t="shared" si="176"/>
        <v>62914</v>
      </c>
      <c r="B601">
        <f t="shared" si="184"/>
        <v>105</v>
      </c>
      <c r="C601">
        <f t="shared" si="185"/>
        <v>0</v>
      </c>
      <c r="D601">
        <f t="shared" si="186"/>
        <v>50</v>
      </c>
      <c r="E601">
        <f t="shared" si="187"/>
        <v>9</v>
      </c>
      <c r="F601">
        <f t="shared" si="188"/>
        <v>597</v>
      </c>
      <c r="G601" s="11">
        <f>'Fund Return'!D598</f>
        <v>-8.2835788249131636E-3</v>
      </c>
      <c r="H601" s="12">
        <f t="shared" si="189"/>
        <v>0</v>
      </c>
      <c r="I601" s="12">
        <f>H600*(Input!$B$13)/12</f>
        <v>0</v>
      </c>
      <c r="J601" s="12">
        <f>H600*(Input!$B$14)/12</f>
        <v>0</v>
      </c>
      <c r="K601" s="12">
        <f>IF(AND($E601=0, H600&gt;0), Input!$B$15, 0)</f>
        <v>0</v>
      </c>
      <c r="L601" s="12">
        <f>O600*IF(AND($E601=0, H600&gt;0), Input!$B$12, 0)</f>
        <v>0</v>
      </c>
      <c r="M601" s="12">
        <f t="shared" si="190"/>
        <v>0</v>
      </c>
      <c r="N601" s="12">
        <f>IF(AND($E601=0, Q601=0, D601&lt;=5), MAX(O589*Input!$B$20), 0)</f>
        <v>0</v>
      </c>
      <c r="O601" s="12">
        <f t="shared" si="191"/>
        <v>157809.62</v>
      </c>
      <c r="P601" s="20">
        <f>IF(Q601=0, VLOOKUP(B601, LWP!$A$2:$B$77, 2, FALSE), P600)</f>
        <v>0.05</v>
      </c>
      <c r="Q601" s="13">
        <f>IF(F601&lt;Input!$B$23,0,1)</f>
        <v>1</v>
      </c>
      <c r="R601" s="12">
        <f t="shared" si="177"/>
        <v>657.54008333333331</v>
      </c>
      <c r="S601" s="12">
        <f t="shared" si="178"/>
        <v>657.54008333333331</v>
      </c>
      <c r="T601" s="27">
        <f>VLOOKUP(D601,'Swap-forward'!$A$2:$B$90,2,FALSE)/12</f>
        <v>3.1558224514588173E-3</v>
      </c>
      <c r="U601" s="27">
        <f>EXP(-SUM(T$5:T601))</f>
        <v>0.18003076100095791</v>
      </c>
      <c r="V601" s="12">
        <f t="shared" si="179"/>
        <v>0</v>
      </c>
      <c r="W601" s="12">
        <f t="shared" si="180"/>
        <v>118.37744159113328</v>
      </c>
      <c r="X601" s="26"/>
      <c r="Y601">
        <f>VLOOKUP(B601, Mort!$A$2:$D$116, 4, FALSE)/12</f>
        <v>1.7430094746287997E-2</v>
      </c>
      <c r="Z601">
        <f>VLOOKUP(D601,Lapse!$A$2:$B$101, 2, FALSE)/12</f>
        <v>2.5000000000000001E-3</v>
      </c>
      <c r="AA601" s="28">
        <f t="shared" si="183"/>
        <v>5.6853490021058349E-2</v>
      </c>
      <c r="AB601" s="27">
        <f t="shared" si="181"/>
        <v>0</v>
      </c>
      <c r="AC601" s="27">
        <f t="shared" si="182"/>
        <v>6.7301706942199138</v>
      </c>
    </row>
    <row r="602" spans="1:29" x14ac:dyDescent="0.2">
      <c r="A602" s="19">
        <f t="shared" si="176"/>
        <v>62944</v>
      </c>
      <c r="B602">
        <f t="shared" si="184"/>
        <v>105</v>
      </c>
      <c r="C602">
        <f t="shared" si="185"/>
        <v>1</v>
      </c>
      <c r="D602">
        <f t="shared" si="186"/>
        <v>50</v>
      </c>
      <c r="E602">
        <f t="shared" si="187"/>
        <v>10</v>
      </c>
      <c r="F602">
        <f t="shared" si="188"/>
        <v>598</v>
      </c>
      <c r="G602" s="11">
        <f>'Fund Return'!D599</f>
        <v>-6.3793737583995253E-3</v>
      </c>
      <c r="H602" s="12">
        <f t="shared" si="189"/>
        <v>0</v>
      </c>
      <c r="I602" s="12">
        <f>H601*(Input!$B$13)/12</f>
        <v>0</v>
      </c>
      <c r="J602" s="12">
        <f>H601*(Input!$B$14)/12</f>
        <v>0</v>
      </c>
      <c r="K602" s="12">
        <f>IF(AND($E602=0, H601&gt;0), Input!$B$15, 0)</f>
        <v>0</v>
      </c>
      <c r="L602" s="12">
        <f>O601*IF(AND($E602=0, H601&gt;0), Input!$B$12, 0)</f>
        <v>0</v>
      </c>
      <c r="M602" s="12">
        <f t="shared" si="190"/>
        <v>0</v>
      </c>
      <c r="N602" s="12">
        <f>IF(AND($E602=0, Q602=0, D602&lt;=5), MAX(O590*Input!$B$20), 0)</f>
        <v>0</v>
      </c>
      <c r="O602" s="12">
        <f t="shared" si="191"/>
        <v>157809.62</v>
      </c>
      <c r="P602" s="20">
        <f>IF(Q602=0, VLOOKUP(B602, LWP!$A$2:$B$77, 2, FALSE), P601)</f>
        <v>0.05</v>
      </c>
      <c r="Q602" s="13">
        <f>IF(F602&lt;Input!$B$23,0,1)</f>
        <v>1</v>
      </c>
      <c r="R602" s="12">
        <f t="shared" si="177"/>
        <v>657.54008333333331</v>
      </c>
      <c r="S602" s="12">
        <f t="shared" si="178"/>
        <v>657.54008333333331</v>
      </c>
      <c r="T602" s="27">
        <f>VLOOKUP(D602,'Swap-forward'!$A$2:$B$90,2,FALSE)/12</f>
        <v>3.1558224514588173E-3</v>
      </c>
      <c r="U602" s="27">
        <f>EXP(-SUM(T$5:T602))</f>
        <v>0.1794635114236936</v>
      </c>
      <c r="V602" s="12">
        <f t="shared" si="179"/>
        <v>0</v>
      </c>
      <c r="W602" s="12">
        <f t="shared" si="180"/>
        <v>118.0044522568281</v>
      </c>
      <c r="X602" s="26"/>
      <c r="Y602">
        <f>VLOOKUP(B602, Mort!$A$2:$D$116, 4, FALSE)/12</f>
        <v>1.7430094746287997E-2</v>
      </c>
      <c r="Z602">
        <f>VLOOKUP(D602,Lapse!$A$2:$B$101, 2, FALSE)/12</f>
        <v>2.5000000000000001E-3</v>
      </c>
      <c r="AA602" s="28">
        <f t="shared" si="183"/>
        <v>5.5722871982575833E-2</v>
      </c>
      <c r="AB602" s="27">
        <f t="shared" si="181"/>
        <v>0</v>
      </c>
      <c r="AC602" s="27">
        <f t="shared" si="182"/>
        <v>6.5755469864812142</v>
      </c>
    </row>
    <row r="603" spans="1:29" x14ac:dyDescent="0.2">
      <c r="A603" s="19">
        <f t="shared" si="176"/>
        <v>62975</v>
      </c>
      <c r="B603">
        <f t="shared" si="184"/>
        <v>105</v>
      </c>
      <c r="C603">
        <f t="shared" si="185"/>
        <v>2</v>
      </c>
      <c r="D603">
        <f t="shared" si="186"/>
        <v>50</v>
      </c>
      <c r="E603">
        <f t="shared" si="187"/>
        <v>11</v>
      </c>
      <c r="F603">
        <f t="shared" si="188"/>
        <v>599</v>
      </c>
      <c r="G603" s="11">
        <f>'Fund Return'!D600</f>
        <v>-1.3858527355031666E-2</v>
      </c>
      <c r="H603" s="12">
        <f t="shared" si="189"/>
        <v>0</v>
      </c>
      <c r="I603" s="12">
        <f>H602*(Input!$B$13)/12</f>
        <v>0</v>
      </c>
      <c r="J603" s="12">
        <f>H602*(Input!$B$14)/12</f>
        <v>0</v>
      </c>
      <c r="K603" s="12">
        <f>IF(AND($E603=0, H602&gt;0), Input!$B$15, 0)</f>
        <v>0</v>
      </c>
      <c r="L603" s="12">
        <f>O602*IF(AND($E603=0, H602&gt;0), Input!$B$12, 0)</f>
        <v>0</v>
      </c>
      <c r="M603" s="12">
        <f t="shared" si="190"/>
        <v>0</v>
      </c>
      <c r="N603" s="12">
        <f>IF(AND($E603=0, Q603=0, D603&lt;=5), MAX(O591*Input!$B$20), 0)</f>
        <v>0</v>
      </c>
      <c r="O603" s="12">
        <f t="shared" si="191"/>
        <v>157809.62</v>
      </c>
      <c r="P603" s="20">
        <f>IF(Q603=0, VLOOKUP(B603, LWP!$A$2:$B$77, 2, FALSE), P602)</f>
        <v>0.05</v>
      </c>
      <c r="Q603" s="13">
        <f>IF(F603&lt;Input!$B$23,0,1)</f>
        <v>1</v>
      </c>
      <c r="R603" s="12">
        <f t="shared" si="177"/>
        <v>657.54008333333331</v>
      </c>
      <c r="S603" s="12">
        <f t="shared" si="178"/>
        <v>657.54008333333331</v>
      </c>
      <c r="T603" s="27">
        <f>VLOOKUP(D603,'Swap-forward'!$A$2:$B$90,2,FALSE)/12</f>
        <v>3.1558224514588173E-3</v>
      </c>
      <c r="U603" s="27">
        <f>EXP(-SUM(T$5:T603))</f>
        <v>0.17889804916366955</v>
      </c>
      <c r="V603" s="12">
        <f t="shared" si="179"/>
        <v>0</v>
      </c>
      <c r="W603" s="12">
        <f t="shared" si="180"/>
        <v>117.63263815525004</v>
      </c>
      <c r="X603" s="26"/>
      <c r="Y603">
        <f>VLOOKUP(B603, Mort!$A$2:$D$116, 4, FALSE)/12</f>
        <v>1.7430094746287997E-2</v>
      </c>
      <c r="Z603">
        <f>VLOOKUP(D603,Lapse!$A$2:$B$101, 2, FALSE)/12</f>
        <v>2.5000000000000001E-3</v>
      </c>
      <c r="AA603" s="28">
        <f t="shared" si="183"/>
        <v>5.4614738001773307E-2</v>
      </c>
      <c r="AB603" s="27">
        <f t="shared" si="181"/>
        <v>0</v>
      </c>
      <c r="AC603" s="27">
        <f t="shared" si="182"/>
        <v>6.424475713306383</v>
      </c>
    </row>
    <row r="604" spans="1:29" x14ac:dyDescent="0.2">
      <c r="A604" s="19">
        <f t="shared" si="176"/>
        <v>63005</v>
      </c>
      <c r="B604">
        <f t="shared" si="184"/>
        <v>105</v>
      </c>
      <c r="C604">
        <f t="shared" si="185"/>
        <v>3</v>
      </c>
      <c r="D604">
        <f t="shared" si="186"/>
        <v>51</v>
      </c>
      <c r="E604">
        <f t="shared" si="187"/>
        <v>0</v>
      </c>
      <c r="F604">
        <f t="shared" si="188"/>
        <v>600</v>
      </c>
      <c r="G604" s="11">
        <f>'Fund Return'!D601</f>
        <v>3.8669450346589078E-2</v>
      </c>
      <c r="H604" s="12">
        <f t="shared" si="189"/>
        <v>0</v>
      </c>
      <c r="I604" s="12">
        <f>H603*(Input!$B$13)/12</f>
        <v>0</v>
      </c>
      <c r="J604" s="12">
        <f>H603*(Input!$B$14)/12</f>
        <v>0</v>
      </c>
      <c r="K604" s="12">
        <f>IF(AND($E604=0, H603&gt;0), Input!$B$15, 0)</f>
        <v>0</v>
      </c>
      <c r="L604" s="12">
        <f>O603*IF(AND($E604=0, H603&gt;0), Input!$B$12, 0)</f>
        <v>0</v>
      </c>
      <c r="M604" s="12">
        <f t="shared" si="190"/>
        <v>0</v>
      </c>
      <c r="N604" s="12">
        <f>IF(AND($E604=0, Q604=0, D604&lt;=5), MAX(O592*Input!$B$20), 0)</f>
        <v>0</v>
      </c>
      <c r="O604" s="12">
        <f t="shared" si="191"/>
        <v>157809.62</v>
      </c>
      <c r="P604" s="20">
        <f>IF(Q604=0, VLOOKUP(B604, LWP!$A$2:$B$77, 2, FALSE), P603)</f>
        <v>0.05</v>
      </c>
      <c r="Q604" s="13">
        <f>IF(F604&lt;Input!$B$23,0,1)</f>
        <v>1</v>
      </c>
      <c r="R604" s="12">
        <f t="shared" si="177"/>
        <v>657.54008333333331</v>
      </c>
      <c r="S604" s="12">
        <f t="shared" si="178"/>
        <v>657.54008333333331</v>
      </c>
      <c r="T604" s="27">
        <f>VLOOKUP(D604,'Swap-forward'!$A$2:$B$90,2,FALSE)/12</f>
        <v>3.1558224514588173E-3</v>
      </c>
      <c r="U604" s="27">
        <f>EXP(-SUM(T$5:T604))</f>
        <v>0.17833436858932059</v>
      </c>
      <c r="V604" s="12">
        <f t="shared" si="179"/>
        <v>0</v>
      </c>
      <c r="W604" s="12">
        <f t="shared" si="180"/>
        <v>117.26199558341924</v>
      </c>
      <c r="X604" s="26"/>
      <c r="Y604">
        <f>VLOOKUP(B604, Mort!$A$2:$D$116, 4, FALSE)/12</f>
        <v>1.7430094746287997E-2</v>
      </c>
      <c r="Z604">
        <f>VLOOKUP(D604,Lapse!$A$2:$B$101, 2, FALSE)/12</f>
        <v>2.5000000000000001E-3</v>
      </c>
      <c r="AA604" s="28">
        <f t="shared" si="183"/>
        <v>5.3528640948999062E-2</v>
      </c>
      <c r="AB604" s="27">
        <f t="shared" si="181"/>
        <v>0</v>
      </c>
      <c r="AC604" s="27">
        <f t="shared" si="182"/>
        <v>6.2768752585479621</v>
      </c>
    </row>
    <row r="605" spans="1:29" x14ac:dyDescent="0.2">
      <c r="A605" s="19">
        <f t="shared" si="176"/>
        <v>63036</v>
      </c>
      <c r="B605">
        <f t="shared" si="184"/>
        <v>105</v>
      </c>
      <c r="C605">
        <f t="shared" si="185"/>
        <v>4</v>
      </c>
      <c r="D605">
        <f t="shared" si="186"/>
        <v>51</v>
      </c>
      <c r="E605">
        <f t="shared" si="187"/>
        <v>1</v>
      </c>
      <c r="F605">
        <f t="shared" si="188"/>
        <v>601</v>
      </c>
      <c r="G605" s="11">
        <f>'Fund Return'!D602</f>
        <v>3.196725529006527E-2</v>
      </c>
      <c r="H605" s="12">
        <f t="shared" si="189"/>
        <v>0</v>
      </c>
      <c r="I605" s="12">
        <f>H604*(Input!$B$13)/12</f>
        <v>0</v>
      </c>
      <c r="J605" s="12">
        <f>H604*(Input!$B$14)/12</f>
        <v>0</v>
      </c>
      <c r="K605" s="12">
        <f>IF(AND($E605=0, H604&gt;0), Input!$B$15, 0)</f>
        <v>0</v>
      </c>
      <c r="L605" s="12">
        <f>O604*IF(AND($E605=0, H604&gt;0), Input!$B$12, 0)</f>
        <v>0</v>
      </c>
      <c r="M605" s="12">
        <f t="shared" si="190"/>
        <v>0</v>
      </c>
      <c r="N605" s="12">
        <f>IF(AND($E605=0, Q605=0, D605&lt;=5), MAX(O593*Input!$B$20), 0)</f>
        <v>0</v>
      </c>
      <c r="O605" s="12">
        <f t="shared" si="191"/>
        <v>157809.62</v>
      </c>
      <c r="P605" s="20">
        <f>IF(Q605=0, VLOOKUP(B605, LWP!$A$2:$B$77, 2, FALSE), P604)</f>
        <v>0.05</v>
      </c>
      <c r="Q605" s="13">
        <f>IF(F605&lt;Input!$B$23,0,1)</f>
        <v>1</v>
      </c>
      <c r="R605" s="12">
        <f t="shared" si="177"/>
        <v>657.54008333333331</v>
      </c>
      <c r="S605" s="12">
        <f t="shared" si="178"/>
        <v>657.54008333333331</v>
      </c>
      <c r="T605" s="27">
        <f>VLOOKUP(D605,'Swap-forward'!$A$2:$B$90,2,FALSE)/12</f>
        <v>3.1558224514588173E-3</v>
      </c>
      <c r="U605" s="27">
        <f>EXP(-SUM(T$5:T605))</f>
        <v>0.1777724640868259</v>
      </c>
      <c r="V605" s="12">
        <f t="shared" si="179"/>
        <v>0</v>
      </c>
      <c r="W605" s="12">
        <f t="shared" si="180"/>
        <v>116.8925208500235</v>
      </c>
      <c r="X605" s="26"/>
      <c r="Y605">
        <f>VLOOKUP(B605, Mort!$A$2:$D$116, 4, FALSE)/12</f>
        <v>1.7430094746287997E-2</v>
      </c>
      <c r="Z605">
        <f>VLOOKUP(D605,Lapse!$A$2:$B$101, 2, FALSE)/12</f>
        <v>2.5000000000000001E-3</v>
      </c>
      <c r="AA605" s="28">
        <f t="shared" si="183"/>
        <v>5.2464142586453939E-2</v>
      </c>
      <c r="AB605" s="27">
        <f t="shared" si="181"/>
        <v>0</v>
      </c>
      <c r="AC605" s="27">
        <f t="shared" si="182"/>
        <v>6.1326658811656731</v>
      </c>
    </row>
    <row r="606" spans="1:29" x14ac:dyDescent="0.2">
      <c r="A606" s="19">
        <f t="shared" si="176"/>
        <v>63067</v>
      </c>
      <c r="B606">
        <f t="shared" si="184"/>
        <v>105</v>
      </c>
      <c r="C606">
        <f t="shared" si="185"/>
        <v>5</v>
      </c>
      <c r="D606">
        <f t="shared" si="186"/>
        <v>51</v>
      </c>
      <c r="E606">
        <f t="shared" si="187"/>
        <v>2</v>
      </c>
      <c r="F606">
        <f t="shared" si="188"/>
        <v>602</v>
      </c>
      <c r="G606" s="11">
        <f>'Fund Return'!D603</f>
        <v>-5.7814442307473429E-2</v>
      </c>
      <c r="H606" s="12">
        <f t="shared" si="189"/>
        <v>0</v>
      </c>
      <c r="I606" s="12">
        <f>H605*(Input!$B$13)/12</f>
        <v>0</v>
      </c>
      <c r="J606" s="12">
        <f>H605*(Input!$B$14)/12</f>
        <v>0</v>
      </c>
      <c r="K606" s="12">
        <f>IF(AND($E606=0, H605&gt;0), Input!$B$15, 0)</f>
        <v>0</v>
      </c>
      <c r="L606" s="12">
        <f>O605*IF(AND($E606=0, H605&gt;0), Input!$B$12, 0)</f>
        <v>0</v>
      </c>
      <c r="M606" s="12">
        <f t="shared" si="190"/>
        <v>0</v>
      </c>
      <c r="N606" s="12">
        <f>IF(AND($E606=0, Q606=0, D606&lt;=5), MAX(O594*Input!$B$20), 0)</f>
        <v>0</v>
      </c>
      <c r="O606" s="12">
        <f t="shared" si="191"/>
        <v>157809.62</v>
      </c>
      <c r="P606" s="20">
        <f>IF(Q606=0, VLOOKUP(B606, LWP!$A$2:$B$77, 2, FALSE), P605)</f>
        <v>0.05</v>
      </c>
      <c r="Q606" s="13">
        <f>IF(F606&lt;Input!$B$23,0,1)</f>
        <v>1</v>
      </c>
      <c r="R606" s="12">
        <f t="shared" si="177"/>
        <v>657.54008333333331</v>
      </c>
      <c r="S606" s="12">
        <f t="shared" si="178"/>
        <v>657.54008333333331</v>
      </c>
      <c r="T606" s="27">
        <f>VLOOKUP(D606,'Swap-forward'!$A$2:$B$90,2,FALSE)/12</f>
        <v>3.1558224514588173E-3</v>
      </c>
      <c r="U606" s="27">
        <f>EXP(-SUM(T$5:T606))</f>
        <v>0.17721233006005285</v>
      </c>
      <c r="V606" s="12">
        <f t="shared" si="179"/>
        <v>0</v>
      </c>
      <c r="W606" s="12">
        <f t="shared" si="180"/>
        <v>116.52421027538132</v>
      </c>
      <c r="X606" s="26"/>
      <c r="Y606">
        <f>VLOOKUP(B606, Mort!$A$2:$D$116, 4, FALSE)/12</f>
        <v>1.7430094746287997E-2</v>
      </c>
      <c r="Z606">
        <f>VLOOKUP(D606,Lapse!$A$2:$B$101, 2, FALSE)/12</f>
        <v>2.5000000000000001E-3</v>
      </c>
      <c r="AA606" s="28">
        <f t="shared" si="183"/>
        <v>5.1420813391363313E-2</v>
      </c>
      <c r="AB606" s="27">
        <f t="shared" si="181"/>
        <v>0</v>
      </c>
      <c r="AC606" s="27">
        <f t="shared" si="182"/>
        <v>5.9917696721463622</v>
      </c>
    </row>
    <row r="607" spans="1:29" x14ac:dyDescent="0.2">
      <c r="A607" s="19">
        <f t="shared" si="176"/>
        <v>63097</v>
      </c>
      <c r="B607">
        <f t="shared" si="184"/>
        <v>105</v>
      </c>
      <c r="C607">
        <f t="shared" si="185"/>
        <v>6</v>
      </c>
      <c r="D607">
        <f t="shared" si="186"/>
        <v>51</v>
      </c>
      <c r="E607">
        <f t="shared" si="187"/>
        <v>3</v>
      </c>
      <c r="F607">
        <f t="shared" si="188"/>
        <v>603</v>
      </c>
      <c r="G607" s="11">
        <f>'Fund Return'!D604</f>
        <v>7.2509538376215148E-3</v>
      </c>
      <c r="H607" s="12">
        <f t="shared" si="189"/>
        <v>0</v>
      </c>
      <c r="I607" s="12">
        <f>H606*(Input!$B$13)/12</f>
        <v>0</v>
      </c>
      <c r="J607" s="12">
        <f>H606*(Input!$B$14)/12</f>
        <v>0</v>
      </c>
      <c r="K607" s="12">
        <f>IF(AND($E607=0, H606&gt;0), Input!$B$15, 0)</f>
        <v>0</v>
      </c>
      <c r="L607" s="12">
        <f>O606*IF(AND($E607=0, H606&gt;0), Input!$B$12, 0)</f>
        <v>0</v>
      </c>
      <c r="M607" s="12">
        <f t="shared" si="190"/>
        <v>0</v>
      </c>
      <c r="N607" s="12">
        <f>IF(AND($E607=0, Q607=0, D607&lt;=5), MAX(O595*Input!$B$20), 0)</f>
        <v>0</v>
      </c>
      <c r="O607" s="12">
        <f t="shared" si="191"/>
        <v>157809.62</v>
      </c>
      <c r="P607" s="20">
        <f>IF(Q607=0, VLOOKUP(B607, LWP!$A$2:$B$77, 2, FALSE), P606)</f>
        <v>0.05</v>
      </c>
      <c r="Q607" s="13">
        <f>IF(F607&lt;Input!$B$23,0,1)</f>
        <v>1</v>
      </c>
      <c r="R607" s="12">
        <f t="shared" si="177"/>
        <v>657.54008333333331</v>
      </c>
      <c r="S607" s="12">
        <f t="shared" si="178"/>
        <v>657.54008333333331</v>
      </c>
      <c r="T607" s="27">
        <f>VLOOKUP(D607,'Swap-forward'!$A$2:$B$90,2,FALSE)/12</f>
        <v>3.1558224514588173E-3</v>
      </c>
      <c r="U607" s="27">
        <f>EXP(-SUM(T$5:T607))</f>
        <v>0.17665396093050142</v>
      </c>
      <c r="V607" s="12">
        <f t="shared" si="179"/>
        <v>0</v>
      </c>
      <c r="W607" s="12">
        <f t="shared" si="180"/>
        <v>116.15706019140531</v>
      </c>
      <c r="X607" s="26"/>
      <c r="Y607">
        <f>VLOOKUP(B607, Mort!$A$2:$D$116, 4, FALSE)/12</f>
        <v>1.7430094746287997E-2</v>
      </c>
      <c r="Z607">
        <f>VLOOKUP(D607,Lapse!$A$2:$B$101, 2, FALSE)/12</f>
        <v>2.5000000000000001E-3</v>
      </c>
      <c r="AA607" s="28">
        <f t="shared" si="183"/>
        <v>5.0398232382665609E-2</v>
      </c>
      <c r="AB607" s="27">
        <f t="shared" si="181"/>
        <v>0</v>
      </c>
      <c r="AC607" s="27">
        <f t="shared" si="182"/>
        <v>5.8541105124137216</v>
      </c>
    </row>
    <row r="608" spans="1:29" x14ac:dyDescent="0.2">
      <c r="A608" s="19">
        <f t="shared" si="176"/>
        <v>63128</v>
      </c>
      <c r="B608">
        <f t="shared" si="184"/>
        <v>105</v>
      </c>
      <c r="C608">
        <f t="shared" si="185"/>
        <v>7</v>
      </c>
      <c r="D608">
        <f t="shared" si="186"/>
        <v>51</v>
      </c>
      <c r="E608">
        <f t="shared" si="187"/>
        <v>4</v>
      </c>
      <c r="F608">
        <f t="shared" si="188"/>
        <v>604</v>
      </c>
      <c r="G608" s="11">
        <f>'Fund Return'!D605</f>
        <v>-2.3129933237791252E-3</v>
      </c>
      <c r="H608" s="12">
        <f t="shared" si="189"/>
        <v>0</v>
      </c>
      <c r="I608" s="12">
        <f>H607*(Input!$B$13)/12</f>
        <v>0</v>
      </c>
      <c r="J608" s="12">
        <f>H607*(Input!$B$14)/12</f>
        <v>0</v>
      </c>
      <c r="K608" s="12">
        <f>IF(AND($E608=0, H607&gt;0), Input!$B$15, 0)</f>
        <v>0</v>
      </c>
      <c r="L608" s="12">
        <f>O607*IF(AND($E608=0, H607&gt;0), Input!$B$12, 0)</f>
        <v>0</v>
      </c>
      <c r="M608" s="12">
        <f t="shared" si="190"/>
        <v>0</v>
      </c>
      <c r="N608" s="12">
        <f>IF(AND($E608=0, Q608=0, D608&lt;=5), MAX(O596*Input!$B$20), 0)</f>
        <v>0</v>
      </c>
      <c r="O608" s="12">
        <f t="shared" si="191"/>
        <v>157809.62</v>
      </c>
      <c r="P608" s="20">
        <f>IF(Q608=0, VLOOKUP(B608, LWP!$A$2:$B$77, 2, FALSE), P607)</f>
        <v>0.05</v>
      </c>
      <c r="Q608" s="13">
        <f>IF(F608&lt;Input!$B$23,0,1)</f>
        <v>1</v>
      </c>
      <c r="R608" s="12">
        <f t="shared" si="177"/>
        <v>657.54008333333331</v>
      </c>
      <c r="S608" s="12">
        <f t="shared" si="178"/>
        <v>657.54008333333331</v>
      </c>
      <c r="T608" s="27">
        <f>VLOOKUP(D608,'Swap-forward'!$A$2:$B$90,2,FALSE)/12</f>
        <v>3.1558224514588173E-3</v>
      </c>
      <c r="U608" s="27">
        <f>EXP(-SUM(T$5:T608))</f>
        <v>0.17609735113724861</v>
      </c>
      <c r="V608" s="12">
        <f t="shared" si="179"/>
        <v>0</v>
      </c>
      <c r="W608" s="12">
        <f t="shared" si="180"/>
        <v>115.79106694156572</v>
      </c>
      <c r="X608" s="26"/>
      <c r="Y608">
        <f>VLOOKUP(B608, Mort!$A$2:$D$116, 4, FALSE)/12</f>
        <v>1.7430094746287997E-2</v>
      </c>
      <c r="Z608">
        <f>VLOOKUP(D608,Lapse!$A$2:$B$101, 2, FALSE)/12</f>
        <v>2.5000000000000001E-3</v>
      </c>
      <c r="AA608" s="28">
        <f t="shared" si="183"/>
        <v>4.939598695114733E-2</v>
      </c>
      <c r="AB608" s="27">
        <f t="shared" si="181"/>
        <v>0</v>
      </c>
      <c r="AC608" s="27">
        <f t="shared" si="182"/>
        <v>5.7196140317050075</v>
      </c>
    </row>
    <row r="609" spans="1:29" x14ac:dyDescent="0.2">
      <c r="A609" s="19">
        <f t="shared" si="176"/>
        <v>63158</v>
      </c>
      <c r="B609">
        <f t="shared" si="184"/>
        <v>105</v>
      </c>
      <c r="C609">
        <f t="shared" si="185"/>
        <v>8</v>
      </c>
      <c r="D609">
        <f t="shared" si="186"/>
        <v>51</v>
      </c>
      <c r="E609">
        <f t="shared" si="187"/>
        <v>5</v>
      </c>
      <c r="F609">
        <f t="shared" si="188"/>
        <v>605</v>
      </c>
      <c r="G609" s="11">
        <f>'Fund Return'!D606</f>
        <v>-9.8428027810837596E-3</v>
      </c>
      <c r="H609" s="12">
        <f t="shared" si="189"/>
        <v>0</v>
      </c>
      <c r="I609" s="12">
        <f>H608*(Input!$B$13)/12</f>
        <v>0</v>
      </c>
      <c r="J609" s="12">
        <f>H608*(Input!$B$14)/12</f>
        <v>0</v>
      </c>
      <c r="K609" s="12">
        <f>IF(AND($E609=0, H608&gt;0), Input!$B$15, 0)</f>
        <v>0</v>
      </c>
      <c r="L609" s="12">
        <f>O608*IF(AND($E609=0, H608&gt;0), Input!$B$12, 0)</f>
        <v>0</v>
      </c>
      <c r="M609" s="12">
        <f t="shared" si="190"/>
        <v>0</v>
      </c>
      <c r="N609" s="12">
        <f>IF(AND($E609=0, Q609=0, D609&lt;=5), MAX(O597*Input!$B$20), 0)</f>
        <v>0</v>
      </c>
      <c r="O609" s="12">
        <f t="shared" si="191"/>
        <v>157809.62</v>
      </c>
      <c r="P609" s="20">
        <f>IF(Q609=0, VLOOKUP(B609, LWP!$A$2:$B$77, 2, FALSE), P608)</f>
        <v>0.05</v>
      </c>
      <c r="Q609" s="13">
        <f>IF(F609&lt;Input!$B$23,0,1)</f>
        <v>1</v>
      </c>
      <c r="R609" s="12">
        <f t="shared" si="177"/>
        <v>657.54008333333331</v>
      </c>
      <c r="S609" s="12">
        <f t="shared" si="178"/>
        <v>657.54008333333331</v>
      </c>
      <c r="T609" s="27">
        <f>VLOOKUP(D609,'Swap-forward'!$A$2:$B$90,2,FALSE)/12</f>
        <v>3.1558224514588173E-3</v>
      </c>
      <c r="U609" s="27">
        <f>EXP(-SUM(T$5:T609))</f>
        <v>0.17554249513689302</v>
      </c>
      <c r="V609" s="12">
        <f t="shared" si="179"/>
        <v>0</v>
      </c>
      <c r="W609" s="12">
        <f t="shared" si="180"/>
        <v>115.42622688085389</v>
      </c>
      <c r="X609" s="26"/>
      <c r="Y609">
        <f>VLOOKUP(B609, Mort!$A$2:$D$116, 4, FALSE)/12</f>
        <v>1.7430094746287997E-2</v>
      </c>
      <c r="Z609">
        <f>VLOOKUP(D609,Lapse!$A$2:$B$101, 2, FALSE)/12</f>
        <v>2.5000000000000001E-3</v>
      </c>
      <c r="AA609" s="28">
        <f t="shared" si="183"/>
        <v>4.8413672692956176E-2</v>
      </c>
      <c r="AB609" s="27">
        <f t="shared" si="181"/>
        <v>0</v>
      </c>
      <c r="AC609" s="27">
        <f t="shared" si="182"/>
        <v>5.5882075683925603</v>
      </c>
    </row>
    <row r="610" spans="1:29" x14ac:dyDescent="0.2">
      <c r="A610" s="19">
        <f t="shared" si="176"/>
        <v>63189</v>
      </c>
      <c r="B610">
        <f t="shared" si="184"/>
        <v>105</v>
      </c>
      <c r="C610">
        <f t="shared" si="185"/>
        <v>9</v>
      </c>
      <c r="D610">
        <f t="shared" si="186"/>
        <v>51</v>
      </c>
      <c r="E610">
        <f t="shared" si="187"/>
        <v>6</v>
      </c>
      <c r="F610">
        <f t="shared" si="188"/>
        <v>606</v>
      </c>
      <c r="G610" s="11">
        <f>'Fund Return'!D607</f>
        <v>9.6105125859914445E-3</v>
      </c>
      <c r="H610" s="12">
        <f t="shared" si="189"/>
        <v>0</v>
      </c>
      <c r="I610" s="12">
        <f>H609*(Input!$B$13)/12</f>
        <v>0</v>
      </c>
      <c r="J610" s="12">
        <f>H609*(Input!$B$14)/12</f>
        <v>0</v>
      </c>
      <c r="K610" s="12">
        <f>IF(AND($E610=0, H609&gt;0), Input!$B$15, 0)</f>
        <v>0</v>
      </c>
      <c r="L610" s="12">
        <f>O609*IF(AND($E610=0, H609&gt;0), Input!$B$12, 0)</f>
        <v>0</v>
      </c>
      <c r="M610" s="12">
        <f t="shared" si="190"/>
        <v>0</v>
      </c>
      <c r="N610" s="12">
        <f>IF(AND($E610=0, Q610=0, D610&lt;=5), MAX(O598*Input!$B$20), 0)</f>
        <v>0</v>
      </c>
      <c r="O610" s="12">
        <f t="shared" si="191"/>
        <v>157809.62</v>
      </c>
      <c r="P610" s="20">
        <f>IF(Q610=0, VLOOKUP(B610, LWP!$A$2:$B$77, 2, FALSE), P609)</f>
        <v>0.05</v>
      </c>
      <c r="Q610" s="13">
        <f>IF(F610&lt;Input!$B$23,0,1)</f>
        <v>1</v>
      </c>
      <c r="R610" s="12">
        <f t="shared" si="177"/>
        <v>657.54008333333331</v>
      </c>
      <c r="S610" s="12">
        <f t="shared" si="178"/>
        <v>657.54008333333331</v>
      </c>
      <c r="T610" s="27">
        <f>VLOOKUP(D610,'Swap-forward'!$A$2:$B$90,2,FALSE)/12</f>
        <v>3.1558224514588173E-3</v>
      </c>
      <c r="U610" s="27">
        <f>EXP(-SUM(T$5:T610))</f>
        <v>0.17498938740349967</v>
      </c>
      <c r="V610" s="12">
        <f t="shared" si="179"/>
        <v>0</v>
      </c>
      <c r="W610" s="12">
        <f t="shared" si="180"/>
        <v>115.06253637574612</v>
      </c>
      <c r="X610" s="26"/>
      <c r="Y610">
        <f>VLOOKUP(B610, Mort!$A$2:$D$116, 4, FALSE)/12</f>
        <v>1.7430094746287997E-2</v>
      </c>
      <c r="Z610">
        <f>VLOOKUP(D610,Lapse!$A$2:$B$101, 2, FALSE)/12</f>
        <v>2.5000000000000001E-3</v>
      </c>
      <c r="AA610" s="28">
        <f t="shared" si="183"/>
        <v>4.7450893246424923E-2</v>
      </c>
      <c r="AB610" s="27">
        <f t="shared" si="181"/>
        <v>0</v>
      </c>
      <c r="AC610" s="27">
        <f t="shared" si="182"/>
        <v>5.4598201302284135</v>
      </c>
    </row>
    <row r="611" spans="1:29" x14ac:dyDescent="0.2">
      <c r="A611" s="19">
        <f t="shared" si="176"/>
        <v>63220</v>
      </c>
      <c r="B611">
        <f t="shared" si="184"/>
        <v>105</v>
      </c>
      <c r="C611">
        <f t="shared" si="185"/>
        <v>10</v>
      </c>
      <c r="D611">
        <f t="shared" si="186"/>
        <v>51</v>
      </c>
      <c r="E611">
        <f t="shared" si="187"/>
        <v>7</v>
      </c>
      <c r="F611">
        <f t="shared" si="188"/>
        <v>607</v>
      </c>
      <c r="G611" s="11">
        <f>'Fund Return'!D608</f>
        <v>4.805132808360809E-2</v>
      </c>
      <c r="H611" s="12">
        <f t="shared" si="189"/>
        <v>0</v>
      </c>
      <c r="I611" s="12">
        <f>H610*(Input!$B$13)/12</f>
        <v>0</v>
      </c>
      <c r="J611" s="12">
        <f>H610*(Input!$B$14)/12</f>
        <v>0</v>
      </c>
      <c r="K611" s="12">
        <f>IF(AND($E611=0, H610&gt;0), Input!$B$15, 0)</f>
        <v>0</v>
      </c>
      <c r="L611" s="12">
        <f>O610*IF(AND($E611=0, H610&gt;0), Input!$B$12, 0)</f>
        <v>0</v>
      </c>
      <c r="M611" s="12">
        <f t="shared" si="190"/>
        <v>0</v>
      </c>
      <c r="N611" s="12">
        <f>IF(AND($E611=0, Q611=0, D611&lt;=5), MAX(O599*Input!$B$20), 0)</f>
        <v>0</v>
      </c>
      <c r="O611" s="12">
        <f t="shared" si="191"/>
        <v>157809.62</v>
      </c>
      <c r="P611" s="20">
        <f>IF(Q611=0, VLOOKUP(B611, LWP!$A$2:$B$77, 2, FALSE), P610)</f>
        <v>0.05</v>
      </c>
      <c r="Q611" s="13">
        <f>IF(F611&lt;Input!$B$23,0,1)</f>
        <v>1</v>
      </c>
      <c r="R611" s="12">
        <f t="shared" si="177"/>
        <v>657.54008333333331</v>
      </c>
      <c r="S611" s="12">
        <f t="shared" si="178"/>
        <v>657.54008333333331</v>
      </c>
      <c r="T611" s="27">
        <f>VLOOKUP(D611,'Swap-forward'!$A$2:$B$90,2,FALSE)/12</f>
        <v>3.1558224514588173E-3</v>
      </c>
      <c r="U611" s="27">
        <f>EXP(-SUM(T$5:T611))</f>
        <v>0.17443802242854495</v>
      </c>
      <c r="V611" s="12">
        <f t="shared" si="179"/>
        <v>0</v>
      </c>
      <c r="W611" s="12">
        <f t="shared" si="180"/>
        <v>114.69999180416731</v>
      </c>
      <c r="X611" s="26"/>
      <c r="Y611">
        <f>VLOOKUP(B611, Mort!$A$2:$D$116, 4, FALSE)/12</f>
        <v>1.7430094746287997E-2</v>
      </c>
      <c r="Z611">
        <f>VLOOKUP(D611,Lapse!$A$2:$B$101, 2, FALSE)/12</f>
        <v>2.5000000000000001E-3</v>
      </c>
      <c r="AA611" s="28">
        <f t="shared" si="183"/>
        <v>4.6507260132140384E-2</v>
      </c>
      <c r="AB611" s="27">
        <f t="shared" si="181"/>
        <v>0</v>
      </c>
      <c r="AC611" s="27">
        <f t="shared" si="182"/>
        <v>5.3343823559907788</v>
      </c>
    </row>
    <row r="612" spans="1:29" x14ac:dyDescent="0.2">
      <c r="A612" s="19">
        <f t="shared" si="176"/>
        <v>63248</v>
      </c>
      <c r="B612">
        <f t="shared" si="184"/>
        <v>105</v>
      </c>
      <c r="C612">
        <f t="shared" si="185"/>
        <v>11</v>
      </c>
      <c r="D612">
        <f t="shared" si="186"/>
        <v>51</v>
      </c>
      <c r="E612">
        <f t="shared" si="187"/>
        <v>8</v>
      </c>
      <c r="F612">
        <f t="shared" si="188"/>
        <v>608</v>
      </c>
      <c r="G612" s="11">
        <f>'Fund Return'!D609</f>
        <v>-5.2121752945750943E-2</v>
      </c>
      <c r="H612" s="12">
        <f t="shared" si="189"/>
        <v>0</v>
      </c>
      <c r="I612" s="12">
        <f>H611*(Input!$B$13)/12</f>
        <v>0</v>
      </c>
      <c r="J612" s="12">
        <f>H611*(Input!$B$14)/12</f>
        <v>0</v>
      </c>
      <c r="K612" s="12">
        <f>IF(AND($E612=0, H611&gt;0), Input!$B$15, 0)</f>
        <v>0</v>
      </c>
      <c r="L612" s="12">
        <f>O611*IF(AND($E612=0, H611&gt;0), Input!$B$12, 0)</f>
        <v>0</v>
      </c>
      <c r="M612" s="12">
        <f t="shared" si="190"/>
        <v>0</v>
      </c>
      <c r="N612" s="12">
        <f>IF(AND($E612=0, Q612=0, D612&lt;=5), MAX(O600*Input!$B$20), 0)</f>
        <v>0</v>
      </c>
      <c r="O612" s="12">
        <f t="shared" si="191"/>
        <v>157809.62</v>
      </c>
      <c r="P612" s="20">
        <f>IF(Q612=0, VLOOKUP(B612, LWP!$A$2:$B$77, 2, FALSE), P611)</f>
        <v>0.05</v>
      </c>
      <c r="Q612" s="13">
        <f>IF(F612&lt;Input!$B$23,0,1)</f>
        <v>1</v>
      </c>
      <c r="R612" s="12">
        <f t="shared" si="177"/>
        <v>657.54008333333331</v>
      </c>
      <c r="S612" s="12">
        <f t="shared" si="178"/>
        <v>657.54008333333331</v>
      </c>
      <c r="T612" s="27">
        <f>VLOOKUP(D612,'Swap-forward'!$A$2:$B$90,2,FALSE)/12</f>
        <v>3.1558224514588173E-3</v>
      </c>
      <c r="U612" s="27">
        <f>EXP(-SUM(T$5:T612))</f>
        <v>0.17388839472086179</v>
      </c>
      <c r="V612" s="12">
        <f t="shared" si="179"/>
        <v>0</v>
      </c>
      <c r="W612" s="12">
        <f t="shared" si="180"/>
        <v>114.33858955545502</v>
      </c>
      <c r="X612" s="26"/>
      <c r="Y612">
        <f>VLOOKUP(B612, Mort!$A$2:$D$116, 4, FALSE)/12</f>
        <v>1.7430094746287997E-2</v>
      </c>
      <c r="Z612">
        <f>VLOOKUP(D612,Lapse!$A$2:$B$101, 2, FALSE)/12</f>
        <v>2.5000000000000001E-3</v>
      </c>
      <c r="AA612" s="28">
        <f t="shared" si="183"/>
        <v>4.5582392596192796E-2</v>
      </c>
      <c r="AB612" s="27">
        <f t="shared" si="181"/>
        <v>0</v>
      </c>
      <c r="AC612" s="27">
        <f t="shared" si="182"/>
        <v>5.2118264780116998</v>
      </c>
    </row>
    <row r="613" spans="1:29" x14ac:dyDescent="0.2">
      <c r="A613" s="19">
        <f t="shared" ref="A613:A676" si="192">EOMONTH(A612,1)</f>
        <v>63279</v>
      </c>
      <c r="B613">
        <f t="shared" si="184"/>
        <v>106</v>
      </c>
      <c r="C613">
        <f t="shared" si="185"/>
        <v>0</v>
      </c>
      <c r="D613">
        <f t="shared" si="186"/>
        <v>51</v>
      </c>
      <c r="E613">
        <f t="shared" si="187"/>
        <v>9</v>
      </c>
      <c r="F613">
        <f t="shared" si="188"/>
        <v>609</v>
      </c>
      <c r="G613" s="11">
        <f>'Fund Return'!D610</f>
        <v>8.6205419119105911E-3</v>
      </c>
      <c r="H613" s="12">
        <f t="shared" si="189"/>
        <v>0</v>
      </c>
      <c r="I613" s="12">
        <f>H612*(Input!$B$13)/12</f>
        <v>0</v>
      </c>
      <c r="J613" s="12">
        <f>H612*(Input!$B$14)/12</f>
        <v>0</v>
      </c>
      <c r="K613" s="12">
        <f>IF(AND($E613=0, H612&gt;0), Input!$B$15, 0)</f>
        <v>0</v>
      </c>
      <c r="L613" s="12">
        <f>O612*IF(AND($E613=0, H612&gt;0), Input!$B$12, 0)</f>
        <v>0</v>
      </c>
      <c r="M613" s="12">
        <f t="shared" si="190"/>
        <v>0</v>
      </c>
      <c r="N613" s="12">
        <f>IF(AND($E613=0, Q613=0, D613&lt;=5), MAX(O601*Input!$B$20), 0)</f>
        <v>0</v>
      </c>
      <c r="O613" s="12">
        <f t="shared" si="191"/>
        <v>157809.62</v>
      </c>
      <c r="P613" s="20">
        <f>IF(Q613=0, VLOOKUP(B613, LWP!$A$2:$B$77, 2, FALSE), P612)</f>
        <v>0.05</v>
      </c>
      <c r="Q613" s="13">
        <f>IF(F613&lt;Input!$B$23,0,1)</f>
        <v>1</v>
      </c>
      <c r="R613" s="12">
        <f t="shared" si="177"/>
        <v>657.54008333333331</v>
      </c>
      <c r="S613" s="12">
        <f t="shared" si="178"/>
        <v>657.54008333333331</v>
      </c>
      <c r="T613" s="27">
        <f>VLOOKUP(D613,'Swap-forward'!$A$2:$B$90,2,FALSE)/12</f>
        <v>3.1558224514588173E-3</v>
      </c>
      <c r="U613" s="27">
        <f>EXP(-SUM(T$5:T613))</f>
        <v>0.17334049880658495</v>
      </c>
      <c r="V613" s="12">
        <f t="shared" si="179"/>
        <v>0</v>
      </c>
      <c r="W613" s="12">
        <f t="shared" si="180"/>
        <v>113.97832603032343</v>
      </c>
      <c r="X613" s="26"/>
      <c r="Y613">
        <f>VLOOKUP(B613, Mort!$A$2:$D$116, 4, FALSE)/12</f>
        <v>1.8947006405072197E-2</v>
      </c>
      <c r="Z613">
        <f>VLOOKUP(D613,Lapse!$A$2:$B$101, 2, FALSE)/12</f>
        <v>2.5000000000000001E-3</v>
      </c>
      <c r="AA613" s="28">
        <f t="shared" si="183"/>
        <v>4.460694585493493E-2</v>
      </c>
      <c r="AB613" s="27">
        <f t="shared" si="181"/>
        <v>0</v>
      </c>
      <c r="AC613" s="27">
        <f t="shared" si="182"/>
        <v>5.0842250178707582</v>
      </c>
    </row>
    <row r="614" spans="1:29" x14ac:dyDescent="0.2">
      <c r="A614" s="19">
        <f t="shared" si="192"/>
        <v>63309</v>
      </c>
      <c r="B614">
        <f t="shared" si="184"/>
        <v>106</v>
      </c>
      <c r="C614">
        <f t="shared" si="185"/>
        <v>1</v>
      </c>
      <c r="D614">
        <f t="shared" si="186"/>
        <v>51</v>
      </c>
      <c r="E614">
        <f t="shared" si="187"/>
        <v>10</v>
      </c>
      <c r="F614">
        <f t="shared" si="188"/>
        <v>610</v>
      </c>
      <c r="G614" s="11">
        <f>'Fund Return'!D611</f>
        <v>1.467439259517871E-2</v>
      </c>
      <c r="H614" s="12">
        <f t="shared" si="189"/>
        <v>0</v>
      </c>
      <c r="I614" s="12">
        <f>H613*(Input!$B$13)/12</f>
        <v>0</v>
      </c>
      <c r="J614" s="12">
        <f>H613*(Input!$B$14)/12</f>
        <v>0</v>
      </c>
      <c r="K614" s="12">
        <f>IF(AND($E614=0, H613&gt;0), Input!$B$15, 0)</f>
        <v>0</v>
      </c>
      <c r="L614" s="12">
        <f>O613*IF(AND($E614=0, H613&gt;0), Input!$B$12, 0)</f>
        <v>0</v>
      </c>
      <c r="M614" s="12">
        <f t="shared" si="190"/>
        <v>0</v>
      </c>
      <c r="N614" s="12">
        <f>IF(AND($E614=0, Q614=0, D614&lt;=5), MAX(O602*Input!$B$20), 0)</f>
        <v>0</v>
      </c>
      <c r="O614" s="12">
        <f t="shared" si="191"/>
        <v>157809.62</v>
      </c>
      <c r="P614" s="20">
        <f>IF(Q614=0, VLOOKUP(B614, LWP!$A$2:$B$77, 2, FALSE), P613)</f>
        <v>0.05</v>
      </c>
      <c r="Q614" s="13">
        <f>IF(F614&lt;Input!$B$23,0,1)</f>
        <v>1</v>
      </c>
      <c r="R614" s="12">
        <f t="shared" si="177"/>
        <v>657.54008333333331</v>
      </c>
      <c r="S614" s="12">
        <f t="shared" si="178"/>
        <v>657.54008333333331</v>
      </c>
      <c r="T614" s="27">
        <f>VLOOKUP(D614,'Swap-forward'!$A$2:$B$90,2,FALSE)/12</f>
        <v>3.1558224514588173E-3</v>
      </c>
      <c r="U614" s="27">
        <f>EXP(-SUM(T$5:T614))</f>
        <v>0.17279432922909652</v>
      </c>
      <c r="V614" s="12">
        <f t="shared" si="179"/>
        <v>0</v>
      </c>
      <c r="W614" s="12">
        <f t="shared" si="180"/>
        <v>113.61919764082755</v>
      </c>
      <c r="X614" s="26"/>
      <c r="Y614">
        <f>VLOOKUP(B614, Mort!$A$2:$D$116, 4, FALSE)/12</f>
        <v>1.8947006405072197E-2</v>
      </c>
      <c r="Z614">
        <f>VLOOKUP(D614,Lapse!$A$2:$B$101, 2, FALSE)/12</f>
        <v>2.5000000000000001E-3</v>
      </c>
      <c r="AA614" s="28">
        <f t="shared" si="183"/>
        <v>4.3652373321695491E-2</v>
      </c>
      <c r="AB614" s="27">
        <f t="shared" si="181"/>
        <v>0</v>
      </c>
      <c r="AC614" s="27">
        <f t="shared" si="182"/>
        <v>4.9597476319289076</v>
      </c>
    </row>
    <row r="615" spans="1:29" x14ac:dyDescent="0.2">
      <c r="A615" s="19">
        <f t="shared" si="192"/>
        <v>63340</v>
      </c>
      <c r="B615">
        <f t="shared" si="184"/>
        <v>106</v>
      </c>
      <c r="C615">
        <f t="shared" si="185"/>
        <v>2</v>
      </c>
      <c r="D615">
        <f t="shared" si="186"/>
        <v>51</v>
      </c>
      <c r="E615">
        <f t="shared" si="187"/>
        <v>11</v>
      </c>
      <c r="F615">
        <f t="shared" si="188"/>
        <v>611</v>
      </c>
      <c r="G615" s="11">
        <f>'Fund Return'!D612</f>
        <v>3.8229489064768675E-2</v>
      </c>
      <c r="H615" s="12">
        <f t="shared" si="189"/>
        <v>0</v>
      </c>
      <c r="I615" s="12">
        <f>H614*(Input!$B$13)/12</f>
        <v>0</v>
      </c>
      <c r="J615" s="12">
        <f>H614*(Input!$B$14)/12</f>
        <v>0</v>
      </c>
      <c r="K615" s="12">
        <f>IF(AND($E615=0, H614&gt;0), Input!$B$15, 0)</f>
        <v>0</v>
      </c>
      <c r="L615" s="12">
        <f>O614*IF(AND($E615=0, H614&gt;0), Input!$B$12, 0)</f>
        <v>0</v>
      </c>
      <c r="M615" s="12">
        <f t="shared" si="190"/>
        <v>0</v>
      </c>
      <c r="N615" s="12">
        <f>IF(AND($E615=0, Q615=0, D615&lt;=5), MAX(O603*Input!$B$20), 0)</f>
        <v>0</v>
      </c>
      <c r="O615" s="12">
        <f t="shared" si="191"/>
        <v>157809.62</v>
      </c>
      <c r="P615" s="20">
        <f>IF(Q615=0, VLOOKUP(B615, LWP!$A$2:$B$77, 2, FALSE), P614)</f>
        <v>0.05</v>
      </c>
      <c r="Q615" s="13">
        <f>IF(F615&lt;Input!$B$23,0,1)</f>
        <v>1</v>
      </c>
      <c r="R615" s="12">
        <f t="shared" si="177"/>
        <v>657.54008333333331</v>
      </c>
      <c r="S615" s="12">
        <f t="shared" si="178"/>
        <v>657.54008333333331</v>
      </c>
      <c r="T615" s="27">
        <f>VLOOKUP(D615,'Swap-forward'!$A$2:$B$90,2,FALSE)/12</f>
        <v>3.1558224514588173E-3</v>
      </c>
      <c r="U615" s="27">
        <f>EXP(-SUM(T$5:T615))</f>
        <v>0.1722498805489715</v>
      </c>
      <c r="V615" s="12">
        <f t="shared" si="179"/>
        <v>0</v>
      </c>
      <c r="W615" s="12">
        <f t="shared" si="180"/>
        <v>113.26120081032742</v>
      </c>
      <c r="X615" s="26"/>
      <c r="Y615">
        <f>VLOOKUP(B615, Mort!$A$2:$D$116, 4, FALSE)/12</f>
        <v>1.8947006405072197E-2</v>
      </c>
      <c r="Z615">
        <f>VLOOKUP(D615,Lapse!$A$2:$B$101, 2, FALSE)/12</f>
        <v>2.5000000000000001E-3</v>
      </c>
      <c r="AA615" s="28">
        <f t="shared" si="183"/>
        <v>4.2718228295960795E-2</v>
      </c>
      <c r="AB615" s="27">
        <f t="shared" si="181"/>
        <v>0</v>
      </c>
      <c r="AC615" s="27">
        <f t="shared" si="182"/>
        <v>4.838317833290227</v>
      </c>
    </row>
    <row r="616" spans="1:29" x14ac:dyDescent="0.2">
      <c r="A616" s="19">
        <f t="shared" si="192"/>
        <v>63370</v>
      </c>
      <c r="B616">
        <f t="shared" si="184"/>
        <v>106</v>
      </c>
      <c r="C616">
        <f t="shared" si="185"/>
        <v>3</v>
      </c>
      <c r="D616">
        <f t="shared" si="186"/>
        <v>52</v>
      </c>
      <c r="E616">
        <f t="shared" si="187"/>
        <v>0</v>
      </c>
      <c r="F616">
        <f t="shared" si="188"/>
        <v>612</v>
      </c>
      <c r="G616" s="11">
        <f>'Fund Return'!D613</f>
        <v>-6.9153249259357633E-2</v>
      </c>
      <c r="H616" s="12">
        <f t="shared" si="189"/>
        <v>0</v>
      </c>
      <c r="I616" s="12">
        <f>H615*(Input!$B$13)/12</f>
        <v>0</v>
      </c>
      <c r="J616" s="12">
        <f>H615*(Input!$B$14)/12</f>
        <v>0</v>
      </c>
      <c r="K616" s="12">
        <f>IF(AND($E616=0, H615&gt;0), Input!$B$15, 0)</f>
        <v>0</v>
      </c>
      <c r="L616" s="12">
        <f>O615*IF(AND($E616=0, H615&gt;0), Input!$B$12, 0)</f>
        <v>0</v>
      </c>
      <c r="M616" s="12">
        <f t="shared" si="190"/>
        <v>0</v>
      </c>
      <c r="N616" s="12">
        <f>IF(AND($E616=0, Q616=0, D616&lt;=5), MAX(O604*Input!$B$20), 0)</f>
        <v>0</v>
      </c>
      <c r="O616" s="12">
        <f t="shared" si="191"/>
        <v>157809.62</v>
      </c>
      <c r="P616" s="20">
        <f>IF(Q616=0, VLOOKUP(B616, LWP!$A$2:$B$77, 2, FALSE), P615)</f>
        <v>0.05</v>
      </c>
      <c r="Q616" s="13">
        <f>IF(F616&lt;Input!$B$23,0,1)</f>
        <v>1</v>
      </c>
      <c r="R616" s="12">
        <f t="shared" si="177"/>
        <v>657.54008333333331</v>
      </c>
      <c r="S616" s="12">
        <f t="shared" si="178"/>
        <v>657.54008333333331</v>
      </c>
      <c r="T616" s="27">
        <f>VLOOKUP(D616,'Swap-forward'!$A$2:$B$90,2,FALSE)/12</f>
        <v>3.1558224514588173E-3</v>
      </c>
      <c r="U616" s="27">
        <f>EXP(-SUM(T$5:T616))</f>
        <v>0.17170714734392378</v>
      </c>
      <c r="V616" s="12">
        <f t="shared" si="179"/>
        <v>0</v>
      </c>
      <c r="W616" s="12">
        <f t="shared" si="180"/>
        <v>112.90433197345259</v>
      </c>
      <c r="X616" s="26"/>
      <c r="Y616">
        <f>VLOOKUP(B616, Mort!$A$2:$D$116, 4, FALSE)/12</f>
        <v>1.8947006405072197E-2</v>
      </c>
      <c r="Z616">
        <f>VLOOKUP(D616,Lapse!$A$2:$B$101, 2, FALSE)/12</f>
        <v>2.5000000000000001E-3</v>
      </c>
      <c r="AA616" s="28">
        <f t="shared" si="183"/>
        <v>4.180407363644683E-2</v>
      </c>
      <c r="AB616" s="27">
        <f t="shared" si="181"/>
        <v>0</v>
      </c>
      <c r="AC616" s="27">
        <f t="shared" si="182"/>
        <v>4.7198610076920504</v>
      </c>
    </row>
    <row r="617" spans="1:29" x14ac:dyDescent="0.2">
      <c r="A617" s="19">
        <f t="shared" si="192"/>
        <v>63401</v>
      </c>
      <c r="B617">
        <f t="shared" si="184"/>
        <v>106</v>
      </c>
      <c r="C617">
        <f t="shared" si="185"/>
        <v>4</v>
      </c>
      <c r="D617">
        <f t="shared" si="186"/>
        <v>52</v>
      </c>
      <c r="E617">
        <f t="shared" si="187"/>
        <v>1</v>
      </c>
      <c r="F617">
        <f t="shared" si="188"/>
        <v>613</v>
      </c>
      <c r="G617" s="11">
        <f>'Fund Return'!D614</f>
        <v>8.3771289784610736E-3</v>
      </c>
      <c r="H617" s="12">
        <f t="shared" si="189"/>
        <v>0</v>
      </c>
      <c r="I617" s="12">
        <f>H616*(Input!$B$13)/12</f>
        <v>0</v>
      </c>
      <c r="J617" s="12">
        <f>H616*(Input!$B$14)/12</f>
        <v>0</v>
      </c>
      <c r="K617" s="12">
        <f>IF(AND($E617=0, H616&gt;0), Input!$B$15, 0)</f>
        <v>0</v>
      </c>
      <c r="L617" s="12">
        <f>O616*IF(AND($E617=0, H616&gt;0), Input!$B$12, 0)</f>
        <v>0</v>
      </c>
      <c r="M617" s="12">
        <f t="shared" si="190"/>
        <v>0</v>
      </c>
      <c r="N617" s="12">
        <f>IF(AND($E617=0, Q617=0, D617&lt;=5), MAX(O605*Input!$B$20), 0)</f>
        <v>0</v>
      </c>
      <c r="O617" s="12">
        <f t="shared" si="191"/>
        <v>157809.62</v>
      </c>
      <c r="P617" s="20">
        <f>IF(Q617=0, VLOOKUP(B617, LWP!$A$2:$B$77, 2, FALSE), P616)</f>
        <v>0.05</v>
      </c>
      <c r="Q617" s="13">
        <f>IF(F617&lt;Input!$B$23,0,1)</f>
        <v>1</v>
      </c>
      <c r="R617" s="12">
        <f t="shared" si="177"/>
        <v>657.54008333333331</v>
      </c>
      <c r="S617" s="12">
        <f t="shared" si="178"/>
        <v>657.54008333333331</v>
      </c>
      <c r="T617" s="27">
        <f>VLOOKUP(D617,'Swap-forward'!$A$2:$B$90,2,FALSE)/12</f>
        <v>3.1558224514588173E-3</v>
      </c>
      <c r="U617" s="27">
        <f>EXP(-SUM(T$5:T617))</f>
        <v>0.17116612420875202</v>
      </c>
      <c r="V617" s="12">
        <f t="shared" si="179"/>
        <v>0</v>
      </c>
      <c r="W617" s="12">
        <f t="shared" si="180"/>
        <v>112.54858757606648</v>
      </c>
      <c r="X617" s="26"/>
      <c r="Y617">
        <f>VLOOKUP(B617, Mort!$A$2:$D$116, 4, FALSE)/12</f>
        <v>1.8947006405072197E-2</v>
      </c>
      <c r="Z617">
        <f>VLOOKUP(D617,Lapse!$A$2:$B$101, 2, FALSE)/12</f>
        <v>2.5000000000000001E-3</v>
      </c>
      <c r="AA617" s="28">
        <f t="shared" si="183"/>
        <v>4.0909481556535218E-2</v>
      </c>
      <c r="AB617" s="27">
        <f t="shared" si="181"/>
        <v>0</v>
      </c>
      <c r="AC617" s="27">
        <f t="shared" si="182"/>
        <v>4.6043043676571802</v>
      </c>
    </row>
    <row r="618" spans="1:29" x14ac:dyDescent="0.2">
      <c r="A618" s="19">
        <f t="shared" si="192"/>
        <v>63432</v>
      </c>
      <c r="B618">
        <f t="shared" si="184"/>
        <v>106</v>
      </c>
      <c r="C618">
        <f t="shared" si="185"/>
        <v>5</v>
      </c>
      <c r="D618">
        <f t="shared" si="186"/>
        <v>52</v>
      </c>
      <c r="E618">
        <f t="shared" si="187"/>
        <v>2</v>
      </c>
      <c r="F618">
        <f t="shared" si="188"/>
        <v>614</v>
      </c>
      <c r="G618" s="11">
        <f>'Fund Return'!D615</f>
        <v>5.7910618181135146E-2</v>
      </c>
      <c r="H618" s="12">
        <f t="shared" si="189"/>
        <v>0</v>
      </c>
      <c r="I618" s="12">
        <f>H617*(Input!$B$13)/12</f>
        <v>0</v>
      </c>
      <c r="J618" s="12">
        <f>H617*(Input!$B$14)/12</f>
        <v>0</v>
      </c>
      <c r="K618" s="12">
        <f>IF(AND($E618=0, H617&gt;0), Input!$B$15, 0)</f>
        <v>0</v>
      </c>
      <c r="L618" s="12">
        <f>O617*IF(AND($E618=0, H617&gt;0), Input!$B$12, 0)</f>
        <v>0</v>
      </c>
      <c r="M618" s="12">
        <f t="shared" si="190"/>
        <v>0</v>
      </c>
      <c r="N618" s="12">
        <f>IF(AND($E618=0, Q618=0, D618&lt;=5), MAX(O606*Input!$B$20), 0)</f>
        <v>0</v>
      </c>
      <c r="O618" s="12">
        <f t="shared" si="191"/>
        <v>157809.62</v>
      </c>
      <c r="P618" s="20">
        <f>IF(Q618=0, VLOOKUP(B618, LWP!$A$2:$B$77, 2, FALSE), P617)</f>
        <v>0.05</v>
      </c>
      <c r="Q618" s="13">
        <f>IF(F618&lt;Input!$B$23,0,1)</f>
        <v>1</v>
      </c>
      <c r="R618" s="12">
        <f t="shared" si="177"/>
        <v>657.54008333333331</v>
      </c>
      <c r="S618" s="12">
        <f t="shared" si="178"/>
        <v>657.54008333333331</v>
      </c>
      <c r="T618" s="27">
        <f>VLOOKUP(D618,'Swap-forward'!$A$2:$B$90,2,FALSE)/12</f>
        <v>3.1558224514588173E-3</v>
      </c>
      <c r="U618" s="27">
        <f>EXP(-SUM(T$5:T618))</f>
        <v>0.1706268057552858</v>
      </c>
      <c r="V618" s="12">
        <f t="shared" si="179"/>
        <v>0</v>
      </c>
      <c r="W618" s="12">
        <f t="shared" si="180"/>
        <v>112.19396407523109</v>
      </c>
      <c r="X618" s="26"/>
      <c r="Y618">
        <f>VLOOKUP(B618, Mort!$A$2:$D$116, 4, FALSE)/12</f>
        <v>1.8947006405072197E-2</v>
      </c>
      <c r="Z618">
        <f>VLOOKUP(D618,Lapse!$A$2:$B$101, 2, FALSE)/12</f>
        <v>2.5000000000000001E-3</v>
      </c>
      <c r="AA618" s="28">
        <f t="shared" si="183"/>
        <v>4.0034033424086728E-2</v>
      </c>
      <c r="AB618" s="27">
        <f t="shared" si="181"/>
        <v>0</v>
      </c>
      <c r="AC618" s="27">
        <f t="shared" si="182"/>
        <v>4.4915769077685868</v>
      </c>
    </row>
    <row r="619" spans="1:29" x14ac:dyDescent="0.2">
      <c r="A619" s="19">
        <f t="shared" si="192"/>
        <v>63462</v>
      </c>
      <c r="B619">
        <f t="shared" si="184"/>
        <v>106</v>
      </c>
      <c r="C619">
        <f t="shared" si="185"/>
        <v>6</v>
      </c>
      <c r="D619">
        <f t="shared" si="186"/>
        <v>52</v>
      </c>
      <c r="E619">
        <f t="shared" si="187"/>
        <v>3</v>
      </c>
      <c r="F619">
        <f t="shared" si="188"/>
        <v>615</v>
      </c>
      <c r="G619" s="11">
        <f>'Fund Return'!D616</f>
        <v>-1.7356904363760001E-2</v>
      </c>
      <c r="H619" s="12">
        <f t="shared" si="189"/>
        <v>0</v>
      </c>
      <c r="I619" s="12">
        <f>H618*(Input!$B$13)/12</f>
        <v>0</v>
      </c>
      <c r="J619" s="12">
        <f>H618*(Input!$B$14)/12</f>
        <v>0</v>
      </c>
      <c r="K619" s="12">
        <f>IF(AND($E619=0, H618&gt;0), Input!$B$15, 0)</f>
        <v>0</v>
      </c>
      <c r="L619" s="12">
        <f>O618*IF(AND($E619=0, H618&gt;0), Input!$B$12, 0)</f>
        <v>0</v>
      </c>
      <c r="M619" s="12">
        <f t="shared" si="190"/>
        <v>0</v>
      </c>
      <c r="N619" s="12">
        <f>IF(AND($E619=0, Q619=0, D619&lt;=5), MAX(O607*Input!$B$20), 0)</f>
        <v>0</v>
      </c>
      <c r="O619" s="12">
        <f t="shared" si="191"/>
        <v>157809.62</v>
      </c>
      <c r="P619" s="20">
        <f>IF(Q619=0, VLOOKUP(B619, LWP!$A$2:$B$77, 2, FALSE), P618)</f>
        <v>0.05</v>
      </c>
      <c r="Q619" s="13">
        <f>IF(F619&lt;Input!$B$23,0,1)</f>
        <v>1</v>
      </c>
      <c r="R619" s="12">
        <f t="shared" si="177"/>
        <v>657.54008333333331</v>
      </c>
      <c r="S619" s="12">
        <f t="shared" si="178"/>
        <v>657.54008333333331</v>
      </c>
      <c r="T619" s="27">
        <f>VLOOKUP(D619,'Swap-forward'!$A$2:$B$90,2,FALSE)/12</f>
        <v>3.1558224514588173E-3</v>
      </c>
      <c r="U619" s="27">
        <f>EXP(-SUM(T$5:T619))</f>
        <v>0.17008918661233208</v>
      </c>
      <c r="V619" s="12">
        <f t="shared" si="179"/>
        <v>0</v>
      </c>
      <c r="W619" s="12">
        <f t="shared" si="180"/>
        <v>111.84045793917171</v>
      </c>
      <c r="X619" s="26"/>
      <c r="Y619">
        <f>VLOOKUP(B619, Mort!$A$2:$D$116, 4, FALSE)/12</f>
        <v>1.8947006405072197E-2</v>
      </c>
      <c r="Z619">
        <f>VLOOKUP(D619,Lapse!$A$2:$B$101, 2, FALSE)/12</f>
        <v>2.5000000000000001E-3</v>
      </c>
      <c r="AA619" s="28">
        <f t="shared" si="183"/>
        <v>3.9177319565538736E-2</v>
      </c>
      <c r="AB619" s="27">
        <f t="shared" si="181"/>
        <v>0</v>
      </c>
      <c r="AC619" s="27">
        <f t="shared" si="182"/>
        <v>4.381609361039124</v>
      </c>
    </row>
    <row r="620" spans="1:29" x14ac:dyDescent="0.2">
      <c r="A620" s="19">
        <f t="shared" si="192"/>
        <v>63493</v>
      </c>
      <c r="B620">
        <f t="shared" si="184"/>
        <v>106</v>
      </c>
      <c r="C620">
        <f t="shared" si="185"/>
        <v>7</v>
      </c>
      <c r="D620">
        <f t="shared" si="186"/>
        <v>52</v>
      </c>
      <c r="E620">
        <f t="shared" si="187"/>
        <v>4</v>
      </c>
      <c r="F620">
        <f t="shared" si="188"/>
        <v>616</v>
      </c>
      <c r="G620" s="11">
        <f>'Fund Return'!D617</f>
        <v>-8.8294773934414331E-2</v>
      </c>
      <c r="H620" s="12">
        <f t="shared" si="189"/>
        <v>0</v>
      </c>
      <c r="I620" s="12">
        <f>H619*(Input!$B$13)/12</f>
        <v>0</v>
      </c>
      <c r="J620" s="12">
        <f>H619*(Input!$B$14)/12</f>
        <v>0</v>
      </c>
      <c r="K620" s="12">
        <f>IF(AND($E620=0, H619&gt;0), Input!$B$15, 0)</f>
        <v>0</v>
      </c>
      <c r="L620" s="12">
        <f>O619*IF(AND($E620=0, H619&gt;0), Input!$B$12, 0)</f>
        <v>0</v>
      </c>
      <c r="M620" s="12">
        <f t="shared" si="190"/>
        <v>0</v>
      </c>
      <c r="N620" s="12">
        <f>IF(AND($E620=0, Q620=0, D620&lt;=5), MAX(O608*Input!$B$20), 0)</f>
        <v>0</v>
      </c>
      <c r="O620" s="12">
        <f t="shared" si="191"/>
        <v>157809.62</v>
      </c>
      <c r="P620" s="20">
        <f>IF(Q620=0, VLOOKUP(B620, LWP!$A$2:$B$77, 2, FALSE), P619)</f>
        <v>0.05</v>
      </c>
      <c r="Q620" s="13">
        <f>IF(F620&lt;Input!$B$23,0,1)</f>
        <v>1</v>
      </c>
      <c r="R620" s="12">
        <f t="shared" si="177"/>
        <v>657.54008333333331</v>
      </c>
      <c r="S620" s="12">
        <f t="shared" si="178"/>
        <v>657.54008333333331</v>
      </c>
      <c r="T620" s="27">
        <f>VLOOKUP(D620,'Swap-forward'!$A$2:$B$90,2,FALSE)/12</f>
        <v>3.1558224514588173E-3</v>
      </c>
      <c r="U620" s="27">
        <f>EXP(-SUM(T$5:T620))</f>
        <v>0.16955326142562158</v>
      </c>
      <c r="V620" s="12">
        <f t="shared" si="179"/>
        <v>0</v>
      </c>
      <c r="W620" s="12">
        <f t="shared" si="180"/>
        <v>111.48806564724165</v>
      </c>
      <c r="X620" s="26"/>
      <c r="Y620">
        <f>VLOOKUP(B620, Mort!$A$2:$D$116, 4, FALSE)/12</f>
        <v>1.8947006405072197E-2</v>
      </c>
      <c r="Z620">
        <f>VLOOKUP(D620,Lapse!$A$2:$B$101, 2, FALSE)/12</f>
        <v>2.5000000000000001E-3</v>
      </c>
      <c r="AA620" s="28">
        <f t="shared" si="183"/>
        <v>3.8338939074194923E-2</v>
      </c>
      <c r="AB620" s="27">
        <f t="shared" si="181"/>
        <v>0</v>
      </c>
      <c r="AC620" s="27">
        <f t="shared" si="182"/>
        <v>4.2743341563494415</v>
      </c>
    </row>
    <row r="621" spans="1:29" x14ac:dyDescent="0.2">
      <c r="A621" s="19">
        <f t="shared" si="192"/>
        <v>63523</v>
      </c>
      <c r="B621">
        <f t="shared" si="184"/>
        <v>106</v>
      </c>
      <c r="C621">
        <f t="shared" si="185"/>
        <v>8</v>
      </c>
      <c r="D621">
        <f t="shared" si="186"/>
        <v>52</v>
      </c>
      <c r="E621">
        <f t="shared" si="187"/>
        <v>5</v>
      </c>
      <c r="F621">
        <f t="shared" si="188"/>
        <v>617</v>
      </c>
      <c r="G621" s="11">
        <f>'Fund Return'!D618</f>
        <v>-1.2132622593808121E-3</v>
      </c>
      <c r="H621" s="12">
        <f t="shared" si="189"/>
        <v>0</v>
      </c>
      <c r="I621" s="12">
        <f>H620*(Input!$B$13)/12</f>
        <v>0</v>
      </c>
      <c r="J621" s="12">
        <f>H620*(Input!$B$14)/12</f>
        <v>0</v>
      </c>
      <c r="K621" s="12">
        <f>IF(AND($E621=0, H620&gt;0), Input!$B$15, 0)</f>
        <v>0</v>
      </c>
      <c r="L621" s="12">
        <f>O620*IF(AND($E621=0, H620&gt;0), Input!$B$12, 0)</f>
        <v>0</v>
      </c>
      <c r="M621" s="12">
        <f t="shared" si="190"/>
        <v>0</v>
      </c>
      <c r="N621" s="12">
        <f>IF(AND($E621=0, Q621=0, D621&lt;=5), MAX(O609*Input!$B$20), 0)</f>
        <v>0</v>
      </c>
      <c r="O621" s="12">
        <f t="shared" si="191"/>
        <v>157809.62</v>
      </c>
      <c r="P621" s="20">
        <f>IF(Q621=0, VLOOKUP(B621, LWP!$A$2:$B$77, 2, FALSE), P620)</f>
        <v>0.05</v>
      </c>
      <c r="Q621" s="13">
        <f>IF(F621&lt;Input!$B$23,0,1)</f>
        <v>1</v>
      </c>
      <c r="R621" s="12">
        <f t="shared" si="177"/>
        <v>657.54008333333331</v>
      </c>
      <c r="S621" s="12">
        <f t="shared" si="178"/>
        <v>657.54008333333331</v>
      </c>
      <c r="T621" s="27">
        <f>VLOOKUP(D621,'Swap-forward'!$A$2:$B$90,2,FALSE)/12</f>
        <v>3.1558224514588173E-3</v>
      </c>
      <c r="U621" s="27">
        <f>EXP(-SUM(T$5:T621))</f>
        <v>0.16901902485775552</v>
      </c>
      <c r="V621" s="12">
        <f t="shared" si="179"/>
        <v>0</v>
      </c>
      <c r="W621" s="12">
        <f t="shared" si="180"/>
        <v>111.1367836898873</v>
      </c>
      <c r="X621" s="26"/>
      <c r="Y621">
        <f>VLOOKUP(B621, Mort!$A$2:$D$116, 4, FALSE)/12</f>
        <v>1.8947006405072197E-2</v>
      </c>
      <c r="Z621">
        <f>VLOOKUP(D621,Lapse!$A$2:$B$101, 2, FALSE)/12</f>
        <v>2.5000000000000001E-3</v>
      </c>
      <c r="AA621" s="28">
        <f t="shared" si="183"/>
        <v>3.7518499622617496E-2</v>
      </c>
      <c r="AB621" s="27">
        <f t="shared" si="181"/>
        <v>0</v>
      </c>
      <c r="AC621" s="27">
        <f t="shared" si="182"/>
        <v>4.1696853769279585</v>
      </c>
    </row>
    <row r="622" spans="1:29" x14ac:dyDescent="0.2">
      <c r="A622" s="19">
        <f t="shared" si="192"/>
        <v>63554</v>
      </c>
      <c r="B622">
        <f t="shared" si="184"/>
        <v>106</v>
      </c>
      <c r="C622">
        <f t="shared" si="185"/>
        <v>9</v>
      </c>
      <c r="D622">
        <f t="shared" si="186"/>
        <v>52</v>
      </c>
      <c r="E622">
        <f t="shared" si="187"/>
        <v>6</v>
      </c>
      <c r="F622">
        <f t="shared" si="188"/>
        <v>618</v>
      </c>
      <c r="G622" s="11">
        <f>'Fund Return'!D619</f>
        <v>1.5854176288254897E-2</v>
      </c>
      <c r="H622" s="12">
        <f t="shared" si="189"/>
        <v>0</v>
      </c>
      <c r="I622" s="12">
        <f>H621*(Input!$B$13)/12</f>
        <v>0</v>
      </c>
      <c r="J622" s="12">
        <f>H621*(Input!$B$14)/12</f>
        <v>0</v>
      </c>
      <c r="K622" s="12">
        <f>IF(AND($E622=0, H621&gt;0), Input!$B$15, 0)</f>
        <v>0</v>
      </c>
      <c r="L622" s="12">
        <f>O621*IF(AND($E622=0, H621&gt;0), Input!$B$12, 0)</f>
        <v>0</v>
      </c>
      <c r="M622" s="12">
        <f t="shared" si="190"/>
        <v>0</v>
      </c>
      <c r="N622" s="12">
        <f>IF(AND($E622=0, Q622=0, D622&lt;=5), MAX(O610*Input!$B$20), 0)</f>
        <v>0</v>
      </c>
      <c r="O622" s="12">
        <f t="shared" si="191"/>
        <v>157809.62</v>
      </c>
      <c r="P622" s="20">
        <f>IF(Q622=0, VLOOKUP(B622, LWP!$A$2:$B$77, 2, FALSE), P621)</f>
        <v>0.05</v>
      </c>
      <c r="Q622" s="13">
        <f>IF(F622&lt;Input!$B$23,0,1)</f>
        <v>1</v>
      </c>
      <c r="R622" s="12">
        <f t="shared" si="177"/>
        <v>657.54008333333331</v>
      </c>
      <c r="S622" s="12">
        <f t="shared" si="178"/>
        <v>657.54008333333331</v>
      </c>
      <c r="T622" s="27">
        <f>VLOOKUP(D622,'Swap-forward'!$A$2:$B$90,2,FALSE)/12</f>
        <v>3.1558224514588173E-3</v>
      </c>
      <c r="U622" s="27">
        <f>EXP(-SUM(T$5:T622))</f>
        <v>0.1684864715881525</v>
      </c>
      <c r="V622" s="12">
        <f t="shared" si="179"/>
        <v>0</v>
      </c>
      <c r="W622" s="12">
        <f t="shared" si="180"/>
        <v>110.78660856861309</v>
      </c>
      <c r="X622" s="26"/>
      <c r="Y622">
        <f>VLOOKUP(B622, Mort!$A$2:$D$116, 4, FALSE)/12</f>
        <v>1.8947006405072197E-2</v>
      </c>
      <c r="Z622">
        <f>VLOOKUP(D622,Lapse!$A$2:$B$101, 2, FALSE)/12</f>
        <v>2.5000000000000001E-3</v>
      </c>
      <c r="AA622" s="28">
        <f t="shared" si="183"/>
        <v>3.6715617279034163E-2</v>
      </c>
      <c r="AB622" s="27">
        <f t="shared" si="181"/>
        <v>0</v>
      </c>
      <c r="AC622" s="27">
        <f t="shared" si="182"/>
        <v>4.0675987198473651</v>
      </c>
    </row>
    <row r="623" spans="1:29" x14ac:dyDescent="0.2">
      <c r="A623" s="19">
        <f t="shared" si="192"/>
        <v>63585</v>
      </c>
      <c r="B623">
        <f t="shared" si="184"/>
        <v>106</v>
      </c>
      <c r="C623">
        <f t="shared" si="185"/>
        <v>10</v>
      </c>
      <c r="D623">
        <f t="shared" si="186"/>
        <v>52</v>
      </c>
      <c r="E623">
        <f t="shared" si="187"/>
        <v>7</v>
      </c>
      <c r="F623">
        <f t="shared" si="188"/>
        <v>619</v>
      </c>
      <c r="G623" s="11">
        <f>'Fund Return'!D620</f>
        <v>2.370877571517141E-2</v>
      </c>
      <c r="H623" s="12">
        <f t="shared" si="189"/>
        <v>0</v>
      </c>
      <c r="I623" s="12">
        <f>H622*(Input!$B$13)/12</f>
        <v>0</v>
      </c>
      <c r="J623" s="12">
        <f>H622*(Input!$B$14)/12</f>
        <v>0</v>
      </c>
      <c r="K623" s="12">
        <f>IF(AND($E623=0, H622&gt;0), Input!$B$15, 0)</f>
        <v>0</v>
      </c>
      <c r="L623" s="12">
        <f>O622*IF(AND($E623=0, H622&gt;0), Input!$B$12, 0)</f>
        <v>0</v>
      </c>
      <c r="M623" s="12">
        <f t="shared" si="190"/>
        <v>0</v>
      </c>
      <c r="N623" s="12">
        <f>IF(AND($E623=0, Q623=0, D623&lt;=5), MAX(O611*Input!$B$20), 0)</f>
        <v>0</v>
      </c>
      <c r="O623" s="12">
        <f t="shared" si="191"/>
        <v>157809.62</v>
      </c>
      <c r="P623" s="20">
        <f>IF(Q623=0, VLOOKUP(B623, LWP!$A$2:$B$77, 2, FALSE), P622)</f>
        <v>0.05</v>
      </c>
      <c r="Q623" s="13">
        <f>IF(F623&lt;Input!$B$23,0,1)</f>
        <v>1</v>
      </c>
      <c r="R623" s="12">
        <f t="shared" si="177"/>
        <v>657.54008333333331</v>
      </c>
      <c r="S623" s="12">
        <f t="shared" si="178"/>
        <v>657.54008333333331</v>
      </c>
      <c r="T623" s="27">
        <f>VLOOKUP(D623,'Swap-forward'!$A$2:$B$90,2,FALSE)/12</f>
        <v>3.1558224514588173E-3</v>
      </c>
      <c r="U623" s="27">
        <f>EXP(-SUM(T$5:T623))</f>
        <v>0.16795559631299536</v>
      </c>
      <c r="V623" s="12">
        <f t="shared" si="179"/>
        <v>0</v>
      </c>
      <c r="W623" s="12">
        <f t="shared" si="180"/>
        <v>110.43753679594666</v>
      </c>
      <c r="X623" s="26"/>
      <c r="Y623">
        <f>VLOOKUP(B623, Mort!$A$2:$D$116, 4, FALSE)/12</f>
        <v>1.8947006405072197E-2</v>
      </c>
      <c r="Z623">
        <f>VLOOKUP(D623,Lapse!$A$2:$B$101, 2, FALSE)/12</f>
        <v>2.5000000000000001E-3</v>
      </c>
      <c r="AA623" s="28">
        <f t="shared" si="183"/>
        <v>3.5929916327673922E-2</v>
      </c>
      <c r="AB623" s="27">
        <f t="shared" si="181"/>
        <v>0</v>
      </c>
      <c r="AC623" s="27">
        <f t="shared" si="182"/>
        <v>3.9680114565127731</v>
      </c>
    </row>
    <row r="624" spans="1:29" x14ac:dyDescent="0.2">
      <c r="A624" s="19">
        <f t="shared" si="192"/>
        <v>63613</v>
      </c>
      <c r="B624">
        <f t="shared" si="184"/>
        <v>106</v>
      </c>
      <c r="C624">
        <f t="shared" si="185"/>
        <v>11</v>
      </c>
      <c r="D624">
        <f t="shared" si="186"/>
        <v>52</v>
      </c>
      <c r="E624">
        <f t="shared" si="187"/>
        <v>8</v>
      </c>
      <c r="F624">
        <f t="shared" si="188"/>
        <v>620</v>
      </c>
      <c r="G624" s="11">
        <f>'Fund Return'!D621</f>
        <v>4.2418746803297221E-2</v>
      </c>
      <c r="H624" s="12">
        <f t="shared" si="189"/>
        <v>0</v>
      </c>
      <c r="I624" s="12">
        <f>H623*(Input!$B$13)/12</f>
        <v>0</v>
      </c>
      <c r="J624" s="12">
        <f>H623*(Input!$B$14)/12</f>
        <v>0</v>
      </c>
      <c r="K624" s="12">
        <f>IF(AND($E624=0, H623&gt;0), Input!$B$15, 0)</f>
        <v>0</v>
      </c>
      <c r="L624" s="12">
        <f>O623*IF(AND($E624=0, H623&gt;0), Input!$B$12, 0)</f>
        <v>0</v>
      </c>
      <c r="M624" s="12">
        <f t="shared" si="190"/>
        <v>0</v>
      </c>
      <c r="N624" s="12">
        <f>IF(AND($E624=0, Q624=0, D624&lt;=5), MAX(O612*Input!$B$20), 0)</f>
        <v>0</v>
      </c>
      <c r="O624" s="12">
        <f t="shared" si="191"/>
        <v>157809.62</v>
      </c>
      <c r="P624" s="20">
        <f>IF(Q624=0, VLOOKUP(B624, LWP!$A$2:$B$77, 2, FALSE), P623)</f>
        <v>0.05</v>
      </c>
      <c r="Q624" s="13">
        <f>IF(F624&lt;Input!$B$23,0,1)</f>
        <v>1</v>
      </c>
      <c r="R624" s="12">
        <f t="shared" si="177"/>
        <v>657.54008333333331</v>
      </c>
      <c r="S624" s="12">
        <f t="shared" si="178"/>
        <v>657.54008333333331</v>
      </c>
      <c r="T624" s="27">
        <f>VLOOKUP(D624,'Swap-forward'!$A$2:$B$90,2,FALSE)/12</f>
        <v>3.1558224514588173E-3</v>
      </c>
      <c r="U624" s="27">
        <f>EXP(-SUM(T$5:T624))</f>
        <v>0.16742639374517856</v>
      </c>
      <c r="V624" s="12">
        <f t="shared" si="179"/>
        <v>0</v>
      </c>
      <c r="W624" s="12">
        <f t="shared" si="180"/>
        <v>110.08956489540419</v>
      </c>
      <c r="X624" s="26"/>
      <c r="Y624">
        <f>VLOOKUP(B624, Mort!$A$2:$D$116, 4, FALSE)/12</f>
        <v>1.8947006405072197E-2</v>
      </c>
      <c r="Z624">
        <f>VLOOKUP(D624,Lapse!$A$2:$B$101, 2, FALSE)/12</f>
        <v>2.5000000000000001E-3</v>
      </c>
      <c r="AA624" s="28">
        <f t="shared" si="183"/>
        <v>3.5161029092947577E-2</v>
      </c>
      <c r="AB624" s="27">
        <f t="shared" si="181"/>
        <v>0</v>
      </c>
      <c r="AC624" s="27">
        <f t="shared" si="182"/>
        <v>3.8708623941172471</v>
      </c>
    </row>
    <row r="625" spans="1:29" x14ac:dyDescent="0.2">
      <c r="A625" s="19">
        <f t="shared" si="192"/>
        <v>63644</v>
      </c>
      <c r="B625">
        <f t="shared" si="184"/>
        <v>107</v>
      </c>
      <c r="C625">
        <f t="shared" si="185"/>
        <v>0</v>
      </c>
      <c r="D625">
        <f t="shared" si="186"/>
        <v>52</v>
      </c>
      <c r="E625">
        <f t="shared" si="187"/>
        <v>9</v>
      </c>
      <c r="F625">
        <f t="shared" si="188"/>
        <v>621</v>
      </c>
      <c r="G625" s="11">
        <f>'Fund Return'!D622</f>
        <v>5.762972122100532E-2</v>
      </c>
      <c r="H625" s="12">
        <f t="shared" si="189"/>
        <v>0</v>
      </c>
      <c r="I625" s="12">
        <f>H624*(Input!$B$13)/12</f>
        <v>0</v>
      </c>
      <c r="J625" s="12">
        <f>H624*(Input!$B$14)/12</f>
        <v>0</v>
      </c>
      <c r="K625" s="12">
        <f>IF(AND($E625=0, H624&gt;0), Input!$B$15, 0)</f>
        <v>0</v>
      </c>
      <c r="L625" s="12">
        <f>O624*IF(AND($E625=0, H624&gt;0), Input!$B$12, 0)</f>
        <v>0</v>
      </c>
      <c r="M625" s="12">
        <f t="shared" si="190"/>
        <v>0</v>
      </c>
      <c r="N625" s="12">
        <f>IF(AND($E625=0, Q625=0, D625&lt;=5), MAX(O613*Input!$B$20), 0)</f>
        <v>0</v>
      </c>
      <c r="O625" s="12">
        <f t="shared" si="191"/>
        <v>157809.62</v>
      </c>
      <c r="P625" s="20">
        <f>IF(Q625=0, VLOOKUP(B625, LWP!$A$2:$B$77, 2, FALSE), P624)</f>
        <v>0.05</v>
      </c>
      <c r="Q625" s="13">
        <f>IF(F625&lt;Input!$B$23,0,1)</f>
        <v>1</v>
      </c>
      <c r="R625" s="12">
        <f t="shared" si="177"/>
        <v>657.54008333333331</v>
      </c>
      <c r="S625" s="12">
        <f t="shared" si="178"/>
        <v>657.54008333333331</v>
      </c>
      <c r="T625" s="27">
        <f>VLOOKUP(D625,'Swap-forward'!$A$2:$B$90,2,FALSE)/12</f>
        <v>3.1558224514588173E-3</v>
      </c>
      <c r="U625" s="27">
        <f>EXP(-SUM(T$5:T625))</f>
        <v>0.16689885861425541</v>
      </c>
      <c r="V625" s="12">
        <f t="shared" si="179"/>
        <v>0</v>
      </c>
      <c r="W625" s="12">
        <f t="shared" si="180"/>
        <v>109.74268940145572</v>
      </c>
      <c r="X625" s="26"/>
      <c r="Y625">
        <f>VLOOKUP(B625, Mort!$A$2:$D$116, 4, FALSE)/12</f>
        <v>2.0257897760775995E-2</v>
      </c>
      <c r="Z625">
        <f>VLOOKUP(D625,Lapse!$A$2:$B$101, 2, FALSE)/12</f>
        <v>2.5000000000000001E-3</v>
      </c>
      <c r="AA625" s="28">
        <f t="shared" si="183"/>
        <v>3.4362618709017925E-2</v>
      </c>
      <c r="AB625" s="27">
        <f t="shared" si="181"/>
        <v>0</v>
      </c>
      <c r="AC625" s="27">
        <f t="shared" si="182"/>
        <v>3.7710461920044054</v>
      </c>
    </row>
    <row r="626" spans="1:29" x14ac:dyDescent="0.2">
      <c r="A626" s="19">
        <f t="shared" si="192"/>
        <v>63674</v>
      </c>
      <c r="B626">
        <f t="shared" si="184"/>
        <v>107</v>
      </c>
      <c r="C626">
        <f t="shared" si="185"/>
        <v>1</v>
      </c>
      <c r="D626">
        <f t="shared" si="186"/>
        <v>52</v>
      </c>
      <c r="E626">
        <f t="shared" si="187"/>
        <v>10</v>
      </c>
      <c r="F626">
        <f t="shared" si="188"/>
        <v>622</v>
      </c>
      <c r="G626" s="11">
        <f>'Fund Return'!D623</f>
        <v>3.3551785211241622E-2</v>
      </c>
      <c r="H626" s="12">
        <f t="shared" si="189"/>
        <v>0</v>
      </c>
      <c r="I626" s="12">
        <f>H625*(Input!$B$13)/12</f>
        <v>0</v>
      </c>
      <c r="J626" s="12">
        <f>H625*(Input!$B$14)/12</f>
        <v>0</v>
      </c>
      <c r="K626" s="12">
        <f>IF(AND($E626=0, H625&gt;0), Input!$B$15, 0)</f>
        <v>0</v>
      </c>
      <c r="L626" s="12">
        <f>O625*IF(AND($E626=0, H625&gt;0), Input!$B$12, 0)</f>
        <v>0</v>
      </c>
      <c r="M626" s="12">
        <f t="shared" si="190"/>
        <v>0</v>
      </c>
      <c r="N626" s="12">
        <f>IF(AND($E626=0, Q626=0, D626&lt;=5), MAX(O614*Input!$B$20), 0)</f>
        <v>0</v>
      </c>
      <c r="O626" s="12">
        <f t="shared" si="191"/>
        <v>157809.62</v>
      </c>
      <c r="P626" s="20">
        <f>IF(Q626=0, VLOOKUP(B626, LWP!$A$2:$B$77, 2, FALSE), P625)</f>
        <v>0.05</v>
      </c>
      <c r="Q626" s="13">
        <f>IF(F626&lt;Input!$B$23,0,1)</f>
        <v>1</v>
      </c>
      <c r="R626" s="12">
        <f t="shared" si="177"/>
        <v>657.54008333333331</v>
      </c>
      <c r="S626" s="12">
        <f t="shared" si="178"/>
        <v>657.54008333333331</v>
      </c>
      <c r="T626" s="27">
        <f>VLOOKUP(D626,'Swap-forward'!$A$2:$B$90,2,FALSE)/12</f>
        <v>3.1558224514588173E-3</v>
      </c>
      <c r="U626" s="27">
        <f>EXP(-SUM(T$5:T626))</f>
        <v>0.16637298566638553</v>
      </c>
      <c r="V626" s="12">
        <f t="shared" si="179"/>
        <v>0</v>
      </c>
      <c r="W626" s="12">
        <f t="shared" si="180"/>
        <v>109.39690685949061</v>
      </c>
      <c r="X626" s="26"/>
      <c r="Y626">
        <f>VLOOKUP(B626, Mort!$A$2:$D$116, 4, FALSE)/12</f>
        <v>2.0257897760775995E-2</v>
      </c>
      <c r="Z626">
        <f>VLOOKUP(D626,Lapse!$A$2:$B$101, 2, FALSE)/12</f>
        <v>2.5000000000000001E-3</v>
      </c>
      <c r="AA626" s="28">
        <f t="shared" si="183"/>
        <v>3.3582338031687066E-2</v>
      </c>
      <c r="AB626" s="27">
        <f t="shared" si="181"/>
        <v>0</v>
      </c>
      <c r="AC626" s="27">
        <f t="shared" si="182"/>
        <v>3.6738039057763991</v>
      </c>
    </row>
    <row r="627" spans="1:29" x14ac:dyDescent="0.2">
      <c r="A627" s="19">
        <f t="shared" si="192"/>
        <v>63705</v>
      </c>
      <c r="B627">
        <f t="shared" si="184"/>
        <v>107</v>
      </c>
      <c r="C627">
        <f t="shared" si="185"/>
        <v>2</v>
      </c>
      <c r="D627">
        <f t="shared" si="186"/>
        <v>52</v>
      </c>
      <c r="E627">
        <f t="shared" si="187"/>
        <v>11</v>
      </c>
      <c r="F627">
        <f t="shared" si="188"/>
        <v>623</v>
      </c>
      <c r="G627" s="11">
        <f>'Fund Return'!D624</f>
        <v>-5.3200314346217876E-3</v>
      </c>
      <c r="H627" s="12">
        <f t="shared" si="189"/>
        <v>0</v>
      </c>
      <c r="I627" s="12">
        <f>H626*(Input!$B$13)/12</f>
        <v>0</v>
      </c>
      <c r="J627" s="12">
        <f>H626*(Input!$B$14)/12</f>
        <v>0</v>
      </c>
      <c r="K627" s="12">
        <f>IF(AND($E627=0, H626&gt;0), Input!$B$15, 0)</f>
        <v>0</v>
      </c>
      <c r="L627" s="12">
        <f>O626*IF(AND($E627=0, H626&gt;0), Input!$B$12, 0)</f>
        <v>0</v>
      </c>
      <c r="M627" s="12">
        <f t="shared" si="190"/>
        <v>0</v>
      </c>
      <c r="N627" s="12">
        <f>IF(AND($E627=0, Q627=0, D627&lt;=5), MAX(O615*Input!$B$20), 0)</f>
        <v>0</v>
      </c>
      <c r="O627" s="12">
        <f t="shared" si="191"/>
        <v>157809.62</v>
      </c>
      <c r="P627" s="20">
        <f>IF(Q627=0, VLOOKUP(B627, LWP!$A$2:$B$77, 2, FALSE), P626)</f>
        <v>0.05</v>
      </c>
      <c r="Q627" s="13">
        <f>IF(F627&lt;Input!$B$23,0,1)</f>
        <v>1</v>
      </c>
      <c r="R627" s="12">
        <f t="shared" si="177"/>
        <v>657.54008333333331</v>
      </c>
      <c r="S627" s="12">
        <f t="shared" si="178"/>
        <v>657.54008333333331</v>
      </c>
      <c r="T627" s="27">
        <f>VLOOKUP(D627,'Swap-forward'!$A$2:$B$90,2,FALSE)/12</f>
        <v>3.1558224514588173E-3</v>
      </c>
      <c r="U627" s="27">
        <f>EXP(-SUM(T$5:T627))</f>
        <v>0.16584876966428269</v>
      </c>
      <c r="V627" s="12">
        <f t="shared" si="179"/>
        <v>0</v>
      </c>
      <c r="W627" s="12">
        <f t="shared" si="180"/>
        <v>109.05221382578324</v>
      </c>
      <c r="X627" s="26"/>
      <c r="Y627">
        <f>VLOOKUP(B627, Mort!$A$2:$D$116, 4, FALSE)/12</f>
        <v>2.0257897760775995E-2</v>
      </c>
      <c r="Z627">
        <f>VLOOKUP(D627,Lapse!$A$2:$B$101, 2, FALSE)/12</f>
        <v>2.5000000000000001E-3</v>
      </c>
      <c r="AA627" s="28">
        <f t="shared" si="183"/>
        <v>3.2819775385120147E-2</v>
      </c>
      <c r="AB627" s="27">
        <f t="shared" si="181"/>
        <v>0</v>
      </c>
      <c r="AC627" s="27">
        <f t="shared" si="182"/>
        <v>3.5790691630122997</v>
      </c>
    </row>
    <row r="628" spans="1:29" x14ac:dyDescent="0.2">
      <c r="A628" s="19">
        <f t="shared" si="192"/>
        <v>63735</v>
      </c>
      <c r="B628">
        <f t="shared" si="184"/>
        <v>107</v>
      </c>
      <c r="C628">
        <f t="shared" si="185"/>
        <v>3</v>
      </c>
      <c r="D628">
        <f t="shared" si="186"/>
        <v>53</v>
      </c>
      <c r="E628">
        <f t="shared" si="187"/>
        <v>0</v>
      </c>
      <c r="F628">
        <f t="shared" si="188"/>
        <v>624</v>
      </c>
      <c r="G628" s="11">
        <f>'Fund Return'!D625</f>
        <v>3.4354746272549572E-2</v>
      </c>
      <c r="H628" s="12">
        <f t="shared" si="189"/>
        <v>0</v>
      </c>
      <c r="I628" s="12">
        <f>H627*(Input!$B$13)/12</f>
        <v>0</v>
      </c>
      <c r="J628" s="12">
        <f>H627*(Input!$B$14)/12</f>
        <v>0</v>
      </c>
      <c r="K628" s="12">
        <f>IF(AND($E628=0, H627&gt;0), Input!$B$15, 0)</f>
        <v>0</v>
      </c>
      <c r="L628" s="12">
        <f>O627*IF(AND($E628=0, H627&gt;0), Input!$B$12, 0)</f>
        <v>0</v>
      </c>
      <c r="M628" s="12">
        <f t="shared" si="190"/>
        <v>0</v>
      </c>
      <c r="N628" s="12">
        <f>IF(AND($E628=0, Q628=0, D628&lt;=5), MAX(O616*Input!$B$20), 0)</f>
        <v>0</v>
      </c>
      <c r="O628" s="12">
        <f t="shared" si="191"/>
        <v>157809.62</v>
      </c>
      <c r="P628" s="20">
        <f>IF(Q628=0, VLOOKUP(B628, LWP!$A$2:$B$77, 2, FALSE), P627)</f>
        <v>0.05</v>
      </c>
      <c r="Q628" s="13">
        <f>IF(F628&lt;Input!$B$23,0,1)</f>
        <v>1</v>
      </c>
      <c r="R628" s="12">
        <f t="shared" si="177"/>
        <v>657.54008333333331</v>
      </c>
      <c r="S628" s="12">
        <f t="shared" si="178"/>
        <v>657.54008333333331</v>
      </c>
      <c r="T628" s="27">
        <f>VLOOKUP(D628,'Swap-forward'!$A$2:$B$90,2,FALSE)/12</f>
        <v>3.1558224514588173E-3</v>
      </c>
      <c r="U628" s="27">
        <f>EXP(-SUM(T$5:T628))</f>
        <v>0.16532620538716247</v>
      </c>
      <c r="V628" s="12">
        <f t="shared" si="179"/>
        <v>0</v>
      </c>
      <c r="W628" s="12">
        <f t="shared" si="180"/>
        <v>108.70860686745858</v>
      </c>
      <c r="X628" s="26"/>
      <c r="Y628">
        <f>VLOOKUP(B628, Mort!$A$2:$D$116, 4, FALSE)/12</f>
        <v>2.0257897760775995E-2</v>
      </c>
      <c r="Z628">
        <f>VLOOKUP(D628,Lapse!$A$2:$B$101, 2, FALSE)/12</f>
        <v>2.5000000000000001E-3</v>
      </c>
      <c r="AA628" s="28">
        <f t="shared" si="183"/>
        <v>3.207452844150966E-2</v>
      </c>
      <c r="AB628" s="27">
        <f t="shared" si="181"/>
        <v>0</v>
      </c>
      <c r="AC628" s="27">
        <f t="shared" si="182"/>
        <v>3.4867773028071927</v>
      </c>
    </row>
    <row r="629" spans="1:29" x14ac:dyDescent="0.2">
      <c r="A629" s="19">
        <f t="shared" si="192"/>
        <v>63766</v>
      </c>
      <c r="B629">
        <f t="shared" si="184"/>
        <v>107</v>
      </c>
      <c r="C629">
        <f t="shared" si="185"/>
        <v>4</v>
      </c>
      <c r="D629">
        <f t="shared" si="186"/>
        <v>53</v>
      </c>
      <c r="E629">
        <f t="shared" si="187"/>
        <v>1</v>
      </c>
      <c r="F629">
        <f t="shared" si="188"/>
        <v>625</v>
      </c>
      <c r="G629" s="11">
        <f>'Fund Return'!D626</f>
        <v>-4.425059824800015E-3</v>
      </c>
      <c r="H629" s="12">
        <f t="shared" si="189"/>
        <v>0</v>
      </c>
      <c r="I629" s="12">
        <f>H628*(Input!$B$13)/12</f>
        <v>0</v>
      </c>
      <c r="J629" s="12">
        <f>H628*(Input!$B$14)/12</f>
        <v>0</v>
      </c>
      <c r="K629" s="12">
        <f>IF(AND($E629=0, H628&gt;0), Input!$B$15, 0)</f>
        <v>0</v>
      </c>
      <c r="L629" s="12">
        <f>O628*IF(AND($E629=0, H628&gt;0), Input!$B$12, 0)</f>
        <v>0</v>
      </c>
      <c r="M629" s="12">
        <f t="shared" si="190"/>
        <v>0</v>
      </c>
      <c r="N629" s="12">
        <f>IF(AND($E629=0, Q629=0, D629&lt;=5), MAX(O617*Input!$B$20), 0)</f>
        <v>0</v>
      </c>
      <c r="O629" s="12">
        <f t="shared" si="191"/>
        <v>157809.62</v>
      </c>
      <c r="P629" s="20">
        <f>IF(Q629=0, VLOOKUP(B629, LWP!$A$2:$B$77, 2, FALSE), P628)</f>
        <v>0.05</v>
      </c>
      <c r="Q629" s="13">
        <f>IF(F629&lt;Input!$B$23,0,1)</f>
        <v>1</v>
      </c>
      <c r="R629" s="12">
        <f t="shared" si="177"/>
        <v>657.54008333333331</v>
      </c>
      <c r="S629" s="12">
        <f t="shared" si="178"/>
        <v>657.54008333333331</v>
      </c>
      <c r="T629" s="27">
        <f>VLOOKUP(D629,'Swap-forward'!$A$2:$B$90,2,FALSE)/12</f>
        <v>3.1558224514588173E-3</v>
      </c>
      <c r="U629" s="27">
        <f>EXP(-SUM(T$5:T629))</f>
        <v>0.16480528763069041</v>
      </c>
      <c r="V629" s="12">
        <f t="shared" si="179"/>
        <v>0</v>
      </c>
      <c r="W629" s="12">
        <f t="shared" si="180"/>
        <v>108.36608256245813</v>
      </c>
      <c r="X629" s="26"/>
      <c r="Y629">
        <f>VLOOKUP(B629, Mort!$A$2:$D$116, 4, FALSE)/12</f>
        <v>2.0257897760775995E-2</v>
      </c>
      <c r="Z629">
        <f>VLOOKUP(D629,Lapse!$A$2:$B$101, 2, FALSE)/12</f>
        <v>2.5000000000000001E-3</v>
      </c>
      <c r="AA629" s="28">
        <f t="shared" si="183"/>
        <v>3.1346204008807416E-2</v>
      </c>
      <c r="AB629" s="27">
        <f t="shared" si="181"/>
        <v>0</v>
      </c>
      <c r="AC629" s="27">
        <f t="shared" si="182"/>
        <v>3.3968653316380806</v>
      </c>
    </row>
    <row r="630" spans="1:29" x14ac:dyDescent="0.2">
      <c r="A630" s="19">
        <f t="shared" si="192"/>
        <v>63797</v>
      </c>
      <c r="B630">
        <f t="shared" si="184"/>
        <v>107</v>
      </c>
      <c r="C630">
        <f t="shared" si="185"/>
        <v>5</v>
      </c>
      <c r="D630">
        <f t="shared" si="186"/>
        <v>53</v>
      </c>
      <c r="E630">
        <f t="shared" si="187"/>
        <v>2</v>
      </c>
      <c r="F630">
        <f t="shared" si="188"/>
        <v>626</v>
      </c>
      <c r="G630" s="11">
        <f>'Fund Return'!D627</f>
        <v>-1.9074579782905176E-2</v>
      </c>
      <c r="H630" s="12">
        <f t="shared" si="189"/>
        <v>0</v>
      </c>
      <c r="I630" s="12">
        <f>H629*(Input!$B$13)/12</f>
        <v>0</v>
      </c>
      <c r="J630" s="12">
        <f>H629*(Input!$B$14)/12</f>
        <v>0</v>
      </c>
      <c r="K630" s="12">
        <f>IF(AND($E630=0, H629&gt;0), Input!$B$15, 0)</f>
        <v>0</v>
      </c>
      <c r="L630" s="12">
        <f>O629*IF(AND($E630=0, H629&gt;0), Input!$B$12, 0)</f>
        <v>0</v>
      </c>
      <c r="M630" s="12">
        <f t="shared" si="190"/>
        <v>0</v>
      </c>
      <c r="N630" s="12">
        <f>IF(AND($E630=0, Q630=0, D630&lt;=5), MAX(O618*Input!$B$20), 0)</f>
        <v>0</v>
      </c>
      <c r="O630" s="12">
        <f t="shared" si="191"/>
        <v>157809.62</v>
      </c>
      <c r="P630" s="20">
        <f>IF(Q630=0, VLOOKUP(B630, LWP!$A$2:$B$77, 2, FALSE), P629)</f>
        <v>0.05</v>
      </c>
      <c r="Q630" s="13">
        <f>IF(F630&lt;Input!$B$23,0,1)</f>
        <v>1</v>
      </c>
      <c r="R630" s="12">
        <f t="shared" si="177"/>
        <v>657.54008333333331</v>
      </c>
      <c r="S630" s="12">
        <f t="shared" si="178"/>
        <v>657.54008333333331</v>
      </c>
      <c r="T630" s="27">
        <f>VLOOKUP(D630,'Swap-forward'!$A$2:$B$90,2,FALSE)/12</f>
        <v>3.1558224514588173E-3</v>
      </c>
      <c r="U630" s="27">
        <f>EXP(-SUM(T$5:T630))</f>
        <v>0.16428601120693009</v>
      </c>
      <c r="V630" s="12">
        <f t="shared" si="179"/>
        <v>0</v>
      </c>
      <c r="W630" s="12">
        <f t="shared" si="180"/>
        <v>108.02463749950574</v>
      </c>
      <c r="X630" s="26"/>
      <c r="Y630">
        <f>VLOOKUP(B630, Mort!$A$2:$D$116, 4, FALSE)/12</f>
        <v>2.0257897760775995E-2</v>
      </c>
      <c r="Z630">
        <f>VLOOKUP(D630,Lapse!$A$2:$B$101, 2, FALSE)/12</f>
        <v>2.5000000000000001E-3</v>
      </c>
      <c r="AA630" s="28">
        <f t="shared" si="183"/>
        <v>3.0634417823276548E-2</v>
      </c>
      <c r="AB630" s="27">
        <f t="shared" si="181"/>
        <v>0</v>
      </c>
      <c r="AC630" s="27">
        <f t="shared" si="182"/>
        <v>3.3092718803678469</v>
      </c>
    </row>
    <row r="631" spans="1:29" x14ac:dyDescent="0.2">
      <c r="A631" s="19">
        <f t="shared" si="192"/>
        <v>63827</v>
      </c>
      <c r="B631">
        <f t="shared" si="184"/>
        <v>107</v>
      </c>
      <c r="C631">
        <f t="shared" si="185"/>
        <v>6</v>
      </c>
      <c r="D631">
        <f t="shared" si="186"/>
        <v>53</v>
      </c>
      <c r="E631">
        <f t="shared" si="187"/>
        <v>3</v>
      </c>
      <c r="F631">
        <f t="shared" si="188"/>
        <v>627</v>
      </c>
      <c r="G631" s="11">
        <f>'Fund Return'!D628</f>
        <v>-8.5584503422200505E-5</v>
      </c>
      <c r="H631" s="12">
        <f t="shared" si="189"/>
        <v>0</v>
      </c>
      <c r="I631" s="12">
        <f>H630*(Input!$B$13)/12</f>
        <v>0</v>
      </c>
      <c r="J631" s="12">
        <f>H630*(Input!$B$14)/12</f>
        <v>0</v>
      </c>
      <c r="K631" s="12">
        <f>IF(AND($E631=0, H630&gt;0), Input!$B$15, 0)</f>
        <v>0</v>
      </c>
      <c r="L631" s="12">
        <f>O630*IF(AND($E631=0, H630&gt;0), Input!$B$12, 0)</f>
        <v>0</v>
      </c>
      <c r="M631" s="12">
        <f t="shared" si="190"/>
        <v>0</v>
      </c>
      <c r="N631" s="12">
        <f>IF(AND($E631=0, Q631=0, D631&lt;=5), MAX(O619*Input!$B$20), 0)</f>
        <v>0</v>
      </c>
      <c r="O631" s="12">
        <f t="shared" si="191"/>
        <v>157809.62</v>
      </c>
      <c r="P631" s="20">
        <f>IF(Q631=0, VLOOKUP(B631, LWP!$A$2:$B$77, 2, FALSE), P630)</f>
        <v>0.05</v>
      </c>
      <c r="Q631" s="13">
        <f>IF(F631&lt;Input!$B$23,0,1)</f>
        <v>1</v>
      </c>
      <c r="R631" s="12">
        <f t="shared" si="177"/>
        <v>657.54008333333331</v>
      </c>
      <c r="S631" s="12">
        <f t="shared" si="178"/>
        <v>657.54008333333331</v>
      </c>
      <c r="T631" s="27">
        <f>VLOOKUP(D631,'Swap-forward'!$A$2:$B$90,2,FALSE)/12</f>
        <v>3.1558224514588173E-3</v>
      </c>
      <c r="U631" s="27">
        <f>EXP(-SUM(T$5:T631))</f>
        <v>0.16376837094429147</v>
      </c>
      <c r="V631" s="12">
        <f t="shared" si="179"/>
        <v>0</v>
      </c>
      <c r="W631" s="12">
        <f t="shared" si="180"/>
        <v>107.68426827807366</v>
      </c>
      <c r="X631" s="26"/>
      <c r="Y631">
        <f>VLOOKUP(B631, Mort!$A$2:$D$116, 4, FALSE)/12</f>
        <v>2.0257897760775995E-2</v>
      </c>
      <c r="Z631">
        <f>VLOOKUP(D631,Lapse!$A$2:$B$101, 2, FALSE)/12</f>
        <v>2.5000000000000001E-3</v>
      </c>
      <c r="AA631" s="28">
        <f t="shared" si="183"/>
        <v>2.9938794346754088E-2</v>
      </c>
      <c r="AB631" s="27">
        <f t="shared" si="181"/>
        <v>0</v>
      </c>
      <c r="AC631" s="27">
        <f t="shared" si="182"/>
        <v>3.2239371623579425</v>
      </c>
    </row>
    <row r="632" spans="1:29" x14ac:dyDescent="0.2">
      <c r="A632" s="19">
        <f t="shared" si="192"/>
        <v>63858</v>
      </c>
      <c r="B632">
        <f t="shared" si="184"/>
        <v>107</v>
      </c>
      <c r="C632">
        <f t="shared" si="185"/>
        <v>7</v>
      </c>
      <c r="D632">
        <f t="shared" si="186"/>
        <v>53</v>
      </c>
      <c r="E632">
        <f t="shared" si="187"/>
        <v>4</v>
      </c>
      <c r="F632">
        <f t="shared" si="188"/>
        <v>628</v>
      </c>
      <c r="G632" s="11">
        <f>'Fund Return'!D629</f>
        <v>-2.8585133468679849E-3</v>
      </c>
      <c r="H632" s="12">
        <f t="shared" si="189"/>
        <v>0</v>
      </c>
      <c r="I632" s="12">
        <f>H631*(Input!$B$13)/12</f>
        <v>0</v>
      </c>
      <c r="J632" s="12">
        <f>H631*(Input!$B$14)/12</f>
        <v>0</v>
      </c>
      <c r="K632" s="12">
        <f>IF(AND($E632=0, H631&gt;0), Input!$B$15, 0)</f>
        <v>0</v>
      </c>
      <c r="L632" s="12">
        <f>O631*IF(AND($E632=0, H631&gt;0), Input!$B$12, 0)</f>
        <v>0</v>
      </c>
      <c r="M632" s="12">
        <f t="shared" si="190"/>
        <v>0</v>
      </c>
      <c r="N632" s="12">
        <f>IF(AND($E632=0, Q632=0, D632&lt;=5), MAX(O620*Input!$B$20), 0)</f>
        <v>0</v>
      </c>
      <c r="O632" s="12">
        <f t="shared" si="191"/>
        <v>157809.62</v>
      </c>
      <c r="P632" s="20">
        <f>IF(Q632=0, VLOOKUP(B632, LWP!$A$2:$B$77, 2, FALSE), P631)</f>
        <v>0.05</v>
      </c>
      <c r="Q632" s="13">
        <f>IF(F632&lt;Input!$B$23,0,1)</f>
        <v>1</v>
      </c>
      <c r="R632" s="12">
        <f t="shared" si="177"/>
        <v>657.54008333333331</v>
      </c>
      <c r="S632" s="12">
        <f t="shared" si="178"/>
        <v>657.54008333333331</v>
      </c>
      <c r="T632" s="27">
        <f>VLOOKUP(D632,'Swap-forward'!$A$2:$B$90,2,FALSE)/12</f>
        <v>3.1558224514588173E-3</v>
      </c>
      <c r="U632" s="27">
        <f>EXP(-SUM(T$5:T632))</f>
        <v>0.16325236168747942</v>
      </c>
      <c r="V632" s="12">
        <f t="shared" si="179"/>
        <v>0</v>
      </c>
      <c r="W632" s="12">
        <f t="shared" si="180"/>
        <v>107.34497150834869</v>
      </c>
      <c r="X632" s="26"/>
      <c r="Y632">
        <f>VLOOKUP(B632, Mort!$A$2:$D$116, 4, FALSE)/12</f>
        <v>2.0257897760775995E-2</v>
      </c>
      <c r="Z632">
        <f>VLOOKUP(D632,Lapse!$A$2:$B$101, 2, FALSE)/12</f>
        <v>2.5000000000000001E-3</v>
      </c>
      <c r="AA632" s="28">
        <f t="shared" si="183"/>
        <v>2.9258966568517154E-2</v>
      </c>
      <c r="AB632" s="27">
        <f t="shared" si="181"/>
        <v>0</v>
      </c>
      <c r="AC632" s="27">
        <f t="shared" si="182"/>
        <v>3.140802932661201</v>
      </c>
    </row>
    <row r="633" spans="1:29" x14ac:dyDescent="0.2">
      <c r="A633" s="19">
        <f t="shared" si="192"/>
        <v>63888</v>
      </c>
      <c r="B633">
        <f t="shared" si="184"/>
        <v>107</v>
      </c>
      <c r="C633">
        <f t="shared" si="185"/>
        <v>8</v>
      </c>
      <c r="D633">
        <f t="shared" si="186"/>
        <v>53</v>
      </c>
      <c r="E633">
        <f t="shared" si="187"/>
        <v>5</v>
      </c>
      <c r="F633">
        <f t="shared" si="188"/>
        <v>629</v>
      </c>
      <c r="G633" s="11">
        <f>'Fund Return'!D630</f>
        <v>-1.2405954080941289E-2</v>
      </c>
      <c r="H633" s="12">
        <f t="shared" si="189"/>
        <v>0</v>
      </c>
      <c r="I633" s="12">
        <f>H632*(Input!$B$13)/12</f>
        <v>0</v>
      </c>
      <c r="J633" s="12">
        <f>H632*(Input!$B$14)/12</f>
        <v>0</v>
      </c>
      <c r="K633" s="12">
        <f>IF(AND($E633=0, H632&gt;0), Input!$B$15, 0)</f>
        <v>0</v>
      </c>
      <c r="L633" s="12">
        <f>O632*IF(AND($E633=0, H632&gt;0), Input!$B$12, 0)</f>
        <v>0</v>
      </c>
      <c r="M633" s="12">
        <f t="shared" si="190"/>
        <v>0</v>
      </c>
      <c r="N633" s="12">
        <f>IF(AND($E633=0, Q633=0, D633&lt;=5), MAX(O621*Input!$B$20), 0)</f>
        <v>0</v>
      </c>
      <c r="O633" s="12">
        <f t="shared" si="191"/>
        <v>157809.62</v>
      </c>
      <c r="P633" s="20">
        <f>IF(Q633=0, VLOOKUP(B633, LWP!$A$2:$B$77, 2, FALSE), P632)</f>
        <v>0.05</v>
      </c>
      <c r="Q633" s="13">
        <f>IF(F633&lt;Input!$B$23,0,1)</f>
        <v>1</v>
      </c>
      <c r="R633" s="12">
        <f t="shared" si="177"/>
        <v>657.54008333333331</v>
      </c>
      <c r="S633" s="12">
        <f t="shared" si="178"/>
        <v>657.54008333333331</v>
      </c>
      <c r="T633" s="27">
        <f>VLOOKUP(D633,'Swap-forward'!$A$2:$B$90,2,FALSE)/12</f>
        <v>3.1558224514588173E-3</v>
      </c>
      <c r="U633" s="27">
        <f>EXP(-SUM(T$5:T633))</f>
        <v>0.16273797829744238</v>
      </c>
      <c r="V633" s="12">
        <f t="shared" si="179"/>
        <v>0</v>
      </c>
      <c r="W633" s="12">
        <f t="shared" si="180"/>
        <v>107.00674381119845</v>
      </c>
      <c r="X633" s="26"/>
      <c r="Y633">
        <f>VLOOKUP(B633, Mort!$A$2:$D$116, 4, FALSE)/12</f>
        <v>2.0257897760775995E-2</v>
      </c>
      <c r="Z633">
        <f>VLOOKUP(D633,Lapse!$A$2:$B$101, 2, FALSE)/12</f>
        <v>2.5000000000000001E-3</v>
      </c>
      <c r="AA633" s="28">
        <f t="shared" si="183"/>
        <v>2.8594575811648204E-2</v>
      </c>
      <c r="AB633" s="27">
        <f t="shared" si="181"/>
        <v>0</v>
      </c>
      <c r="AC633" s="27">
        <f t="shared" si="182"/>
        <v>3.0598124482669311</v>
      </c>
    </row>
    <row r="634" spans="1:29" x14ac:dyDescent="0.2">
      <c r="A634" s="19">
        <f t="shared" si="192"/>
        <v>63919</v>
      </c>
      <c r="B634">
        <f t="shared" si="184"/>
        <v>107</v>
      </c>
      <c r="C634">
        <f t="shared" si="185"/>
        <v>9</v>
      </c>
      <c r="D634">
        <f t="shared" si="186"/>
        <v>53</v>
      </c>
      <c r="E634">
        <f t="shared" si="187"/>
        <v>6</v>
      </c>
      <c r="F634">
        <f t="shared" si="188"/>
        <v>630</v>
      </c>
      <c r="G634" s="11">
        <f>'Fund Return'!D631</f>
        <v>-1.1792396011847875E-2</v>
      </c>
      <c r="H634" s="12">
        <f t="shared" si="189"/>
        <v>0</v>
      </c>
      <c r="I634" s="12">
        <f>H633*(Input!$B$13)/12</f>
        <v>0</v>
      </c>
      <c r="J634" s="12">
        <f>H633*(Input!$B$14)/12</f>
        <v>0</v>
      </c>
      <c r="K634" s="12">
        <f>IF(AND($E634=0, H633&gt;0), Input!$B$15, 0)</f>
        <v>0</v>
      </c>
      <c r="L634" s="12">
        <f>O633*IF(AND($E634=0, H633&gt;0), Input!$B$12, 0)</f>
        <v>0</v>
      </c>
      <c r="M634" s="12">
        <f t="shared" si="190"/>
        <v>0</v>
      </c>
      <c r="N634" s="12">
        <f>IF(AND($E634=0, Q634=0, D634&lt;=5), MAX(O622*Input!$B$20), 0)</f>
        <v>0</v>
      </c>
      <c r="O634" s="12">
        <f t="shared" si="191"/>
        <v>157809.62</v>
      </c>
      <c r="P634" s="20">
        <f>IF(Q634=0, VLOOKUP(B634, LWP!$A$2:$B$77, 2, FALSE), P633)</f>
        <v>0.05</v>
      </c>
      <c r="Q634" s="13">
        <f>IF(F634&lt;Input!$B$23,0,1)</f>
        <v>1</v>
      </c>
      <c r="R634" s="12">
        <f t="shared" si="177"/>
        <v>657.54008333333331</v>
      </c>
      <c r="S634" s="12">
        <f t="shared" si="178"/>
        <v>657.54008333333331</v>
      </c>
      <c r="T634" s="27">
        <f>VLOOKUP(D634,'Swap-forward'!$A$2:$B$90,2,FALSE)/12</f>
        <v>3.1558224514588173E-3</v>
      </c>
      <c r="U634" s="27">
        <f>EXP(-SUM(T$5:T634))</f>
        <v>0.16222521565132117</v>
      </c>
      <c r="V634" s="12">
        <f t="shared" si="179"/>
        <v>0</v>
      </c>
      <c r="W634" s="12">
        <f t="shared" si="180"/>
        <v>106.66958181813769</v>
      </c>
      <c r="X634" s="26"/>
      <c r="Y634">
        <f>VLOOKUP(B634, Mort!$A$2:$D$116, 4, FALSE)/12</f>
        <v>2.0257897760775995E-2</v>
      </c>
      <c r="Z634">
        <f>VLOOKUP(D634,Lapse!$A$2:$B$101, 2, FALSE)/12</f>
        <v>2.5000000000000001E-3</v>
      </c>
      <c r="AA634" s="28">
        <f t="shared" si="183"/>
        <v>2.794527154379722E-2</v>
      </c>
      <c r="AB634" s="27">
        <f t="shared" si="181"/>
        <v>0</v>
      </c>
      <c r="AC634" s="27">
        <f t="shared" si="182"/>
        <v>2.9809104293711526</v>
      </c>
    </row>
    <row r="635" spans="1:29" x14ac:dyDescent="0.2">
      <c r="A635" s="19">
        <f t="shared" si="192"/>
        <v>63950</v>
      </c>
      <c r="B635">
        <f t="shared" si="184"/>
        <v>107</v>
      </c>
      <c r="C635">
        <f t="shared" si="185"/>
        <v>10</v>
      </c>
      <c r="D635">
        <f t="shared" si="186"/>
        <v>53</v>
      </c>
      <c r="E635">
        <f t="shared" si="187"/>
        <v>7</v>
      </c>
      <c r="F635">
        <f t="shared" si="188"/>
        <v>631</v>
      </c>
      <c r="G635" s="11">
        <f>'Fund Return'!D632</f>
        <v>-1.0603898067315012E-2</v>
      </c>
      <c r="H635" s="12">
        <f t="shared" si="189"/>
        <v>0</v>
      </c>
      <c r="I635" s="12">
        <f>H634*(Input!$B$13)/12</f>
        <v>0</v>
      </c>
      <c r="J635" s="12">
        <f>H634*(Input!$B$14)/12</f>
        <v>0</v>
      </c>
      <c r="K635" s="12">
        <f>IF(AND($E635=0, H634&gt;0), Input!$B$15, 0)</f>
        <v>0</v>
      </c>
      <c r="L635" s="12">
        <f>O634*IF(AND($E635=0, H634&gt;0), Input!$B$12, 0)</f>
        <v>0</v>
      </c>
      <c r="M635" s="12">
        <f t="shared" si="190"/>
        <v>0</v>
      </c>
      <c r="N635" s="12">
        <f>IF(AND($E635=0, Q635=0, D635&lt;=5), MAX(O623*Input!$B$20), 0)</f>
        <v>0</v>
      </c>
      <c r="O635" s="12">
        <f t="shared" si="191"/>
        <v>157809.62</v>
      </c>
      <c r="P635" s="20">
        <f>IF(Q635=0, VLOOKUP(B635, LWP!$A$2:$B$77, 2, FALSE), P634)</f>
        <v>0.05</v>
      </c>
      <c r="Q635" s="13">
        <f>IF(F635&lt;Input!$B$23,0,1)</f>
        <v>1</v>
      </c>
      <c r="R635" s="12">
        <f t="shared" si="177"/>
        <v>657.54008333333331</v>
      </c>
      <c r="S635" s="12">
        <f t="shared" si="178"/>
        <v>657.54008333333331</v>
      </c>
      <c r="T635" s="27">
        <f>VLOOKUP(D635,'Swap-forward'!$A$2:$B$90,2,FALSE)/12</f>
        <v>3.1558224514588173E-3</v>
      </c>
      <c r="U635" s="27">
        <f>EXP(-SUM(T$5:T635))</f>
        <v>0.1617140686423979</v>
      </c>
      <c r="V635" s="12">
        <f t="shared" si="179"/>
        <v>0</v>
      </c>
      <c r="W635" s="12">
        <f t="shared" si="180"/>
        <v>106.3334821712947</v>
      </c>
      <c r="X635" s="26"/>
      <c r="Y635">
        <f>VLOOKUP(B635, Mort!$A$2:$D$116, 4, FALSE)/12</f>
        <v>2.0257897760775995E-2</v>
      </c>
      <c r="Z635">
        <f>VLOOKUP(D635,Lapse!$A$2:$B$101, 2, FALSE)/12</f>
        <v>2.5000000000000001E-3</v>
      </c>
      <c r="AA635" s="28">
        <f t="shared" si="183"/>
        <v>2.7310711192240936E-2</v>
      </c>
      <c r="AB635" s="27">
        <f t="shared" si="181"/>
        <v>0</v>
      </c>
      <c r="AC635" s="27">
        <f t="shared" si="182"/>
        <v>2.9040430216455304</v>
      </c>
    </row>
    <row r="636" spans="1:29" x14ac:dyDescent="0.2">
      <c r="A636" s="19">
        <f t="shared" si="192"/>
        <v>63978</v>
      </c>
      <c r="B636">
        <f t="shared" si="184"/>
        <v>107</v>
      </c>
      <c r="C636">
        <f t="shared" si="185"/>
        <v>11</v>
      </c>
      <c r="D636">
        <f t="shared" si="186"/>
        <v>53</v>
      </c>
      <c r="E636">
        <f t="shared" si="187"/>
        <v>8</v>
      </c>
      <c r="F636">
        <f t="shared" si="188"/>
        <v>632</v>
      </c>
      <c r="G636" s="11">
        <f>'Fund Return'!D633</f>
        <v>-8.9546431112607888E-3</v>
      </c>
      <c r="H636" s="12">
        <f t="shared" si="189"/>
        <v>0</v>
      </c>
      <c r="I636" s="12">
        <f>H635*(Input!$B$13)/12</f>
        <v>0</v>
      </c>
      <c r="J636" s="12">
        <f>H635*(Input!$B$14)/12</f>
        <v>0</v>
      </c>
      <c r="K636" s="12">
        <f>IF(AND($E636=0, H635&gt;0), Input!$B$15, 0)</f>
        <v>0</v>
      </c>
      <c r="L636" s="12">
        <f>O635*IF(AND($E636=0, H635&gt;0), Input!$B$12, 0)</f>
        <v>0</v>
      </c>
      <c r="M636" s="12">
        <f t="shared" si="190"/>
        <v>0</v>
      </c>
      <c r="N636" s="12">
        <f>IF(AND($E636=0, Q636=0, D636&lt;=5), MAX(O624*Input!$B$20), 0)</f>
        <v>0</v>
      </c>
      <c r="O636" s="12">
        <f t="shared" si="191"/>
        <v>157809.62</v>
      </c>
      <c r="P636" s="20">
        <f>IF(Q636=0, VLOOKUP(B636, LWP!$A$2:$B$77, 2, FALSE), P635)</f>
        <v>0.05</v>
      </c>
      <c r="Q636" s="13">
        <f>IF(F636&lt;Input!$B$23,0,1)</f>
        <v>1</v>
      </c>
      <c r="R636" s="12">
        <f t="shared" si="177"/>
        <v>657.54008333333331</v>
      </c>
      <c r="S636" s="12">
        <f t="shared" si="178"/>
        <v>657.54008333333331</v>
      </c>
      <c r="T636" s="27">
        <f>VLOOKUP(D636,'Swap-forward'!$A$2:$B$90,2,FALSE)/12</f>
        <v>3.1558224514588173E-3</v>
      </c>
      <c r="U636" s="27">
        <f>EXP(-SUM(T$5:T636))</f>
        <v>0.16120453218004521</v>
      </c>
      <c r="V636" s="12">
        <f t="shared" si="179"/>
        <v>0</v>
      </c>
      <c r="W636" s="12">
        <f t="shared" si="180"/>
        <v>105.99844152337793</v>
      </c>
      <c r="X636" s="26"/>
      <c r="Y636">
        <f>VLOOKUP(B636, Mort!$A$2:$D$116, 4, FALSE)/12</f>
        <v>2.0257897760775995E-2</v>
      </c>
      <c r="Z636">
        <f>VLOOKUP(D636,Lapse!$A$2:$B$101, 2, FALSE)/12</f>
        <v>2.5000000000000001E-3</v>
      </c>
      <c r="AA636" s="28">
        <f t="shared" si="183"/>
        <v>2.6690559963141604E-2</v>
      </c>
      <c r="AB636" s="27">
        <f t="shared" si="181"/>
        <v>0</v>
      </c>
      <c r="AC636" s="27">
        <f t="shared" si="182"/>
        <v>2.8291577594792776</v>
      </c>
    </row>
    <row r="637" spans="1:29" x14ac:dyDescent="0.2">
      <c r="A637" s="19">
        <f t="shared" si="192"/>
        <v>64009</v>
      </c>
      <c r="B637">
        <f t="shared" si="184"/>
        <v>108</v>
      </c>
      <c r="C637">
        <f t="shared" si="185"/>
        <v>0</v>
      </c>
      <c r="D637">
        <f t="shared" si="186"/>
        <v>53</v>
      </c>
      <c r="E637">
        <f t="shared" si="187"/>
        <v>9</v>
      </c>
      <c r="F637">
        <f t="shared" si="188"/>
        <v>633</v>
      </c>
      <c r="G637" s="11">
        <f>'Fund Return'!D634</f>
        <v>3.6054195556501613E-2</v>
      </c>
      <c r="H637" s="12">
        <f t="shared" si="189"/>
        <v>0</v>
      </c>
      <c r="I637" s="12">
        <f>H636*(Input!$B$13)/12</f>
        <v>0</v>
      </c>
      <c r="J637" s="12">
        <f>H636*(Input!$B$14)/12</f>
        <v>0</v>
      </c>
      <c r="K637" s="12">
        <f>IF(AND($E637=0, H636&gt;0), Input!$B$15, 0)</f>
        <v>0</v>
      </c>
      <c r="L637" s="12">
        <f>O636*IF(AND($E637=0, H636&gt;0), Input!$B$12, 0)</f>
        <v>0</v>
      </c>
      <c r="M637" s="12">
        <f t="shared" si="190"/>
        <v>0</v>
      </c>
      <c r="N637" s="12">
        <f>IF(AND($E637=0, Q637=0, D637&lt;=5), MAX(O625*Input!$B$20), 0)</f>
        <v>0</v>
      </c>
      <c r="O637" s="12">
        <f t="shared" si="191"/>
        <v>157809.62</v>
      </c>
      <c r="P637" s="20">
        <f>IF(Q637=0, VLOOKUP(B637, LWP!$A$2:$B$77, 2, FALSE), P636)</f>
        <v>0.05</v>
      </c>
      <c r="Q637" s="13">
        <f>IF(F637&lt;Input!$B$23,0,1)</f>
        <v>1</v>
      </c>
      <c r="R637" s="12">
        <f t="shared" si="177"/>
        <v>657.54008333333331</v>
      </c>
      <c r="S637" s="12">
        <f t="shared" si="178"/>
        <v>657.54008333333331</v>
      </c>
      <c r="T637" s="27">
        <f>VLOOKUP(D637,'Swap-forward'!$A$2:$B$90,2,FALSE)/12</f>
        <v>3.1558224514588173E-3</v>
      </c>
      <c r="U637" s="27">
        <f>EXP(-SUM(T$5:T637))</f>
        <v>0.16069660118967558</v>
      </c>
      <c r="V637" s="12">
        <f t="shared" si="179"/>
        <v>0</v>
      </c>
      <c r="W637" s="12">
        <f t="shared" si="180"/>
        <v>105.66445653764271</v>
      </c>
      <c r="X637" s="26"/>
      <c r="Y637">
        <f>VLOOKUP(B637, Mort!$A$2:$D$116, 4, FALSE)/12</f>
        <v>2.1380153529024001E-2</v>
      </c>
      <c r="Z637">
        <f>VLOOKUP(D637,Lapse!$A$2:$B$101, 2, FALSE)/12</f>
        <v>2.5000000000000001E-3</v>
      </c>
      <c r="AA637" s="28">
        <f t="shared" si="183"/>
        <v>2.6054611914120632E-2</v>
      </c>
      <c r="AB637" s="27">
        <f t="shared" si="181"/>
        <v>0</v>
      </c>
      <c r="AC637" s="27">
        <f t="shared" si="182"/>
        <v>2.7530464082047472</v>
      </c>
    </row>
    <row r="638" spans="1:29" x14ac:dyDescent="0.2">
      <c r="A638" s="19">
        <f t="shared" si="192"/>
        <v>64039</v>
      </c>
      <c r="B638">
        <f t="shared" si="184"/>
        <v>108</v>
      </c>
      <c r="C638">
        <f t="shared" si="185"/>
        <v>1</v>
      </c>
      <c r="D638">
        <f t="shared" si="186"/>
        <v>53</v>
      </c>
      <c r="E638">
        <f t="shared" si="187"/>
        <v>10</v>
      </c>
      <c r="F638">
        <f t="shared" si="188"/>
        <v>634</v>
      </c>
      <c r="G638" s="11">
        <f>'Fund Return'!D635</f>
        <v>5.7405102022187356E-2</v>
      </c>
      <c r="H638" s="12">
        <f t="shared" si="189"/>
        <v>0</v>
      </c>
      <c r="I638" s="12">
        <f>H637*(Input!$B$13)/12</f>
        <v>0</v>
      </c>
      <c r="J638" s="12">
        <f>H637*(Input!$B$14)/12</f>
        <v>0</v>
      </c>
      <c r="K638" s="12">
        <f>IF(AND($E638=0, H637&gt;0), Input!$B$15, 0)</f>
        <v>0</v>
      </c>
      <c r="L638" s="12">
        <f>O637*IF(AND($E638=0, H637&gt;0), Input!$B$12, 0)</f>
        <v>0</v>
      </c>
      <c r="M638" s="12">
        <f t="shared" si="190"/>
        <v>0</v>
      </c>
      <c r="N638" s="12">
        <f>IF(AND($E638=0, Q638=0, D638&lt;=5), MAX(O626*Input!$B$20), 0)</f>
        <v>0</v>
      </c>
      <c r="O638" s="12">
        <f t="shared" si="191"/>
        <v>157809.62</v>
      </c>
      <c r="P638" s="20">
        <f>IF(Q638=0, VLOOKUP(B638, LWP!$A$2:$B$77, 2, FALSE), P637)</f>
        <v>0.05</v>
      </c>
      <c r="Q638" s="13">
        <f>IF(F638&lt;Input!$B$23,0,1)</f>
        <v>1</v>
      </c>
      <c r="R638" s="12">
        <f t="shared" si="177"/>
        <v>657.54008333333331</v>
      </c>
      <c r="S638" s="12">
        <f t="shared" si="178"/>
        <v>657.54008333333331</v>
      </c>
      <c r="T638" s="27">
        <f>VLOOKUP(D638,'Swap-forward'!$A$2:$B$90,2,FALSE)/12</f>
        <v>3.1558224514588173E-3</v>
      </c>
      <c r="U638" s="27">
        <f>EXP(-SUM(T$5:T638))</f>
        <v>0.16019027061269064</v>
      </c>
      <c r="V638" s="12">
        <f t="shared" si="179"/>
        <v>0</v>
      </c>
      <c r="W638" s="12">
        <f t="shared" si="180"/>
        <v>105.33152388785783</v>
      </c>
      <c r="X638" s="26"/>
      <c r="Y638">
        <f>VLOOKUP(B638, Mort!$A$2:$D$116, 4, FALSE)/12</f>
        <v>2.1380153529024001E-2</v>
      </c>
      <c r="Z638">
        <f>VLOOKUP(D638,Lapse!$A$2:$B$101, 2, FALSE)/12</f>
        <v>2.5000000000000001E-3</v>
      </c>
      <c r="AA638" s="28">
        <f t="shared" si="183"/>
        <v>2.5433816410479454E-2</v>
      </c>
      <c r="AB638" s="27">
        <f t="shared" si="181"/>
        <v>0</v>
      </c>
      <c r="AC638" s="27">
        <f t="shared" si="182"/>
        <v>2.678982640799807</v>
      </c>
    </row>
    <row r="639" spans="1:29" x14ac:dyDescent="0.2">
      <c r="A639" s="19">
        <f t="shared" si="192"/>
        <v>64070</v>
      </c>
      <c r="B639">
        <f t="shared" si="184"/>
        <v>108</v>
      </c>
      <c r="C639">
        <f t="shared" si="185"/>
        <v>2</v>
      </c>
      <c r="D639">
        <f t="shared" si="186"/>
        <v>53</v>
      </c>
      <c r="E639">
        <f t="shared" si="187"/>
        <v>11</v>
      </c>
      <c r="F639">
        <f t="shared" si="188"/>
        <v>635</v>
      </c>
      <c r="G639" s="11">
        <f>'Fund Return'!D636</f>
        <v>-4.245133567789338E-2</v>
      </c>
      <c r="H639" s="12">
        <f t="shared" si="189"/>
        <v>0</v>
      </c>
      <c r="I639" s="12">
        <f>H638*(Input!$B$13)/12</f>
        <v>0</v>
      </c>
      <c r="J639" s="12">
        <f>H638*(Input!$B$14)/12</f>
        <v>0</v>
      </c>
      <c r="K639" s="12">
        <f>IF(AND($E639=0, H638&gt;0), Input!$B$15, 0)</f>
        <v>0</v>
      </c>
      <c r="L639" s="12">
        <f>O638*IF(AND($E639=0, H638&gt;0), Input!$B$12, 0)</f>
        <v>0</v>
      </c>
      <c r="M639" s="12">
        <f t="shared" si="190"/>
        <v>0</v>
      </c>
      <c r="N639" s="12">
        <f>IF(AND($E639=0, Q639=0, D639&lt;=5), MAX(O627*Input!$B$20), 0)</f>
        <v>0</v>
      </c>
      <c r="O639" s="12">
        <f t="shared" si="191"/>
        <v>157809.62</v>
      </c>
      <c r="P639" s="20">
        <f>IF(Q639=0, VLOOKUP(B639, LWP!$A$2:$B$77, 2, FALSE), P638)</f>
        <v>0.05</v>
      </c>
      <c r="Q639" s="13">
        <f>IF(F639&lt;Input!$B$23,0,1)</f>
        <v>1</v>
      </c>
      <c r="R639" s="12">
        <f t="shared" si="177"/>
        <v>657.54008333333331</v>
      </c>
      <c r="S639" s="12">
        <f t="shared" si="178"/>
        <v>657.54008333333331</v>
      </c>
      <c r="T639" s="27">
        <f>VLOOKUP(D639,'Swap-forward'!$A$2:$B$90,2,FALSE)/12</f>
        <v>3.1558224514588173E-3</v>
      </c>
      <c r="U639" s="27">
        <f>EXP(-SUM(T$5:T639))</f>
        <v>0.15968553540643099</v>
      </c>
      <c r="V639" s="12">
        <f t="shared" si="179"/>
        <v>0</v>
      </c>
      <c r="W639" s="12">
        <f t="shared" si="180"/>
        <v>104.99964025827258</v>
      </c>
      <c r="X639" s="26"/>
      <c r="Y639">
        <f>VLOOKUP(B639, Mort!$A$2:$D$116, 4, FALSE)/12</f>
        <v>2.1380153529024001E-2</v>
      </c>
      <c r="Z639">
        <f>VLOOKUP(D639,Lapse!$A$2:$B$101, 2, FALSE)/12</f>
        <v>2.5000000000000001E-3</v>
      </c>
      <c r="AA639" s="28">
        <f t="shared" si="183"/>
        <v>2.4827812417017408E-2</v>
      </c>
      <c r="AB639" s="27">
        <f t="shared" si="181"/>
        <v>0</v>
      </c>
      <c r="AC639" s="27">
        <f t="shared" si="182"/>
        <v>2.6069113721867008</v>
      </c>
    </row>
    <row r="640" spans="1:29" x14ac:dyDescent="0.2">
      <c r="A640" s="19">
        <f t="shared" si="192"/>
        <v>64100</v>
      </c>
      <c r="B640">
        <f t="shared" si="184"/>
        <v>108</v>
      </c>
      <c r="C640">
        <f t="shared" si="185"/>
        <v>3</v>
      </c>
      <c r="D640">
        <f t="shared" si="186"/>
        <v>54</v>
      </c>
      <c r="E640">
        <f t="shared" si="187"/>
        <v>0</v>
      </c>
      <c r="F640">
        <f t="shared" si="188"/>
        <v>636</v>
      </c>
      <c r="G640" s="11">
        <f>'Fund Return'!D637</f>
        <v>8.3403865186906789E-3</v>
      </c>
      <c r="H640" s="12">
        <f t="shared" si="189"/>
        <v>0</v>
      </c>
      <c r="I640" s="12">
        <f>H639*(Input!$B$13)/12</f>
        <v>0</v>
      </c>
      <c r="J640" s="12">
        <f>H639*(Input!$B$14)/12</f>
        <v>0</v>
      </c>
      <c r="K640" s="12">
        <f>IF(AND($E640=0, H639&gt;0), Input!$B$15, 0)</f>
        <v>0</v>
      </c>
      <c r="L640" s="12">
        <f>O639*IF(AND($E640=0, H639&gt;0), Input!$B$12, 0)</f>
        <v>0</v>
      </c>
      <c r="M640" s="12">
        <f t="shared" si="190"/>
        <v>0</v>
      </c>
      <c r="N640" s="12">
        <f>IF(AND($E640=0, Q640=0, D640&lt;=5), MAX(O628*Input!$B$20), 0)</f>
        <v>0</v>
      </c>
      <c r="O640" s="12">
        <f t="shared" si="191"/>
        <v>157809.62</v>
      </c>
      <c r="P640" s="20">
        <f>IF(Q640=0, VLOOKUP(B640, LWP!$A$2:$B$77, 2, FALSE), P639)</f>
        <v>0.05</v>
      </c>
      <c r="Q640" s="13">
        <f>IF(F640&lt;Input!$B$23,0,1)</f>
        <v>1</v>
      </c>
      <c r="R640" s="12">
        <f t="shared" si="177"/>
        <v>657.54008333333331</v>
      </c>
      <c r="S640" s="12">
        <f t="shared" si="178"/>
        <v>657.54008333333331</v>
      </c>
      <c r="T640" s="27">
        <f>VLOOKUP(D640,'Swap-forward'!$A$2:$B$90,2,FALSE)/12</f>
        <v>3.1558224514588173E-3</v>
      </c>
      <c r="U640" s="27">
        <f>EXP(-SUM(T$5:T640))</f>
        <v>0.15918239054412581</v>
      </c>
      <c r="V640" s="12">
        <f t="shared" si="179"/>
        <v>0</v>
      </c>
      <c r="W640" s="12">
        <f t="shared" si="180"/>
        <v>104.66880234358369</v>
      </c>
      <c r="X640" s="26"/>
      <c r="Y640">
        <f>VLOOKUP(B640, Mort!$A$2:$D$116, 4, FALSE)/12</f>
        <v>2.1380153529024001E-2</v>
      </c>
      <c r="Z640">
        <f>VLOOKUP(D640,Lapse!$A$2:$B$101, 2, FALSE)/12</f>
        <v>2.5000000000000001E-3</v>
      </c>
      <c r="AA640" s="28">
        <f t="shared" si="183"/>
        <v>2.4236247500812387E-2</v>
      </c>
      <c r="AB640" s="27">
        <f t="shared" si="181"/>
        <v>0</v>
      </c>
      <c r="AC640" s="27">
        <f t="shared" si="182"/>
        <v>2.5367789992127059</v>
      </c>
    </row>
    <row r="641" spans="1:29" x14ac:dyDescent="0.2">
      <c r="A641" s="19">
        <f t="shared" si="192"/>
        <v>64131</v>
      </c>
      <c r="B641">
        <f t="shared" si="184"/>
        <v>108</v>
      </c>
      <c r="C641">
        <f t="shared" si="185"/>
        <v>4</v>
      </c>
      <c r="D641">
        <f t="shared" si="186"/>
        <v>54</v>
      </c>
      <c r="E641">
        <f t="shared" si="187"/>
        <v>1</v>
      </c>
      <c r="F641">
        <f t="shared" si="188"/>
        <v>637</v>
      </c>
      <c r="G641" s="11">
        <f>'Fund Return'!D638</f>
        <v>-5.3255657554896169E-2</v>
      </c>
      <c r="H641" s="12">
        <f t="shared" si="189"/>
        <v>0</v>
      </c>
      <c r="I641" s="12">
        <f>H640*(Input!$B$13)/12</f>
        <v>0</v>
      </c>
      <c r="J641" s="12">
        <f>H640*(Input!$B$14)/12</f>
        <v>0</v>
      </c>
      <c r="K641" s="12">
        <f>IF(AND($E641=0, H640&gt;0), Input!$B$15, 0)</f>
        <v>0</v>
      </c>
      <c r="L641" s="12">
        <f>O640*IF(AND($E641=0, H640&gt;0), Input!$B$12, 0)</f>
        <v>0</v>
      </c>
      <c r="M641" s="12">
        <f t="shared" si="190"/>
        <v>0</v>
      </c>
      <c r="N641" s="12">
        <f>IF(AND($E641=0, Q641=0, D641&lt;=5), MAX(O629*Input!$B$20), 0)</f>
        <v>0</v>
      </c>
      <c r="O641" s="12">
        <f t="shared" si="191"/>
        <v>157809.62</v>
      </c>
      <c r="P641" s="20">
        <f>IF(Q641=0, VLOOKUP(B641, LWP!$A$2:$B$77, 2, FALSE), P640)</f>
        <v>0.05</v>
      </c>
      <c r="Q641" s="13">
        <f>IF(F641&lt;Input!$B$23,0,1)</f>
        <v>1</v>
      </c>
      <c r="R641" s="12">
        <f t="shared" si="177"/>
        <v>657.54008333333331</v>
      </c>
      <c r="S641" s="12">
        <f t="shared" si="178"/>
        <v>657.54008333333331</v>
      </c>
      <c r="T641" s="27">
        <f>VLOOKUP(D641,'Swap-forward'!$A$2:$B$90,2,FALSE)/12</f>
        <v>3.1558224514588173E-3</v>
      </c>
      <c r="U641" s="27">
        <f>EXP(-SUM(T$5:T641))</f>
        <v>0.15868083101484295</v>
      </c>
      <c r="V641" s="12">
        <f t="shared" si="179"/>
        <v>0</v>
      </c>
      <c r="W641" s="12">
        <f t="shared" si="180"/>
        <v>104.33900684890241</v>
      </c>
      <c r="X641" s="26"/>
      <c r="Y641">
        <f>VLOOKUP(B641, Mort!$A$2:$D$116, 4, FALSE)/12</f>
        <v>2.1380153529024001E-2</v>
      </c>
      <c r="Z641">
        <f>VLOOKUP(D641,Lapse!$A$2:$B$101, 2, FALSE)/12</f>
        <v>2.5000000000000001E-3</v>
      </c>
      <c r="AA641" s="28">
        <f t="shared" si="183"/>
        <v>2.3658777626256903E-2</v>
      </c>
      <c r="AB641" s="27">
        <f t="shared" si="181"/>
        <v>0</v>
      </c>
      <c r="AC641" s="27">
        <f t="shared" si="182"/>
        <v>2.4685333607826783</v>
      </c>
    </row>
    <row r="642" spans="1:29" x14ac:dyDescent="0.2">
      <c r="A642" s="19">
        <f t="shared" si="192"/>
        <v>64162</v>
      </c>
      <c r="B642">
        <f t="shared" si="184"/>
        <v>108</v>
      </c>
      <c r="C642">
        <f t="shared" si="185"/>
        <v>5</v>
      </c>
      <c r="D642">
        <f t="shared" si="186"/>
        <v>54</v>
      </c>
      <c r="E642">
        <f t="shared" si="187"/>
        <v>2</v>
      </c>
      <c r="F642">
        <f t="shared" si="188"/>
        <v>638</v>
      </c>
      <c r="G642" s="11">
        <f>'Fund Return'!D639</f>
        <v>-2.5590052842672243E-2</v>
      </c>
      <c r="H642" s="12">
        <f t="shared" si="189"/>
        <v>0</v>
      </c>
      <c r="I642" s="12">
        <f>H641*(Input!$B$13)/12</f>
        <v>0</v>
      </c>
      <c r="J642" s="12">
        <f>H641*(Input!$B$14)/12</f>
        <v>0</v>
      </c>
      <c r="K642" s="12">
        <f>IF(AND($E642=0, H641&gt;0), Input!$B$15, 0)</f>
        <v>0</v>
      </c>
      <c r="L642" s="12">
        <f>O641*IF(AND($E642=0, H641&gt;0), Input!$B$12, 0)</f>
        <v>0</v>
      </c>
      <c r="M642" s="12">
        <f t="shared" si="190"/>
        <v>0</v>
      </c>
      <c r="N642" s="12">
        <f>IF(AND($E642=0, Q642=0, D642&lt;=5), MAX(O630*Input!$B$20), 0)</f>
        <v>0</v>
      </c>
      <c r="O642" s="12">
        <f t="shared" si="191"/>
        <v>157809.62</v>
      </c>
      <c r="P642" s="20">
        <f>IF(Q642=0, VLOOKUP(B642, LWP!$A$2:$B$77, 2, FALSE), P641)</f>
        <v>0.05</v>
      </c>
      <c r="Q642" s="13">
        <f>IF(F642&lt;Input!$B$23,0,1)</f>
        <v>1</v>
      </c>
      <c r="R642" s="12">
        <f t="shared" si="177"/>
        <v>657.54008333333331</v>
      </c>
      <c r="S642" s="12">
        <f t="shared" si="178"/>
        <v>657.54008333333331</v>
      </c>
      <c r="T642" s="27">
        <f>VLOOKUP(D642,'Swap-forward'!$A$2:$B$90,2,FALSE)/12</f>
        <v>3.1558224514588173E-3</v>
      </c>
      <c r="U642" s="27">
        <f>EXP(-SUM(T$5:T642))</f>
        <v>0.15818085182343891</v>
      </c>
      <c r="V642" s="12">
        <f t="shared" si="179"/>
        <v>0</v>
      </c>
      <c r="W642" s="12">
        <f t="shared" si="180"/>
        <v>104.01025048972167</v>
      </c>
      <c r="X642" s="26"/>
      <c r="Y642">
        <f>VLOOKUP(B642, Mort!$A$2:$D$116, 4, FALSE)/12</f>
        <v>2.1380153529024001E-2</v>
      </c>
      <c r="Z642">
        <f>VLOOKUP(D642,Lapse!$A$2:$B$101, 2, FALSE)/12</f>
        <v>2.5000000000000001E-3</v>
      </c>
      <c r="AA642" s="28">
        <f t="shared" si="183"/>
        <v>2.3095066954977747E-2</v>
      </c>
      <c r="AB642" s="27">
        <f t="shared" si="181"/>
        <v>0</v>
      </c>
      <c r="AC642" s="27">
        <f t="shared" si="182"/>
        <v>2.4021236990641288</v>
      </c>
    </row>
    <row r="643" spans="1:29" x14ac:dyDescent="0.2">
      <c r="A643" s="19">
        <f t="shared" si="192"/>
        <v>64192</v>
      </c>
      <c r="B643">
        <f t="shared" ref="B643:B706" si="193">B642+(C642=11)</f>
        <v>108</v>
      </c>
      <c r="C643">
        <f t="shared" ref="C643:C706" si="194">MOD(C642+1,12)</f>
        <v>6</v>
      </c>
      <c r="D643">
        <f t="shared" ref="D643:D706" si="195">D642+(E642=11)</f>
        <v>54</v>
      </c>
      <c r="E643">
        <f t="shared" ref="E643:E706" si="196">MOD(E642+1,12)</f>
        <v>3</v>
      </c>
      <c r="F643">
        <f t="shared" ref="F643:F706" si="197">F642+1</f>
        <v>639</v>
      </c>
      <c r="G643" s="11">
        <f>'Fund Return'!D640</f>
        <v>5.3328218541915738E-2</v>
      </c>
      <c r="H643" s="12">
        <f t="shared" ref="H643:H706" si="198">MAX(H642*(1+G643) - (I643+J643+K643+L643) -R643,0)</f>
        <v>0</v>
      </c>
      <c r="I643" s="12">
        <f>H642*(Input!$B$13)/12</f>
        <v>0</v>
      </c>
      <c r="J643" s="12">
        <f>H642*(Input!$B$14)/12</f>
        <v>0</v>
      </c>
      <c r="K643" s="12">
        <f>IF(AND($E643=0, H642&gt;0), Input!$B$15, 0)</f>
        <v>0</v>
      </c>
      <c r="L643" s="12">
        <f>O642*IF(AND($E643=0, H642&gt;0), Input!$B$12, 0)</f>
        <v>0</v>
      </c>
      <c r="M643" s="12">
        <f t="shared" ref="M643:M706" si="199">IF(AND($E643=0, Q643=0), MAX(H643,O642) - O642, 0)</f>
        <v>0</v>
      </c>
      <c r="N643" s="12">
        <f>IF(AND($E643=0, Q643=0, D643&lt;=5), MAX(O631*Input!$B$20), 0)</f>
        <v>0</v>
      </c>
      <c r="O643" s="12">
        <f t="shared" ref="O643:O706" si="200">O642+MAX(M643,N643)</f>
        <v>157809.62</v>
      </c>
      <c r="P643" s="20">
        <f>IF(Q643=0, VLOOKUP(B643, LWP!$A$2:$B$77, 2, FALSE), P642)</f>
        <v>0.05</v>
      </c>
      <c r="Q643" s="13">
        <f>IF(F643&lt;Input!$B$23,0,1)</f>
        <v>1</v>
      </c>
      <c r="R643" s="12">
        <f t="shared" si="177"/>
        <v>657.54008333333331</v>
      </c>
      <c r="S643" s="12">
        <f t="shared" si="178"/>
        <v>657.54008333333331</v>
      </c>
      <c r="T643" s="27">
        <f>VLOOKUP(D643,'Swap-forward'!$A$2:$B$90,2,FALSE)/12</f>
        <v>3.1558224514588173E-3</v>
      </c>
      <c r="U643" s="27">
        <f>EXP(-SUM(T$5:T643))</f>
        <v>0.15768244799050909</v>
      </c>
      <c r="V643" s="12">
        <f t="shared" si="179"/>
        <v>0</v>
      </c>
      <c r="W643" s="12">
        <f t="shared" si="180"/>
        <v>103.68252999188334</v>
      </c>
      <c r="X643" s="26"/>
      <c r="Y643">
        <f>VLOOKUP(B643, Mort!$A$2:$D$116, 4, FALSE)/12</f>
        <v>2.1380153529024001E-2</v>
      </c>
      <c r="Z643">
        <f>VLOOKUP(D643,Lapse!$A$2:$B$101, 2, FALSE)/12</f>
        <v>2.5000000000000001E-3</v>
      </c>
      <c r="AA643" s="28">
        <f t="shared" si="183"/>
        <v>2.2544787650522945E-2</v>
      </c>
      <c r="AB643" s="27">
        <f t="shared" si="181"/>
        <v>0</v>
      </c>
      <c r="AC643" s="27">
        <f t="shared" si="182"/>
        <v>2.3375006217359866</v>
      </c>
    </row>
    <row r="644" spans="1:29" x14ac:dyDescent="0.2">
      <c r="A644" s="19">
        <f t="shared" si="192"/>
        <v>64223</v>
      </c>
      <c r="B644">
        <f t="shared" si="193"/>
        <v>108</v>
      </c>
      <c r="C644">
        <f t="shared" si="194"/>
        <v>7</v>
      </c>
      <c r="D644">
        <f t="shared" si="195"/>
        <v>54</v>
      </c>
      <c r="E644">
        <f t="shared" si="196"/>
        <v>4</v>
      </c>
      <c r="F644">
        <f t="shared" si="197"/>
        <v>640</v>
      </c>
      <c r="G644" s="11">
        <f>'Fund Return'!D641</f>
        <v>2.1575375529341394E-2</v>
      </c>
      <c r="H644" s="12">
        <f t="shared" si="198"/>
        <v>0</v>
      </c>
      <c r="I644" s="12">
        <f>H643*(Input!$B$13)/12</f>
        <v>0</v>
      </c>
      <c r="J644" s="12">
        <f>H643*(Input!$B$14)/12</f>
        <v>0</v>
      </c>
      <c r="K644" s="12">
        <f>IF(AND($E644=0, H643&gt;0), Input!$B$15, 0)</f>
        <v>0</v>
      </c>
      <c r="L644" s="12">
        <f>O643*IF(AND($E644=0, H643&gt;0), Input!$B$12, 0)</f>
        <v>0</v>
      </c>
      <c r="M644" s="12">
        <f t="shared" si="199"/>
        <v>0</v>
      </c>
      <c r="N644" s="12">
        <f>IF(AND($E644=0, Q644=0, D644&lt;=5), MAX(O632*Input!$B$20), 0)</f>
        <v>0</v>
      </c>
      <c r="O644" s="12">
        <f t="shared" si="200"/>
        <v>157809.62</v>
      </c>
      <c r="P644" s="20">
        <f>IF(Q644=0, VLOOKUP(B644, LWP!$A$2:$B$77, 2, FALSE), P643)</f>
        <v>0.05</v>
      </c>
      <c r="Q644" s="13">
        <f>IF(F644&lt;Input!$B$23,0,1)</f>
        <v>1</v>
      </c>
      <c r="R644" s="12">
        <f t="shared" si="177"/>
        <v>657.54008333333331</v>
      </c>
      <c r="S644" s="12">
        <f t="shared" si="178"/>
        <v>657.54008333333331</v>
      </c>
      <c r="T644" s="27">
        <f>VLOOKUP(D644,'Swap-forward'!$A$2:$B$90,2,FALSE)/12</f>
        <v>3.1558224514588173E-3</v>
      </c>
      <c r="U644" s="27">
        <f>EXP(-SUM(T$5:T644))</f>
        <v>0.15718561455233826</v>
      </c>
      <c r="V644" s="12">
        <f t="shared" si="179"/>
        <v>0</v>
      </c>
      <c r="W644" s="12">
        <f t="shared" si="180"/>
        <v>103.35584209154571</v>
      </c>
      <c r="X644" s="26"/>
      <c r="Y644">
        <f>VLOOKUP(B644, Mort!$A$2:$D$116, 4, FALSE)/12</f>
        <v>2.1380153529024001E-2</v>
      </c>
      <c r="Z644">
        <f>VLOOKUP(D644,Lapse!$A$2:$B$101, 2, FALSE)/12</f>
        <v>2.5000000000000001E-3</v>
      </c>
      <c r="AA644" s="28">
        <f t="shared" si="183"/>
        <v>2.2007619687702332E-2</v>
      </c>
      <c r="AB644" s="27">
        <f t="shared" si="181"/>
        <v>0</v>
      </c>
      <c r="AC644" s="27">
        <f t="shared" si="182"/>
        <v>2.2746160652529546</v>
      </c>
    </row>
    <row r="645" spans="1:29" x14ac:dyDescent="0.2">
      <c r="A645" s="19">
        <f t="shared" si="192"/>
        <v>64253</v>
      </c>
      <c r="B645">
        <f t="shared" si="193"/>
        <v>108</v>
      </c>
      <c r="C645">
        <f t="shared" si="194"/>
        <v>8</v>
      </c>
      <c r="D645">
        <f t="shared" si="195"/>
        <v>54</v>
      </c>
      <c r="E645">
        <f t="shared" si="196"/>
        <v>5</v>
      </c>
      <c r="F645">
        <f t="shared" si="197"/>
        <v>641</v>
      </c>
      <c r="G645" s="11">
        <f>'Fund Return'!D642</f>
        <v>8.4959929875394649E-2</v>
      </c>
      <c r="H645" s="12">
        <f t="shared" si="198"/>
        <v>0</v>
      </c>
      <c r="I645" s="12">
        <f>H644*(Input!$B$13)/12</f>
        <v>0</v>
      </c>
      <c r="J645" s="12">
        <f>H644*(Input!$B$14)/12</f>
        <v>0</v>
      </c>
      <c r="K645" s="12">
        <f>IF(AND($E645=0, H644&gt;0), Input!$B$15, 0)</f>
        <v>0</v>
      </c>
      <c r="L645" s="12">
        <f>O644*IF(AND($E645=0, H644&gt;0), Input!$B$12, 0)</f>
        <v>0</v>
      </c>
      <c r="M645" s="12">
        <f t="shared" si="199"/>
        <v>0</v>
      </c>
      <c r="N645" s="12">
        <f>IF(AND($E645=0, Q645=0, D645&lt;=5), MAX(O633*Input!$B$20), 0)</f>
        <v>0</v>
      </c>
      <c r="O645" s="12">
        <f t="shared" si="200"/>
        <v>157809.62</v>
      </c>
      <c r="P645" s="20">
        <f>IF(Q645=0, VLOOKUP(B645, LWP!$A$2:$B$77, 2, FALSE), P644)</f>
        <v>0.05</v>
      </c>
      <c r="Q645" s="13">
        <f>IF(F645&lt;Input!$B$23,0,1)</f>
        <v>1</v>
      </c>
      <c r="R645" s="12">
        <f t="shared" si="177"/>
        <v>657.54008333333331</v>
      </c>
      <c r="S645" s="12">
        <f t="shared" si="178"/>
        <v>657.54008333333331</v>
      </c>
      <c r="T645" s="27">
        <f>VLOOKUP(D645,'Swap-forward'!$A$2:$B$90,2,FALSE)/12</f>
        <v>3.1558224514588173E-3</v>
      </c>
      <c r="U645" s="27">
        <f>EXP(-SUM(T$5:T645))</f>
        <v>0.15669034656085115</v>
      </c>
      <c r="V645" s="12">
        <f t="shared" si="179"/>
        <v>0</v>
      </c>
      <c r="W645" s="12">
        <f t="shared" si="180"/>
        <v>103.03018353515094</v>
      </c>
      <c r="X645" s="26"/>
      <c r="Y645">
        <f>VLOOKUP(B645, Mort!$A$2:$D$116, 4, FALSE)/12</f>
        <v>2.1380153529024001E-2</v>
      </c>
      <c r="Z645">
        <f>VLOOKUP(D645,Lapse!$A$2:$B$101, 2, FALSE)/12</f>
        <v>2.5000000000000001E-3</v>
      </c>
      <c r="AA645" s="28">
        <f t="shared" si="183"/>
        <v>2.1483250666470957E-2</v>
      </c>
      <c r="AB645" s="27">
        <f t="shared" si="181"/>
        <v>0</v>
      </c>
      <c r="AC645" s="27">
        <f t="shared" si="182"/>
        <v>2.2134232590981564</v>
      </c>
    </row>
    <row r="646" spans="1:29" x14ac:dyDescent="0.2">
      <c r="A646" s="19">
        <f t="shared" si="192"/>
        <v>64284</v>
      </c>
      <c r="B646">
        <f t="shared" si="193"/>
        <v>108</v>
      </c>
      <c r="C646">
        <f t="shared" si="194"/>
        <v>9</v>
      </c>
      <c r="D646">
        <f t="shared" si="195"/>
        <v>54</v>
      </c>
      <c r="E646">
        <f t="shared" si="196"/>
        <v>6</v>
      </c>
      <c r="F646">
        <f t="shared" si="197"/>
        <v>642</v>
      </c>
      <c r="G646" s="11">
        <f>'Fund Return'!D643</f>
        <v>2.9636930381767207E-2</v>
      </c>
      <c r="H646" s="12">
        <f t="shared" si="198"/>
        <v>0</v>
      </c>
      <c r="I646" s="12">
        <f>H645*(Input!$B$13)/12</f>
        <v>0</v>
      </c>
      <c r="J646" s="12">
        <f>H645*(Input!$B$14)/12</f>
        <v>0</v>
      </c>
      <c r="K646" s="12">
        <f>IF(AND($E646=0, H645&gt;0), Input!$B$15, 0)</f>
        <v>0</v>
      </c>
      <c r="L646" s="12">
        <f>O645*IF(AND($E646=0, H645&gt;0), Input!$B$12, 0)</f>
        <v>0</v>
      </c>
      <c r="M646" s="12">
        <f t="shared" si="199"/>
        <v>0</v>
      </c>
      <c r="N646" s="12">
        <f>IF(AND($E646=0, Q646=0, D646&lt;=5), MAX(O634*Input!$B$20), 0)</f>
        <v>0</v>
      </c>
      <c r="O646" s="12">
        <f t="shared" si="200"/>
        <v>157809.62</v>
      </c>
      <c r="P646" s="20">
        <f>IF(Q646=0, VLOOKUP(B646, LWP!$A$2:$B$77, 2, FALSE), P645)</f>
        <v>0.05</v>
      </c>
      <c r="Q646" s="13">
        <f>IF(F646&lt;Input!$B$23,0,1)</f>
        <v>1</v>
      </c>
      <c r="R646" s="12">
        <f t="shared" ref="R646:R709" si="201">Q646*O645*P646/12</f>
        <v>657.54008333333331</v>
      </c>
      <c r="S646" s="12">
        <f t="shared" ref="S646:S709" si="202">IF(H646&gt;0, 0, R646)</f>
        <v>657.54008333333331</v>
      </c>
      <c r="T646" s="27">
        <f>VLOOKUP(D646,'Swap-forward'!$A$2:$B$90,2,FALSE)/12</f>
        <v>3.1558224514588173E-3</v>
      </c>
      <c r="U646" s="27">
        <f>EXP(-SUM(T$5:T646))</f>
        <v>0.15619663908356307</v>
      </c>
      <c r="V646" s="12">
        <f t="shared" ref="V646:V709" si="203">U646*L646</f>
        <v>0</v>
      </c>
      <c r="W646" s="12">
        <f t="shared" ref="W646:W709" si="204">U646*S646</f>
        <v>102.70555107939265</v>
      </c>
      <c r="X646" s="26"/>
      <c r="Y646">
        <f>VLOOKUP(B646, Mort!$A$2:$D$116, 4, FALSE)/12</f>
        <v>2.1380153529024001E-2</v>
      </c>
      <c r="Z646">
        <f>VLOOKUP(D646,Lapse!$A$2:$B$101, 2, FALSE)/12</f>
        <v>2.5000000000000001E-3</v>
      </c>
      <c r="AA646" s="28">
        <f t="shared" si="183"/>
        <v>2.0971375630247004E-2</v>
      </c>
      <c r="AB646" s="27">
        <f t="shared" ref="AB646:AB709" si="205">V646*AA646</f>
        <v>0</v>
      </c>
      <c r="AC646" s="27">
        <f t="shared" ref="AC646:AC709" si="206">W646*AA646</f>
        <v>2.153876690997464</v>
      </c>
    </row>
    <row r="647" spans="1:29" x14ac:dyDescent="0.2">
      <c r="A647" s="19">
        <f t="shared" si="192"/>
        <v>64315</v>
      </c>
      <c r="B647">
        <f t="shared" si="193"/>
        <v>108</v>
      </c>
      <c r="C647">
        <f t="shared" si="194"/>
        <v>10</v>
      </c>
      <c r="D647">
        <f t="shared" si="195"/>
        <v>54</v>
      </c>
      <c r="E647">
        <f t="shared" si="196"/>
        <v>7</v>
      </c>
      <c r="F647">
        <f t="shared" si="197"/>
        <v>643</v>
      </c>
      <c r="G647" s="11">
        <f>'Fund Return'!D644</f>
        <v>3.6156586158012802E-2</v>
      </c>
      <c r="H647" s="12">
        <f t="shared" si="198"/>
        <v>0</v>
      </c>
      <c r="I647" s="12">
        <f>H646*(Input!$B$13)/12</f>
        <v>0</v>
      </c>
      <c r="J647" s="12">
        <f>H646*(Input!$B$14)/12</f>
        <v>0</v>
      </c>
      <c r="K647" s="12">
        <f>IF(AND($E647=0, H646&gt;0), Input!$B$15, 0)</f>
        <v>0</v>
      </c>
      <c r="L647" s="12">
        <f>O646*IF(AND($E647=0, H646&gt;0), Input!$B$12, 0)</f>
        <v>0</v>
      </c>
      <c r="M647" s="12">
        <f t="shared" si="199"/>
        <v>0</v>
      </c>
      <c r="N647" s="12">
        <f>IF(AND($E647=0, Q647=0, D647&lt;=5), MAX(O635*Input!$B$20), 0)</f>
        <v>0</v>
      </c>
      <c r="O647" s="12">
        <f t="shared" si="200"/>
        <v>157809.62</v>
      </c>
      <c r="P647" s="20">
        <f>IF(Q647=0, VLOOKUP(B647, LWP!$A$2:$B$77, 2, FALSE), P646)</f>
        <v>0.05</v>
      </c>
      <c r="Q647" s="13">
        <f>IF(F647&lt;Input!$B$23,0,1)</f>
        <v>1</v>
      </c>
      <c r="R647" s="12">
        <f t="shared" si="201"/>
        <v>657.54008333333331</v>
      </c>
      <c r="S647" s="12">
        <f t="shared" si="202"/>
        <v>657.54008333333331</v>
      </c>
      <c r="T647" s="27">
        <f>VLOOKUP(D647,'Swap-forward'!$A$2:$B$90,2,FALSE)/12</f>
        <v>3.1558224514588173E-3</v>
      </c>
      <c r="U647" s="27">
        <f>EXP(-SUM(T$5:T647))</f>
        <v>0.15570448720353083</v>
      </c>
      <c r="V647" s="12">
        <f t="shared" si="203"/>
        <v>0</v>
      </c>
      <c r="W647" s="12">
        <f t="shared" si="204"/>
        <v>102.3819414911836</v>
      </c>
      <c r="X647" s="26"/>
      <c r="Y647">
        <f>VLOOKUP(B647, Mort!$A$2:$D$116, 4, FALSE)/12</f>
        <v>2.1380153529024001E-2</v>
      </c>
      <c r="Z647">
        <f>VLOOKUP(D647,Lapse!$A$2:$B$101, 2, FALSE)/12</f>
        <v>2.5000000000000001E-3</v>
      </c>
      <c r="AA647" s="28">
        <f t="shared" si="183"/>
        <v>2.0471696888558599E-2</v>
      </c>
      <c r="AB647" s="27">
        <f t="shared" si="205"/>
        <v>0</v>
      </c>
      <c r="AC647" s="27">
        <f t="shared" si="206"/>
        <v>2.0959320730696516</v>
      </c>
    </row>
    <row r="648" spans="1:29" x14ac:dyDescent="0.2">
      <c r="A648" s="19">
        <f t="shared" si="192"/>
        <v>64344</v>
      </c>
      <c r="B648">
        <f t="shared" si="193"/>
        <v>108</v>
      </c>
      <c r="C648">
        <f t="shared" si="194"/>
        <v>11</v>
      </c>
      <c r="D648">
        <f t="shared" si="195"/>
        <v>54</v>
      </c>
      <c r="E648">
        <f t="shared" si="196"/>
        <v>8</v>
      </c>
      <c r="F648">
        <f t="shared" si="197"/>
        <v>644</v>
      </c>
      <c r="G648" s="11">
        <f>'Fund Return'!D645</f>
        <v>1.2376562177722065E-2</v>
      </c>
      <c r="H648" s="12">
        <f t="shared" si="198"/>
        <v>0</v>
      </c>
      <c r="I648" s="12">
        <f>H647*(Input!$B$13)/12</f>
        <v>0</v>
      </c>
      <c r="J648" s="12">
        <f>H647*(Input!$B$14)/12</f>
        <v>0</v>
      </c>
      <c r="K648" s="12">
        <f>IF(AND($E648=0, H647&gt;0), Input!$B$15, 0)</f>
        <v>0</v>
      </c>
      <c r="L648" s="12">
        <f>O647*IF(AND($E648=0, H647&gt;0), Input!$B$12, 0)</f>
        <v>0</v>
      </c>
      <c r="M648" s="12">
        <f t="shared" si="199"/>
        <v>0</v>
      </c>
      <c r="N648" s="12">
        <f>IF(AND($E648=0, Q648=0, D648&lt;=5), MAX(O636*Input!$B$20), 0)</f>
        <v>0</v>
      </c>
      <c r="O648" s="12">
        <f t="shared" si="200"/>
        <v>157809.62</v>
      </c>
      <c r="P648" s="20">
        <f>IF(Q648=0, VLOOKUP(B648, LWP!$A$2:$B$77, 2, FALSE), P647)</f>
        <v>0.05</v>
      </c>
      <c r="Q648" s="13">
        <f>IF(F648&lt;Input!$B$23,0,1)</f>
        <v>1</v>
      </c>
      <c r="R648" s="12">
        <f t="shared" si="201"/>
        <v>657.54008333333331</v>
      </c>
      <c r="S648" s="12">
        <f t="shared" si="202"/>
        <v>657.54008333333331</v>
      </c>
      <c r="T648" s="27">
        <f>VLOOKUP(D648,'Swap-forward'!$A$2:$B$90,2,FALSE)/12</f>
        <v>3.1558224514588173E-3</v>
      </c>
      <c r="U648" s="27">
        <f>EXP(-SUM(T$5:T648))</f>
        <v>0.15521388601930386</v>
      </c>
      <c r="V648" s="12">
        <f t="shared" si="203"/>
        <v>0</v>
      </c>
      <c r="W648" s="12">
        <f t="shared" si="204"/>
        <v>102.05935154762356</v>
      </c>
      <c r="X648" s="26"/>
      <c r="Y648">
        <f>VLOOKUP(B648, Mort!$A$2:$D$116, 4, FALSE)/12</f>
        <v>2.1380153529024001E-2</v>
      </c>
      <c r="Z648">
        <f>VLOOKUP(D648,Lapse!$A$2:$B$101, 2, FALSE)/12</f>
        <v>2.5000000000000001E-3</v>
      </c>
      <c r="AA648" s="28">
        <f t="shared" si="183"/>
        <v>1.9983923843916371E-2</v>
      </c>
      <c r="AB648" s="27">
        <f t="shared" si="205"/>
        <v>0</v>
      </c>
      <c r="AC648" s="27">
        <f t="shared" si="206"/>
        <v>2.0395463088871977</v>
      </c>
    </row>
    <row r="649" spans="1:29" x14ac:dyDescent="0.2">
      <c r="A649" s="19">
        <f t="shared" si="192"/>
        <v>64375</v>
      </c>
      <c r="B649">
        <f t="shared" si="193"/>
        <v>109</v>
      </c>
      <c r="C649">
        <f t="shared" si="194"/>
        <v>0</v>
      </c>
      <c r="D649">
        <f t="shared" si="195"/>
        <v>54</v>
      </c>
      <c r="E649">
        <f t="shared" si="196"/>
        <v>9</v>
      </c>
      <c r="F649">
        <f t="shared" si="197"/>
        <v>645</v>
      </c>
      <c r="G649" s="11">
        <f>'Fund Return'!D646</f>
        <v>2.5217006514924329E-2</v>
      </c>
      <c r="H649" s="12">
        <f t="shared" si="198"/>
        <v>0</v>
      </c>
      <c r="I649" s="12">
        <f>H648*(Input!$B$13)/12</f>
        <v>0</v>
      </c>
      <c r="J649" s="12">
        <f>H648*(Input!$B$14)/12</f>
        <v>0</v>
      </c>
      <c r="K649" s="12">
        <f>IF(AND($E649=0, H648&gt;0), Input!$B$15, 0)</f>
        <v>0</v>
      </c>
      <c r="L649" s="12">
        <f>O648*IF(AND($E649=0, H648&gt;0), Input!$B$12, 0)</f>
        <v>0</v>
      </c>
      <c r="M649" s="12">
        <f t="shared" si="199"/>
        <v>0</v>
      </c>
      <c r="N649" s="12">
        <f>IF(AND($E649=0, Q649=0, D649&lt;=5), MAX(O637*Input!$B$20), 0)</f>
        <v>0</v>
      </c>
      <c r="O649" s="12">
        <f t="shared" si="200"/>
        <v>157809.62</v>
      </c>
      <c r="P649" s="20">
        <f>IF(Q649=0, VLOOKUP(B649, LWP!$A$2:$B$77, 2, FALSE), P648)</f>
        <v>0.05</v>
      </c>
      <c r="Q649" s="13">
        <f>IF(F649&lt;Input!$B$23,0,1)</f>
        <v>1</v>
      </c>
      <c r="R649" s="12">
        <f t="shared" si="201"/>
        <v>657.54008333333331</v>
      </c>
      <c r="S649" s="12">
        <f t="shared" si="202"/>
        <v>657.54008333333331</v>
      </c>
      <c r="T649" s="27">
        <f>VLOOKUP(D649,'Swap-forward'!$A$2:$B$90,2,FALSE)/12</f>
        <v>3.1558224514588173E-3</v>
      </c>
      <c r="U649" s="27">
        <f>EXP(-SUM(T$5:T649))</f>
        <v>0.15472483064487519</v>
      </c>
      <c r="V649" s="12">
        <f t="shared" si="203"/>
        <v>0</v>
      </c>
      <c r="W649" s="12">
        <f t="shared" si="204"/>
        <v>101.73777803596711</v>
      </c>
      <c r="X649" s="26"/>
      <c r="Y649">
        <f>VLOOKUP(B649, Mort!$A$2:$D$116, 4, FALSE)/12</f>
        <v>2.2356591363333331E-2</v>
      </c>
      <c r="Z649">
        <f>VLOOKUP(D649,Lapse!$A$2:$B$101, 2, FALSE)/12</f>
        <v>2.5000000000000001E-3</v>
      </c>
      <c r="AA649" s="28">
        <f t="shared" ref="AA649:AA712" si="207">AA648*(1-Y649)*(1-Z649)</f>
        <v>1.9488308546140205E-2</v>
      </c>
      <c r="AB649" s="27">
        <f t="shared" si="205"/>
        <v>0</v>
      </c>
      <c r="AC649" s="27">
        <f t="shared" si="206"/>
        <v>1.9826972091636532</v>
      </c>
    </row>
    <row r="650" spans="1:29" x14ac:dyDescent="0.2">
      <c r="A650" s="19">
        <f t="shared" si="192"/>
        <v>64405</v>
      </c>
      <c r="B650">
        <f t="shared" si="193"/>
        <v>109</v>
      </c>
      <c r="C650">
        <f t="shared" si="194"/>
        <v>1</v>
      </c>
      <c r="D650">
        <f t="shared" si="195"/>
        <v>54</v>
      </c>
      <c r="E650">
        <f t="shared" si="196"/>
        <v>10</v>
      </c>
      <c r="F650">
        <f t="shared" si="197"/>
        <v>646</v>
      </c>
      <c r="G650" s="11">
        <f>'Fund Return'!D647</f>
        <v>3.1573482805926763E-2</v>
      </c>
      <c r="H650" s="12">
        <f t="shared" si="198"/>
        <v>0</v>
      </c>
      <c r="I650" s="12">
        <f>H649*(Input!$B$13)/12</f>
        <v>0</v>
      </c>
      <c r="J650" s="12">
        <f>H649*(Input!$B$14)/12</f>
        <v>0</v>
      </c>
      <c r="K650" s="12">
        <f>IF(AND($E650=0, H649&gt;0), Input!$B$15, 0)</f>
        <v>0</v>
      </c>
      <c r="L650" s="12">
        <f>O649*IF(AND($E650=0, H649&gt;0), Input!$B$12, 0)</f>
        <v>0</v>
      </c>
      <c r="M650" s="12">
        <f t="shared" si="199"/>
        <v>0</v>
      </c>
      <c r="N650" s="12">
        <f>IF(AND($E650=0, Q650=0, D650&lt;=5), MAX(O638*Input!$B$20), 0)</f>
        <v>0</v>
      </c>
      <c r="O650" s="12">
        <f t="shared" si="200"/>
        <v>157809.62</v>
      </c>
      <c r="P650" s="20">
        <f>IF(Q650=0, VLOOKUP(B650, LWP!$A$2:$B$77, 2, FALSE), P649)</f>
        <v>0.05</v>
      </c>
      <c r="Q650" s="13">
        <f>IF(F650&lt;Input!$B$23,0,1)</f>
        <v>1</v>
      </c>
      <c r="R650" s="12">
        <f t="shared" si="201"/>
        <v>657.54008333333331</v>
      </c>
      <c r="S650" s="12">
        <f t="shared" si="202"/>
        <v>657.54008333333331</v>
      </c>
      <c r="T650" s="27">
        <f>VLOOKUP(D650,'Swap-forward'!$A$2:$B$90,2,FALSE)/12</f>
        <v>3.1558224514588173E-3</v>
      </c>
      <c r="U650" s="27">
        <f>EXP(-SUM(T$5:T650))</f>
        <v>0.15423731620963307</v>
      </c>
      <c r="V650" s="12">
        <f t="shared" si="203"/>
        <v>0</v>
      </c>
      <c r="W650" s="12">
        <f t="shared" si="204"/>
        <v>101.41721775359181</v>
      </c>
      <c r="X650" s="26"/>
      <c r="Y650">
        <f>VLOOKUP(B650, Mort!$A$2:$D$116, 4, FALSE)/12</f>
        <v>2.2356591363333331E-2</v>
      </c>
      <c r="Z650">
        <f>VLOOKUP(D650,Lapse!$A$2:$B$101, 2, FALSE)/12</f>
        <v>2.5000000000000001E-3</v>
      </c>
      <c r="AA650" s="28">
        <f t="shared" si="207"/>
        <v>1.9004984854622566E-2</v>
      </c>
      <c r="AB650" s="27">
        <f t="shared" si="205"/>
        <v>0</v>
      </c>
      <c r="AC650" s="27">
        <f t="shared" si="206"/>
        <v>1.9274326874049712</v>
      </c>
    </row>
    <row r="651" spans="1:29" x14ac:dyDescent="0.2">
      <c r="A651" s="19">
        <f t="shared" si="192"/>
        <v>64436</v>
      </c>
      <c r="B651">
        <f t="shared" si="193"/>
        <v>109</v>
      </c>
      <c r="C651">
        <f t="shared" si="194"/>
        <v>2</v>
      </c>
      <c r="D651">
        <f t="shared" si="195"/>
        <v>54</v>
      </c>
      <c r="E651">
        <f t="shared" si="196"/>
        <v>11</v>
      </c>
      <c r="F651">
        <f t="shared" si="197"/>
        <v>647</v>
      </c>
      <c r="G651" s="11">
        <f>'Fund Return'!D648</f>
        <v>5.9000797651406811E-2</v>
      </c>
      <c r="H651" s="12">
        <f t="shared" si="198"/>
        <v>0</v>
      </c>
      <c r="I651" s="12">
        <f>H650*(Input!$B$13)/12</f>
        <v>0</v>
      </c>
      <c r="J651" s="12">
        <f>H650*(Input!$B$14)/12</f>
        <v>0</v>
      </c>
      <c r="K651" s="12">
        <f>IF(AND($E651=0, H650&gt;0), Input!$B$15, 0)</f>
        <v>0</v>
      </c>
      <c r="L651" s="12">
        <f>O650*IF(AND($E651=0, H650&gt;0), Input!$B$12, 0)</f>
        <v>0</v>
      </c>
      <c r="M651" s="12">
        <f t="shared" si="199"/>
        <v>0</v>
      </c>
      <c r="N651" s="12">
        <f>IF(AND($E651=0, Q651=0, D651&lt;=5), MAX(O639*Input!$B$20), 0)</f>
        <v>0</v>
      </c>
      <c r="O651" s="12">
        <f t="shared" si="200"/>
        <v>157809.62</v>
      </c>
      <c r="P651" s="20">
        <f>IF(Q651=0, VLOOKUP(B651, LWP!$A$2:$B$77, 2, FALSE), P650)</f>
        <v>0.05</v>
      </c>
      <c r="Q651" s="13">
        <f>IF(F651&lt;Input!$B$23,0,1)</f>
        <v>1</v>
      </c>
      <c r="R651" s="12">
        <f t="shared" si="201"/>
        <v>657.54008333333331</v>
      </c>
      <c r="S651" s="12">
        <f t="shared" si="202"/>
        <v>657.54008333333331</v>
      </c>
      <c r="T651" s="27">
        <f>VLOOKUP(D651,'Swap-forward'!$A$2:$B$90,2,FALSE)/12</f>
        <v>3.1558224514588173E-3</v>
      </c>
      <c r="U651" s="27">
        <f>EXP(-SUM(T$5:T651))</f>
        <v>0.15375133785831216</v>
      </c>
      <c r="V651" s="12">
        <f t="shared" si="203"/>
        <v>0</v>
      </c>
      <c r="W651" s="12">
        <f t="shared" si="204"/>
        <v>101.09766750796607</v>
      </c>
      <c r="X651" s="26"/>
      <c r="Y651">
        <f>VLOOKUP(B651, Mort!$A$2:$D$116, 4, FALSE)/12</f>
        <v>2.2356591363333331E-2</v>
      </c>
      <c r="Z651">
        <f>VLOOKUP(D651,Lapse!$A$2:$B$101, 2, FALSE)/12</f>
        <v>2.5000000000000001E-3</v>
      </c>
      <c r="AA651" s="28">
        <f t="shared" si="207"/>
        <v>1.8533647928925527E-2</v>
      </c>
      <c r="AB651" s="27">
        <f t="shared" si="205"/>
        <v>0</v>
      </c>
      <c r="AC651" s="27">
        <f t="shared" si="206"/>
        <v>1.8737085760282168</v>
      </c>
    </row>
    <row r="652" spans="1:29" x14ac:dyDescent="0.2">
      <c r="A652" s="19">
        <f t="shared" si="192"/>
        <v>64466</v>
      </c>
      <c r="B652">
        <f t="shared" si="193"/>
        <v>109</v>
      </c>
      <c r="C652">
        <f t="shared" si="194"/>
        <v>3</v>
      </c>
      <c r="D652">
        <f t="shared" si="195"/>
        <v>55</v>
      </c>
      <c r="E652">
        <f t="shared" si="196"/>
        <v>0</v>
      </c>
      <c r="F652">
        <f t="shared" si="197"/>
        <v>648</v>
      </c>
      <c r="G652" s="11">
        <f>'Fund Return'!D649</f>
        <v>3.9320114390939791E-3</v>
      </c>
      <c r="H652" s="12">
        <f t="shared" si="198"/>
        <v>0</v>
      </c>
      <c r="I652" s="12">
        <f>H651*(Input!$B$13)/12</f>
        <v>0</v>
      </c>
      <c r="J652" s="12">
        <f>H651*(Input!$B$14)/12</f>
        <v>0</v>
      </c>
      <c r="K652" s="12">
        <f>IF(AND($E652=0, H651&gt;0), Input!$B$15, 0)</f>
        <v>0</v>
      </c>
      <c r="L652" s="12">
        <f>O651*IF(AND($E652=0, H651&gt;0), Input!$B$12, 0)</f>
        <v>0</v>
      </c>
      <c r="M652" s="12">
        <f t="shared" si="199"/>
        <v>0</v>
      </c>
      <c r="N652" s="12">
        <f>IF(AND($E652=0, Q652=0, D652&lt;=5), MAX(O640*Input!$B$20), 0)</f>
        <v>0</v>
      </c>
      <c r="O652" s="12">
        <f t="shared" si="200"/>
        <v>157809.62</v>
      </c>
      <c r="P652" s="20">
        <f>IF(Q652=0, VLOOKUP(B652, LWP!$A$2:$B$77, 2, FALSE), P651)</f>
        <v>0.05</v>
      </c>
      <c r="Q652" s="13">
        <f>IF(F652&lt;Input!$B$23,0,1)</f>
        <v>1</v>
      </c>
      <c r="R652" s="12">
        <f t="shared" si="201"/>
        <v>657.54008333333331</v>
      </c>
      <c r="S652" s="12">
        <f t="shared" si="202"/>
        <v>657.54008333333331</v>
      </c>
      <c r="T652" s="27">
        <f>VLOOKUP(D652,'Swap-forward'!$A$2:$B$90,2,FALSE)/12</f>
        <v>3.1558224514588173E-3</v>
      </c>
      <c r="U652" s="27">
        <f>EXP(-SUM(T$5:T652))</f>
        <v>0.15326689075094543</v>
      </c>
      <c r="V652" s="12">
        <f t="shared" si="203"/>
        <v>0</v>
      </c>
      <c r="W652" s="12">
        <f t="shared" si="204"/>
        <v>100.77912411661755</v>
      </c>
      <c r="X652" s="26"/>
      <c r="Y652">
        <f>VLOOKUP(B652, Mort!$A$2:$D$116, 4, FALSE)/12</f>
        <v>2.2356591363333331E-2</v>
      </c>
      <c r="Z652">
        <f>VLOOKUP(D652,Lapse!$A$2:$B$101, 2, FALSE)/12</f>
        <v>2.5000000000000001E-3</v>
      </c>
      <c r="AA652" s="28">
        <f t="shared" si="207"/>
        <v>1.8074000488867384E-2</v>
      </c>
      <c r="AB652" s="27">
        <f t="shared" si="205"/>
        <v>0</v>
      </c>
      <c r="AC652" s="27">
        <f t="shared" si="206"/>
        <v>1.8214819385513723</v>
      </c>
    </row>
    <row r="653" spans="1:29" x14ac:dyDescent="0.2">
      <c r="A653" s="19">
        <f t="shared" si="192"/>
        <v>64497</v>
      </c>
      <c r="B653">
        <f t="shared" si="193"/>
        <v>109</v>
      </c>
      <c r="C653">
        <f t="shared" si="194"/>
        <v>4</v>
      </c>
      <c r="D653">
        <f t="shared" si="195"/>
        <v>55</v>
      </c>
      <c r="E653">
        <f t="shared" si="196"/>
        <v>1</v>
      </c>
      <c r="F653">
        <f t="shared" si="197"/>
        <v>649</v>
      </c>
      <c r="G653" s="11">
        <f>'Fund Return'!D650</f>
        <v>-1.3035523033197239E-2</v>
      </c>
      <c r="H653" s="12">
        <f t="shared" si="198"/>
        <v>0</v>
      </c>
      <c r="I653" s="12">
        <f>H652*(Input!$B$13)/12</f>
        <v>0</v>
      </c>
      <c r="J653" s="12">
        <f>H652*(Input!$B$14)/12</f>
        <v>0</v>
      </c>
      <c r="K653" s="12">
        <f>IF(AND($E653=0, H652&gt;0), Input!$B$15, 0)</f>
        <v>0</v>
      </c>
      <c r="L653" s="12">
        <f>O652*IF(AND($E653=0, H652&gt;0), Input!$B$12, 0)</f>
        <v>0</v>
      </c>
      <c r="M653" s="12">
        <f t="shared" si="199"/>
        <v>0</v>
      </c>
      <c r="N653" s="12">
        <f>IF(AND($E653=0, Q653=0, D653&lt;=5), MAX(O641*Input!$B$20), 0)</f>
        <v>0</v>
      </c>
      <c r="O653" s="12">
        <f t="shared" si="200"/>
        <v>157809.62</v>
      </c>
      <c r="P653" s="20">
        <f>IF(Q653=0, VLOOKUP(B653, LWP!$A$2:$B$77, 2, FALSE), P652)</f>
        <v>0.05</v>
      </c>
      <c r="Q653" s="13">
        <f>IF(F653&lt;Input!$B$23,0,1)</f>
        <v>1</v>
      </c>
      <c r="R653" s="12">
        <f t="shared" si="201"/>
        <v>657.54008333333331</v>
      </c>
      <c r="S653" s="12">
        <f t="shared" si="202"/>
        <v>657.54008333333331</v>
      </c>
      <c r="T653" s="27">
        <f>VLOOKUP(D653,'Swap-forward'!$A$2:$B$90,2,FALSE)/12</f>
        <v>3.1558224514588173E-3</v>
      </c>
      <c r="U653" s="27">
        <f>EXP(-SUM(T$5:T653))</f>
        <v>0.15278397006281577</v>
      </c>
      <c r="V653" s="12">
        <f t="shared" si="203"/>
        <v>0</v>
      </c>
      <c r="W653" s="12">
        <f t="shared" si="204"/>
        <v>100.46158440710138</v>
      </c>
      <c r="X653" s="26"/>
      <c r="Y653">
        <f>VLOOKUP(B653, Mort!$A$2:$D$116, 4, FALSE)/12</f>
        <v>2.2356591363333331E-2</v>
      </c>
      <c r="Z653">
        <f>VLOOKUP(D653,Lapse!$A$2:$B$101, 2, FALSE)/12</f>
        <v>2.5000000000000001E-3</v>
      </c>
      <c r="AA653" s="28">
        <f t="shared" si="207"/>
        <v>1.7625752627022997E-2</v>
      </c>
      <c r="AB653" s="27">
        <f t="shared" si="205"/>
        <v>0</v>
      </c>
      <c r="AC653" s="27">
        <f t="shared" si="206"/>
        <v>1.7707110352783597</v>
      </c>
    </row>
    <row r="654" spans="1:29" x14ac:dyDescent="0.2">
      <c r="A654" s="19">
        <f t="shared" si="192"/>
        <v>64528</v>
      </c>
      <c r="B654">
        <f t="shared" si="193"/>
        <v>109</v>
      </c>
      <c r="C654">
        <f t="shared" si="194"/>
        <v>5</v>
      </c>
      <c r="D654">
        <f t="shared" si="195"/>
        <v>55</v>
      </c>
      <c r="E654">
        <f t="shared" si="196"/>
        <v>2</v>
      </c>
      <c r="F654">
        <f t="shared" si="197"/>
        <v>650</v>
      </c>
      <c r="G654" s="11">
        <f>'Fund Return'!D651</f>
        <v>-2.8173602018494975E-2</v>
      </c>
      <c r="H654" s="12">
        <f t="shared" si="198"/>
        <v>0</v>
      </c>
      <c r="I654" s="12">
        <f>H653*(Input!$B$13)/12</f>
        <v>0</v>
      </c>
      <c r="J654" s="12">
        <f>H653*(Input!$B$14)/12</f>
        <v>0</v>
      </c>
      <c r="K654" s="12">
        <f>IF(AND($E654=0, H653&gt;0), Input!$B$15, 0)</f>
        <v>0</v>
      </c>
      <c r="L654" s="12">
        <f>O653*IF(AND($E654=0, H653&gt;0), Input!$B$12, 0)</f>
        <v>0</v>
      </c>
      <c r="M654" s="12">
        <f t="shared" si="199"/>
        <v>0</v>
      </c>
      <c r="N654" s="12">
        <f>IF(AND($E654=0, Q654=0, D654&lt;=5), MAX(O642*Input!$B$20), 0)</f>
        <v>0</v>
      </c>
      <c r="O654" s="12">
        <f t="shared" si="200"/>
        <v>157809.62</v>
      </c>
      <c r="P654" s="20">
        <f>IF(Q654=0, VLOOKUP(B654, LWP!$A$2:$B$77, 2, FALSE), P653)</f>
        <v>0.05</v>
      </c>
      <c r="Q654" s="13">
        <f>IF(F654&lt;Input!$B$23,0,1)</f>
        <v>1</v>
      </c>
      <c r="R654" s="12">
        <f t="shared" si="201"/>
        <v>657.54008333333331</v>
      </c>
      <c r="S654" s="12">
        <f t="shared" si="202"/>
        <v>657.54008333333331</v>
      </c>
      <c r="T654" s="27">
        <f>VLOOKUP(D654,'Swap-forward'!$A$2:$B$90,2,FALSE)/12</f>
        <v>3.1558224514588173E-3</v>
      </c>
      <c r="U654" s="27">
        <f>EXP(-SUM(T$5:T654))</f>
        <v>0.15230257098440811</v>
      </c>
      <c r="V654" s="12">
        <f t="shared" si="203"/>
        <v>0</v>
      </c>
      <c r="W654" s="12">
        <f t="shared" si="204"/>
        <v>100.14504521696863</v>
      </c>
      <c r="X654" s="26"/>
      <c r="Y654">
        <f>VLOOKUP(B654, Mort!$A$2:$D$116, 4, FALSE)/12</f>
        <v>2.2356591363333331E-2</v>
      </c>
      <c r="Z654">
        <f>VLOOKUP(D654,Lapse!$A$2:$B$101, 2, FALSE)/12</f>
        <v>2.5000000000000001E-3</v>
      </c>
      <c r="AA654" s="28">
        <f t="shared" si="207"/>
        <v>1.7188621625874274E-2</v>
      </c>
      <c r="AB654" s="27">
        <f t="shared" si="205"/>
        <v>0</v>
      </c>
      <c r="AC654" s="27">
        <f t="shared" si="206"/>
        <v>1.721355289940544</v>
      </c>
    </row>
    <row r="655" spans="1:29" x14ac:dyDescent="0.2">
      <c r="A655" s="19">
        <f t="shared" si="192"/>
        <v>64558</v>
      </c>
      <c r="B655">
        <f t="shared" si="193"/>
        <v>109</v>
      </c>
      <c r="C655">
        <f t="shared" si="194"/>
        <v>6</v>
      </c>
      <c r="D655">
        <f t="shared" si="195"/>
        <v>55</v>
      </c>
      <c r="E655">
        <f t="shared" si="196"/>
        <v>3</v>
      </c>
      <c r="F655">
        <f t="shared" si="197"/>
        <v>651</v>
      </c>
      <c r="G655" s="11">
        <f>'Fund Return'!D652</f>
        <v>1.4238903919587844E-2</v>
      </c>
      <c r="H655" s="12">
        <f t="shared" si="198"/>
        <v>0</v>
      </c>
      <c r="I655" s="12">
        <f>H654*(Input!$B$13)/12</f>
        <v>0</v>
      </c>
      <c r="J655" s="12">
        <f>H654*(Input!$B$14)/12</f>
        <v>0</v>
      </c>
      <c r="K655" s="12">
        <f>IF(AND($E655=0, H654&gt;0), Input!$B$15, 0)</f>
        <v>0</v>
      </c>
      <c r="L655" s="12">
        <f>O654*IF(AND($E655=0, H654&gt;0), Input!$B$12, 0)</f>
        <v>0</v>
      </c>
      <c r="M655" s="12">
        <f t="shared" si="199"/>
        <v>0</v>
      </c>
      <c r="N655" s="12">
        <f>IF(AND($E655=0, Q655=0, D655&lt;=5), MAX(O643*Input!$B$20), 0)</f>
        <v>0</v>
      </c>
      <c r="O655" s="12">
        <f t="shared" si="200"/>
        <v>157809.62</v>
      </c>
      <c r="P655" s="20">
        <f>IF(Q655=0, VLOOKUP(B655, LWP!$A$2:$B$77, 2, FALSE), P654)</f>
        <v>0.05</v>
      </c>
      <c r="Q655" s="13">
        <f>IF(F655&lt;Input!$B$23,0,1)</f>
        <v>1</v>
      </c>
      <c r="R655" s="12">
        <f t="shared" si="201"/>
        <v>657.54008333333331</v>
      </c>
      <c r="S655" s="12">
        <f t="shared" si="202"/>
        <v>657.54008333333331</v>
      </c>
      <c r="T655" s="27">
        <f>VLOOKUP(D655,'Swap-forward'!$A$2:$B$90,2,FALSE)/12</f>
        <v>3.1558224514588173E-3</v>
      </c>
      <c r="U655" s="27">
        <f>EXP(-SUM(T$5:T655))</f>
        <v>0.15182268872136134</v>
      </c>
      <c r="V655" s="12">
        <f t="shared" si="203"/>
        <v>0</v>
      </c>
      <c r="W655" s="12">
        <f t="shared" si="204"/>
        <v>99.829503393734655</v>
      </c>
      <c r="X655" s="26"/>
      <c r="Y655">
        <f>VLOOKUP(B655, Mort!$A$2:$D$116, 4, FALSE)/12</f>
        <v>2.2356591363333331E-2</v>
      </c>
      <c r="Z655">
        <f>VLOOKUP(D655,Lapse!$A$2:$B$101, 2, FALSE)/12</f>
        <v>2.5000000000000001E-3</v>
      </c>
      <c r="AA655" s="28">
        <f t="shared" si="207"/>
        <v>1.6762331779495435E-2</v>
      </c>
      <c r="AB655" s="27">
        <f t="shared" si="205"/>
        <v>0</v>
      </c>
      <c r="AC655" s="27">
        <f t="shared" si="206"/>
        <v>1.6733752572680458</v>
      </c>
    </row>
    <row r="656" spans="1:29" x14ac:dyDescent="0.2">
      <c r="A656" s="19">
        <f t="shared" si="192"/>
        <v>64589</v>
      </c>
      <c r="B656">
        <f t="shared" si="193"/>
        <v>109</v>
      </c>
      <c r="C656">
        <f t="shared" si="194"/>
        <v>7</v>
      </c>
      <c r="D656">
        <f t="shared" si="195"/>
        <v>55</v>
      </c>
      <c r="E656">
        <f t="shared" si="196"/>
        <v>4</v>
      </c>
      <c r="F656">
        <f t="shared" si="197"/>
        <v>652</v>
      </c>
      <c r="G656" s="11">
        <f>'Fund Return'!D653</f>
        <v>-3.0993526403054153E-2</v>
      </c>
      <c r="H656" s="12">
        <f t="shared" si="198"/>
        <v>0</v>
      </c>
      <c r="I656" s="12">
        <f>H655*(Input!$B$13)/12</f>
        <v>0</v>
      </c>
      <c r="J656" s="12">
        <f>H655*(Input!$B$14)/12</f>
        <v>0</v>
      </c>
      <c r="K656" s="12">
        <f>IF(AND($E656=0, H655&gt;0), Input!$B$15, 0)</f>
        <v>0</v>
      </c>
      <c r="L656" s="12">
        <f>O655*IF(AND($E656=0, H655&gt;0), Input!$B$12, 0)</f>
        <v>0</v>
      </c>
      <c r="M656" s="12">
        <f t="shared" si="199"/>
        <v>0</v>
      </c>
      <c r="N656" s="12">
        <f>IF(AND($E656=0, Q656=0, D656&lt;=5), MAX(O644*Input!$B$20), 0)</f>
        <v>0</v>
      </c>
      <c r="O656" s="12">
        <f t="shared" si="200"/>
        <v>157809.62</v>
      </c>
      <c r="P656" s="20">
        <f>IF(Q656=0, VLOOKUP(B656, LWP!$A$2:$B$77, 2, FALSE), P655)</f>
        <v>0.05</v>
      </c>
      <c r="Q656" s="13">
        <f>IF(F656&lt;Input!$B$23,0,1)</f>
        <v>1</v>
      </c>
      <c r="R656" s="12">
        <f t="shared" si="201"/>
        <v>657.54008333333331</v>
      </c>
      <c r="S656" s="12">
        <f t="shared" si="202"/>
        <v>657.54008333333331</v>
      </c>
      <c r="T656" s="27">
        <f>VLOOKUP(D656,'Swap-forward'!$A$2:$B$90,2,FALSE)/12</f>
        <v>3.1558224514588173E-3</v>
      </c>
      <c r="U656" s="27">
        <f>EXP(-SUM(T$5:T656))</f>
        <v>0.15134431849442073</v>
      </c>
      <c r="V656" s="12">
        <f t="shared" si="203"/>
        <v>0</v>
      </c>
      <c r="W656" s="12">
        <f t="shared" si="204"/>
        <v>99.51495579484795</v>
      </c>
      <c r="X656" s="26"/>
      <c r="Y656">
        <f>VLOOKUP(B656, Mort!$A$2:$D$116, 4, FALSE)/12</f>
        <v>2.2356591363333331E-2</v>
      </c>
      <c r="Z656">
        <f>VLOOKUP(D656,Lapse!$A$2:$B$101, 2, FALSE)/12</f>
        <v>2.5000000000000001E-3</v>
      </c>
      <c r="AA656" s="28">
        <f t="shared" si="207"/>
        <v>1.6346614219660629E-2</v>
      </c>
      <c r="AB656" s="27">
        <f t="shared" si="205"/>
        <v>0</v>
      </c>
      <c r="AC656" s="27">
        <f t="shared" si="206"/>
        <v>1.6267325914649604</v>
      </c>
    </row>
    <row r="657" spans="1:29" x14ac:dyDescent="0.2">
      <c r="A657" s="19">
        <f t="shared" si="192"/>
        <v>64619</v>
      </c>
      <c r="B657">
        <f t="shared" si="193"/>
        <v>109</v>
      </c>
      <c r="C657">
        <f t="shared" si="194"/>
        <v>8</v>
      </c>
      <c r="D657">
        <f t="shared" si="195"/>
        <v>55</v>
      </c>
      <c r="E657">
        <f t="shared" si="196"/>
        <v>5</v>
      </c>
      <c r="F657">
        <f t="shared" si="197"/>
        <v>653</v>
      </c>
      <c r="G657" s="11">
        <f>'Fund Return'!D654</f>
        <v>1.6066797762847473E-2</v>
      </c>
      <c r="H657" s="12">
        <f t="shared" si="198"/>
        <v>0</v>
      </c>
      <c r="I657" s="12">
        <f>H656*(Input!$B$13)/12</f>
        <v>0</v>
      </c>
      <c r="J657" s="12">
        <f>H656*(Input!$B$14)/12</f>
        <v>0</v>
      </c>
      <c r="K657" s="12">
        <f>IF(AND($E657=0, H656&gt;0), Input!$B$15, 0)</f>
        <v>0</v>
      </c>
      <c r="L657" s="12">
        <f>O656*IF(AND($E657=0, H656&gt;0), Input!$B$12, 0)</f>
        <v>0</v>
      </c>
      <c r="M657" s="12">
        <f t="shared" si="199"/>
        <v>0</v>
      </c>
      <c r="N657" s="12">
        <f>IF(AND($E657=0, Q657=0, D657&lt;=5), MAX(O645*Input!$B$20), 0)</f>
        <v>0</v>
      </c>
      <c r="O657" s="12">
        <f t="shared" si="200"/>
        <v>157809.62</v>
      </c>
      <c r="P657" s="20">
        <f>IF(Q657=0, VLOOKUP(B657, LWP!$A$2:$B$77, 2, FALSE), P656)</f>
        <v>0.05</v>
      </c>
      <c r="Q657" s="13">
        <f>IF(F657&lt;Input!$B$23,0,1)</f>
        <v>1</v>
      </c>
      <c r="R657" s="12">
        <f t="shared" si="201"/>
        <v>657.54008333333331</v>
      </c>
      <c r="S657" s="12">
        <f t="shared" si="202"/>
        <v>657.54008333333331</v>
      </c>
      <c r="T657" s="27">
        <f>VLOOKUP(D657,'Swap-forward'!$A$2:$B$90,2,FALSE)/12</f>
        <v>3.1558224514588173E-3</v>
      </c>
      <c r="U657" s="27">
        <f>EXP(-SUM(T$5:T657))</f>
        <v>0.15086745553939021</v>
      </c>
      <c r="V657" s="12">
        <f t="shared" si="203"/>
        <v>0</v>
      </c>
      <c r="W657" s="12">
        <f t="shared" si="204"/>
        <v>99.201399287658603</v>
      </c>
      <c r="X657" s="26"/>
      <c r="Y657">
        <f>VLOOKUP(B657, Mort!$A$2:$D$116, 4, FALSE)/12</f>
        <v>2.2356591363333331E-2</v>
      </c>
      <c r="Z657">
        <f>VLOOKUP(D657,Lapse!$A$2:$B$101, 2, FALSE)/12</f>
        <v>2.5000000000000001E-3</v>
      </c>
      <c r="AA657" s="28">
        <f t="shared" si="207"/>
        <v>1.5941206746264178E-2</v>
      </c>
      <c r="AB657" s="27">
        <f t="shared" si="205"/>
        <v>0</v>
      </c>
      <c r="AC657" s="27">
        <f t="shared" si="206"/>
        <v>1.5813900155632699</v>
      </c>
    </row>
    <row r="658" spans="1:29" x14ac:dyDescent="0.2">
      <c r="A658" s="19">
        <f t="shared" si="192"/>
        <v>64650</v>
      </c>
      <c r="B658">
        <f t="shared" si="193"/>
        <v>109</v>
      </c>
      <c r="C658">
        <f t="shared" si="194"/>
        <v>9</v>
      </c>
      <c r="D658">
        <f t="shared" si="195"/>
        <v>55</v>
      </c>
      <c r="E658">
        <f t="shared" si="196"/>
        <v>6</v>
      </c>
      <c r="F658">
        <f t="shared" si="197"/>
        <v>654</v>
      </c>
      <c r="G658" s="11">
        <f>'Fund Return'!D655</f>
        <v>-7.8555243809848518E-2</v>
      </c>
      <c r="H658" s="12">
        <f t="shared" si="198"/>
        <v>0</v>
      </c>
      <c r="I658" s="12">
        <f>H657*(Input!$B$13)/12</f>
        <v>0</v>
      </c>
      <c r="J658" s="12">
        <f>H657*(Input!$B$14)/12</f>
        <v>0</v>
      </c>
      <c r="K658" s="12">
        <f>IF(AND($E658=0, H657&gt;0), Input!$B$15, 0)</f>
        <v>0</v>
      </c>
      <c r="L658" s="12">
        <f>O657*IF(AND($E658=0, H657&gt;0), Input!$B$12, 0)</f>
        <v>0</v>
      </c>
      <c r="M658" s="12">
        <f t="shared" si="199"/>
        <v>0</v>
      </c>
      <c r="N658" s="12">
        <f>IF(AND($E658=0, Q658=0, D658&lt;=5), MAX(O646*Input!$B$20), 0)</f>
        <v>0</v>
      </c>
      <c r="O658" s="12">
        <f t="shared" si="200"/>
        <v>157809.62</v>
      </c>
      <c r="P658" s="20">
        <f>IF(Q658=0, VLOOKUP(B658, LWP!$A$2:$B$77, 2, FALSE), P657)</f>
        <v>0.05</v>
      </c>
      <c r="Q658" s="13">
        <f>IF(F658&lt;Input!$B$23,0,1)</f>
        <v>1</v>
      </c>
      <c r="R658" s="12">
        <f t="shared" si="201"/>
        <v>657.54008333333331</v>
      </c>
      <c r="S658" s="12">
        <f t="shared" si="202"/>
        <v>657.54008333333331</v>
      </c>
      <c r="T658" s="27">
        <f>VLOOKUP(D658,'Swap-forward'!$A$2:$B$90,2,FALSE)/12</f>
        <v>3.1558224514588173E-3</v>
      </c>
      <c r="U658" s="27">
        <f>EXP(-SUM(T$5:T658))</f>
        <v>0.15039209510708496</v>
      </c>
      <c r="V658" s="12">
        <f t="shared" si="203"/>
        <v>0</v>
      </c>
      <c r="W658" s="12">
        <f t="shared" si="204"/>
        <v>98.888830749387225</v>
      </c>
      <c r="X658" s="26"/>
      <c r="Y658">
        <f>VLOOKUP(B658, Mort!$A$2:$D$116, 4, FALSE)/12</f>
        <v>2.2356591363333331E-2</v>
      </c>
      <c r="Z658">
        <f>VLOOKUP(D658,Lapse!$A$2:$B$101, 2, FALSE)/12</f>
        <v>2.5000000000000001E-3</v>
      </c>
      <c r="AA658" s="28">
        <f t="shared" si="207"/>
        <v>1.5545853661946539E-2</v>
      </c>
      <c r="AB658" s="27">
        <f t="shared" si="205"/>
        <v>0</v>
      </c>
      <c r="AC658" s="27">
        <f t="shared" si="206"/>
        <v>1.537311291630973</v>
      </c>
    </row>
    <row r="659" spans="1:29" x14ac:dyDescent="0.2">
      <c r="A659" s="19">
        <f t="shared" si="192"/>
        <v>64681</v>
      </c>
      <c r="B659">
        <f t="shared" si="193"/>
        <v>109</v>
      </c>
      <c r="C659">
        <f t="shared" si="194"/>
        <v>10</v>
      </c>
      <c r="D659">
        <f t="shared" si="195"/>
        <v>55</v>
      </c>
      <c r="E659">
        <f t="shared" si="196"/>
        <v>7</v>
      </c>
      <c r="F659">
        <f t="shared" si="197"/>
        <v>655</v>
      </c>
      <c r="G659" s="11">
        <f>'Fund Return'!D656</f>
        <v>-1.86501203498485E-2</v>
      </c>
      <c r="H659" s="12">
        <f t="shared" si="198"/>
        <v>0</v>
      </c>
      <c r="I659" s="12">
        <f>H658*(Input!$B$13)/12</f>
        <v>0</v>
      </c>
      <c r="J659" s="12">
        <f>H658*(Input!$B$14)/12</f>
        <v>0</v>
      </c>
      <c r="K659" s="12">
        <f>IF(AND($E659=0, H658&gt;0), Input!$B$15, 0)</f>
        <v>0</v>
      </c>
      <c r="L659" s="12">
        <f>O658*IF(AND($E659=0, H658&gt;0), Input!$B$12, 0)</f>
        <v>0</v>
      </c>
      <c r="M659" s="12">
        <f t="shared" si="199"/>
        <v>0</v>
      </c>
      <c r="N659" s="12">
        <f>IF(AND($E659=0, Q659=0, D659&lt;=5), MAX(O647*Input!$B$20), 0)</f>
        <v>0</v>
      </c>
      <c r="O659" s="12">
        <f t="shared" si="200"/>
        <v>157809.62</v>
      </c>
      <c r="P659" s="20">
        <f>IF(Q659=0, VLOOKUP(B659, LWP!$A$2:$B$77, 2, FALSE), P658)</f>
        <v>0.05</v>
      </c>
      <c r="Q659" s="13">
        <f>IF(F659&lt;Input!$B$23,0,1)</f>
        <v>1</v>
      </c>
      <c r="R659" s="12">
        <f t="shared" si="201"/>
        <v>657.54008333333331</v>
      </c>
      <c r="S659" s="12">
        <f t="shared" si="202"/>
        <v>657.54008333333331</v>
      </c>
      <c r="T659" s="27">
        <f>VLOOKUP(D659,'Swap-forward'!$A$2:$B$90,2,FALSE)/12</f>
        <v>3.1558224514588173E-3</v>
      </c>
      <c r="U659" s="27">
        <f>EXP(-SUM(T$5:T659))</f>
        <v>0.14991823246328415</v>
      </c>
      <c r="V659" s="12">
        <f t="shared" si="203"/>
        <v>0</v>
      </c>
      <c r="W659" s="12">
        <f t="shared" si="204"/>
        <v>98.577247067093893</v>
      </c>
      <c r="X659" s="26"/>
      <c r="Y659">
        <f>VLOOKUP(B659, Mort!$A$2:$D$116, 4, FALSE)/12</f>
        <v>2.2356591363333331E-2</v>
      </c>
      <c r="Z659">
        <f>VLOOKUP(D659,Lapse!$A$2:$B$101, 2, FALSE)/12</f>
        <v>2.5000000000000001E-3</v>
      </c>
      <c r="AA659" s="28">
        <f t="shared" si="207"/>
        <v>1.5160305610821642E-2</v>
      </c>
      <c r="AB659" s="27">
        <f t="shared" si="205"/>
        <v>0</v>
      </c>
      <c r="AC659" s="27">
        <f t="shared" si="206"/>
        <v>1.4944611918106148</v>
      </c>
    </row>
    <row r="660" spans="1:29" x14ac:dyDescent="0.2">
      <c r="A660" s="19">
        <f t="shared" si="192"/>
        <v>64709</v>
      </c>
      <c r="B660">
        <f t="shared" si="193"/>
        <v>109</v>
      </c>
      <c r="C660">
        <f t="shared" si="194"/>
        <v>11</v>
      </c>
      <c r="D660">
        <f t="shared" si="195"/>
        <v>55</v>
      </c>
      <c r="E660">
        <f t="shared" si="196"/>
        <v>8</v>
      </c>
      <c r="F660">
        <f t="shared" si="197"/>
        <v>656</v>
      </c>
      <c r="G660" s="11">
        <f>'Fund Return'!D657</f>
        <v>-3.0295460565601924E-3</v>
      </c>
      <c r="H660" s="12">
        <f t="shared" si="198"/>
        <v>0</v>
      </c>
      <c r="I660" s="12">
        <f>H659*(Input!$B$13)/12</f>
        <v>0</v>
      </c>
      <c r="J660" s="12">
        <f>H659*(Input!$B$14)/12</f>
        <v>0</v>
      </c>
      <c r="K660" s="12">
        <f>IF(AND($E660=0, H659&gt;0), Input!$B$15, 0)</f>
        <v>0</v>
      </c>
      <c r="L660" s="12">
        <f>O659*IF(AND($E660=0, H659&gt;0), Input!$B$12, 0)</f>
        <v>0</v>
      </c>
      <c r="M660" s="12">
        <f t="shared" si="199"/>
        <v>0</v>
      </c>
      <c r="N660" s="12">
        <f>IF(AND($E660=0, Q660=0, D660&lt;=5), MAX(O648*Input!$B$20), 0)</f>
        <v>0</v>
      </c>
      <c r="O660" s="12">
        <f t="shared" si="200"/>
        <v>157809.62</v>
      </c>
      <c r="P660" s="20">
        <f>IF(Q660=0, VLOOKUP(B660, LWP!$A$2:$B$77, 2, FALSE), P659)</f>
        <v>0.05</v>
      </c>
      <c r="Q660" s="13">
        <f>IF(F660&lt;Input!$B$23,0,1)</f>
        <v>1</v>
      </c>
      <c r="R660" s="12">
        <f t="shared" si="201"/>
        <v>657.54008333333331</v>
      </c>
      <c r="S660" s="12">
        <f t="shared" si="202"/>
        <v>657.54008333333331</v>
      </c>
      <c r="T660" s="27">
        <f>VLOOKUP(D660,'Swap-forward'!$A$2:$B$90,2,FALSE)/12</f>
        <v>3.1558224514588173E-3</v>
      </c>
      <c r="U660" s="27">
        <f>EXP(-SUM(T$5:T660))</f>
        <v>0.14944586288868378</v>
      </c>
      <c r="V660" s="12">
        <f t="shared" si="203"/>
        <v>0</v>
      </c>
      <c r="W660" s="12">
        <f t="shared" si="204"/>
        <v>98.266645137647032</v>
      </c>
      <c r="X660" s="26"/>
      <c r="Y660">
        <f>VLOOKUP(B660, Mort!$A$2:$D$116, 4, FALSE)/12</f>
        <v>2.2356591363333331E-2</v>
      </c>
      <c r="Z660">
        <f>VLOOKUP(D660,Lapse!$A$2:$B$101, 2, FALSE)/12</f>
        <v>2.5000000000000001E-3</v>
      </c>
      <c r="AA660" s="28">
        <f t="shared" si="207"/>
        <v>1.4784319421203911E-2</v>
      </c>
      <c r="AB660" s="27">
        <f t="shared" si="205"/>
        <v>0</v>
      </c>
      <c r="AC660" s="27">
        <f t="shared" si="206"/>
        <v>1.4528054701650679</v>
      </c>
    </row>
    <row r="661" spans="1:29" x14ac:dyDescent="0.2">
      <c r="A661" s="19">
        <f t="shared" si="192"/>
        <v>64740</v>
      </c>
      <c r="B661">
        <f t="shared" si="193"/>
        <v>110</v>
      </c>
      <c r="C661">
        <f t="shared" si="194"/>
        <v>0</v>
      </c>
      <c r="D661">
        <f t="shared" si="195"/>
        <v>55</v>
      </c>
      <c r="E661">
        <f t="shared" si="196"/>
        <v>9</v>
      </c>
      <c r="F661">
        <f t="shared" si="197"/>
        <v>657</v>
      </c>
      <c r="G661" s="11">
        <f>'Fund Return'!D658</f>
        <v>-4.1572614402182106E-3</v>
      </c>
      <c r="H661" s="12">
        <f t="shared" si="198"/>
        <v>0</v>
      </c>
      <c r="I661" s="12">
        <f>H660*(Input!$B$13)/12</f>
        <v>0</v>
      </c>
      <c r="J661" s="12">
        <f>H660*(Input!$B$14)/12</f>
        <v>0</v>
      </c>
      <c r="K661" s="12">
        <f>IF(AND($E661=0, H660&gt;0), Input!$B$15, 0)</f>
        <v>0</v>
      </c>
      <c r="L661" s="12">
        <f>O660*IF(AND($E661=0, H660&gt;0), Input!$B$12, 0)</f>
        <v>0</v>
      </c>
      <c r="M661" s="12">
        <f t="shared" si="199"/>
        <v>0</v>
      </c>
      <c r="N661" s="12">
        <f>IF(AND($E661=0, Q661=0, D661&lt;=5), MAX(O649*Input!$B$20), 0)</f>
        <v>0</v>
      </c>
      <c r="O661" s="12">
        <f t="shared" si="200"/>
        <v>157809.62</v>
      </c>
      <c r="P661" s="20">
        <f>IF(Q661=0, VLOOKUP(B661, LWP!$A$2:$B$77, 2, FALSE), P660)</f>
        <v>0.05</v>
      </c>
      <c r="Q661" s="13">
        <f>IF(F661&lt;Input!$B$23,0,1)</f>
        <v>1</v>
      </c>
      <c r="R661" s="12">
        <f t="shared" si="201"/>
        <v>657.54008333333331</v>
      </c>
      <c r="S661" s="12">
        <f t="shared" si="202"/>
        <v>657.54008333333331</v>
      </c>
      <c r="T661" s="27">
        <f>VLOOKUP(D661,'Swap-forward'!$A$2:$B$90,2,FALSE)/12</f>
        <v>3.1558224514588173E-3</v>
      </c>
      <c r="U661" s="27">
        <f>EXP(-SUM(T$5:T661))</f>
        <v>0.14897498167884957</v>
      </c>
      <c r="V661" s="12">
        <f t="shared" si="203"/>
        <v>0</v>
      </c>
      <c r="W661" s="12">
        <f t="shared" si="204"/>
        <v>97.957021867692546</v>
      </c>
      <c r="X661" s="26"/>
      <c r="Y661">
        <f>VLOOKUP(B661, Mort!$A$2:$D$116, 4, FALSE)/12</f>
        <v>2.3196803758333332E-2</v>
      </c>
      <c r="Z661">
        <f>VLOOKUP(D661,Lapse!$A$2:$B$101, 2, FALSE)/12</f>
        <v>2.5000000000000001E-3</v>
      </c>
      <c r="AA661" s="28">
        <f t="shared" si="207"/>
        <v>1.4405267038727505E-2</v>
      </c>
      <c r="AB661" s="27">
        <f t="shared" si="205"/>
        <v>0</v>
      </c>
      <c r="AC661" s="27">
        <f t="shared" si="206"/>
        <v>1.4110970583225808</v>
      </c>
    </row>
    <row r="662" spans="1:29" x14ac:dyDescent="0.2">
      <c r="A662" s="19">
        <f t="shared" si="192"/>
        <v>64770</v>
      </c>
      <c r="B662">
        <f t="shared" si="193"/>
        <v>110</v>
      </c>
      <c r="C662">
        <f t="shared" si="194"/>
        <v>1</v>
      </c>
      <c r="D662">
        <f t="shared" si="195"/>
        <v>55</v>
      </c>
      <c r="E662">
        <f t="shared" si="196"/>
        <v>10</v>
      </c>
      <c r="F662">
        <f t="shared" si="197"/>
        <v>658</v>
      </c>
      <c r="G662" s="11">
        <f>'Fund Return'!D659</f>
        <v>1.3014646352209955E-2</v>
      </c>
      <c r="H662" s="12">
        <f t="shared" si="198"/>
        <v>0</v>
      </c>
      <c r="I662" s="12">
        <f>H661*(Input!$B$13)/12</f>
        <v>0</v>
      </c>
      <c r="J662" s="12">
        <f>H661*(Input!$B$14)/12</f>
        <v>0</v>
      </c>
      <c r="K662" s="12">
        <f>IF(AND($E662=0, H661&gt;0), Input!$B$15, 0)</f>
        <v>0</v>
      </c>
      <c r="L662" s="12">
        <f>O661*IF(AND($E662=0, H661&gt;0), Input!$B$12, 0)</f>
        <v>0</v>
      </c>
      <c r="M662" s="12">
        <f t="shared" si="199"/>
        <v>0</v>
      </c>
      <c r="N662" s="12">
        <f>IF(AND($E662=0, Q662=0, D662&lt;=5), MAX(O650*Input!$B$20), 0)</f>
        <v>0</v>
      </c>
      <c r="O662" s="12">
        <f t="shared" si="200"/>
        <v>157809.62</v>
      </c>
      <c r="P662" s="20">
        <f>IF(Q662=0, VLOOKUP(B662, LWP!$A$2:$B$77, 2, FALSE), P661)</f>
        <v>0.05</v>
      </c>
      <c r="Q662" s="13">
        <f>IF(F662&lt;Input!$B$23,0,1)</f>
        <v>1</v>
      </c>
      <c r="R662" s="12">
        <f t="shared" si="201"/>
        <v>657.54008333333331</v>
      </c>
      <c r="S662" s="12">
        <f t="shared" si="202"/>
        <v>657.54008333333331</v>
      </c>
      <c r="T662" s="27">
        <f>VLOOKUP(D662,'Swap-forward'!$A$2:$B$90,2,FALSE)/12</f>
        <v>3.1558224514588173E-3</v>
      </c>
      <c r="U662" s="27">
        <f>EXP(-SUM(T$5:T662))</f>
        <v>0.14850558414417028</v>
      </c>
      <c r="V662" s="12">
        <f t="shared" si="203"/>
        <v>0</v>
      </c>
      <c r="W662" s="12">
        <f t="shared" si="204"/>
        <v>97.648374173623068</v>
      </c>
      <c r="X662" s="26"/>
      <c r="Y662">
        <f>VLOOKUP(B662, Mort!$A$2:$D$116, 4, FALSE)/12</f>
        <v>2.3196803758333332E-2</v>
      </c>
      <c r="Z662">
        <f>VLOOKUP(D662,Lapse!$A$2:$B$101, 2, FALSE)/12</f>
        <v>2.5000000000000001E-3</v>
      </c>
      <c r="AA662" s="28">
        <f t="shared" si="207"/>
        <v>1.4035933108928396E-2</v>
      </c>
      <c r="AB662" s="27">
        <f t="shared" si="205"/>
        <v>0</v>
      </c>
      <c r="AC662" s="27">
        <f t="shared" si="206"/>
        <v>1.3705860480965846</v>
      </c>
    </row>
    <row r="663" spans="1:29" x14ac:dyDescent="0.2">
      <c r="A663" s="19">
        <f t="shared" si="192"/>
        <v>64801</v>
      </c>
      <c r="B663">
        <f t="shared" si="193"/>
        <v>110</v>
      </c>
      <c r="C663">
        <f t="shared" si="194"/>
        <v>2</v>
      </c>
      <c r="D663">
        <f t="shared" si="195"/>
        <v>55</v>
      </c>
      <c r="E663">
        <f t="shared" si="196"/>
        <v>11</v>
      </c>
      <c r="F663">
        <f t="shared" si="197"/>
        <v>659</v>
      </c>
      <c r="G663" s="11">
        <f>'Fund Return'!D660</f>
        <v>9.5586074488664182E-3</v>
      </c>
      <c r="H663" s="12">
        <f t="shared" si="198"/>
        <v>0</v>
      </c>
      <c r="I663" s="12">
        <f>H662*(Input!$B$13)/12</f>
        <v>0</v>
      </c>
      <c r="J663" s="12">
        <f>H662*(Input!$B$14)/12</f>
        <v>0</v>
      </c>
      <c r="K663" s="12">
        <f>IF(AND($E663=0, H662&gt;0), Input!$B$15, 0)</f>
        <v>0</v>
      </c>
      <c r="L663" s="12">
        <f>O662*IF(AND($E663=0, H662&gt;0), Input!$B$12, 0)</f>
        <v>0</v>
      </c>
      <c r="M663" s="12">
        <f t="shared" si="199"/>
        <v>0</v>
      </c>
      <c r="N663" s="12">
        <f>IF(AND($E663=0, Q663=0, D663&lt;=5), MAX(O651*Input!$B$20), 0)</f>
        <v>0</v>
      </c>
      <c r="O663" s="12">
        <f t="shared" si="200"/>
        <v>157809.62</v>
      </c>
      <c r="P663" s="20">
        <f>IF(Q663=0, VLOOKUP(B663, LWP!$A$2:$B$77, 2, FALSE), P662)</f>
        <v>0.05</v>
      </c>
      <c r="Q663" s="13">
        <f>IF(F663&lt;Input!$B$23,0,1)</f>
        <v>1</v>
      </c>
      <c r="R663" s="12">
        <f t="shared" si="201"/>
        <v>657.54008333333331</v>
      </c>
      <c r="S663" s="12">
        <f t="shared" si="202"/>
        <v>657.54008333333331</v>
      </c>
      <c r="T663" s="27">
        <f>VLOOKUP(D663,'Swap-forward'!$A$2:$B$90,2,FALSE)/12</f>
        <v>3.1558224514588173E-3</v>
      </c>
      <c r="U663" s="27">
        <f>EXP(-SUM(T$5:T663))</f>
        <v>0.14803766560981094</v>
      </c>
      <c r="V663" s="12">
        <f t="shared" si="203"/>
        <v>0</v>
      </c>
      <c r="W663" s="12">
        <f t="shared" si="204"/>
        <v>97.34069898154722</v>
      </c>
      <c r="X663" s="26"/>
      <c r="Y663">
        <f>VLOOKUP(B663, Mort!$A$2:$D$116, 4, FALSE)/12</f>
        <v>2.3196803758333332E-2</v>
      </c>
      <c r="Z663">
        <f>VLOOKUP(D663,Lapse!$A$2:$B$101, 2, FALSE)/12</f>
        <v>2.5000000000000001E-3</v>
      </c>
      <c r="AA663" s="28">
        <f t="shared" si="207"/>
        <v>1.3676068462227901E-2</v>
      </c>
      <c r="AB663" s="27">
        <f t="shared" si="205"/>
        <v>0</v>
      </c>
      <c r="AC663" s="27">
        <f t="shared" si="206"/>
        <v>1.3312380634327576</v>
      </c>
    </row>
    <row r="664" spans="1:29" x14ac:dyDescent="0.2">
      <c r="A664" s="19">
        <f t="shared" si="192"/>
        <v>64831</v>
      </c>
      <c r="B664">
        <f t="shared" si="193"/>
        <v>110</v>
      </c>
      <c r="C664">
        <f t="shared" si="194"/>
        <v>3</v>
      </c>
      <c r="D664">
        <f t="shared" si="195"/>
        <v>56</v>
      </c>
      <c r="E664">
        <f t="shared" si="196"/>
        <v>0</v>
      </c>
      <c r="F664">
        <f t="shared" si="197"/>
        <v>660</v>
      </c>
      <c r="G664" s="11">
        <f>'Fund Return'!D661</f>
        <v>1.5595159487805274E-2</v>
      </c>
      <c r="H664" s="12">
        <f t="shared" si="198"/>
        <v>0</v>
      </c>
      <c r="I664" s="12">
        <f>H663*(Input!$B$13)/12</f>
        <v>0</v>
      </c>
      <c r="J664" s="12">
        <f>H663*(Input!$B$14)/12</f>
        <v>0</v>
      </c>
      <c r="K664" s="12">
        <f>IF(AND($E664=0, H663&gt;0), Input!$B$15, 0)</f>
        <v>0</v>
      </c>
      <c r="L664" s="12">
        <f>O663*IF(AND($E664=0, H663&gt;0), Input!$B$12, 0)</f>
        <v>0</v>
      </c>
      <c r="M664" s="12">
        <f t="shared" si="199"/>
        <v>0</v>
      </c>
      <c r="N664" s="12">
        <f>IF(AND($E664=0, Q664=0, D664&lt;=5), MAX(O652*Input!$B$20), 0)</f>
        <v>0</v>
      </c>
      <c r="O664" s="12">
        <f t="shared" si="200"/>
        <v>157809.62</v>
      </c>
      <c r="P664" s="20">
        <f>IF(Q664=0, VLOOKUP(B664, LWP!$A$2:$B$77, 2, FALSE), P663)</f>
        <v>0.05</v>
      </c>
      <c r="Q664" s="13">
        <f>IF(F664&lt;Input!$B$23,0,1)</f>
        <v>1</v>
      </c>
      <c r="R664" s="12">
        <f t="shared" si="201"/>
        <v>657.54008333333331</v>
      </c>
      <c r="S664" s="12">
        <f t="shared" si="202"/>
        <v>657.54008333333331</v>
      </c>
      <c r="T664" s="27">
        <f>VLOOKUP(D664,'Swap-forward'!$A$2:$B$90,2,FALSE)/12</f>
        <v>3.1558224514588173E-3</v>
      </c>
      <c r="U664" s="27">
        <f>EXP(-SUM(T$5:T664))</f>
        <v>0.1475712214156662</v>
      </c>
      <c r="V664" s="12">
        <f t="shared" si="203"/>
        <v>0</v>
      </c>
      <c r="W664" s="12">
        <f t="shared" si="204"/>
        <v>97.033993227258932</v>
      </c>
      <c r="X664" s="26"/>
      <c r="Y664">
        <f>VLOOKUP(B664, Mort!$A$2:$D$116, 4, FALSE)/12</f>
        <v>2.3196803758333332E-2</v>
      </c>
      <c r="Z664">
        <f>VLOOKUP(D664,Lapse!$A$2:$B$101, 2, FALSE)/12</f>
        <v>2.5000000000000001E-3</v>
      </c>
      <c r="AA664" s="28">
        <f t="shared" si="207"/>
        <v>1.3325430317459259E-2</v>
      </c>
      <c r="AB664" s="27">
        <f t="shared" si="205"/>
        <v>0</v>
      </c>
      <c r="AC664" s="27">
        <f t="shared" si="206"/>
        <v>1.2930197151746525</v>
      </c>
    </row>
    <row r="665" spans="1:29" x14ac:dyDescent="0.2">
      <c r="A665" s="19">
        <f t="shared" si="192"/>
        <v>64862</v>
      </c>
      <c r="B665">
        <f t="shared" si="193"/>
        <v>110</v>
      </c>
      <c r="C665">
        <f t="shared" si="194"/>
        <v>4</v>
      </c>
      <c r="D665">
        <f t="shared" si="195"/>
        <v>56</v>
      </c>
      <c r="E665">
        <f t="shared" si="196"/>
        <v>1</v>
      </c>
      <c r="F665">
        <f t="shared" si="197"/>
        <v>661</v>
      </c>
      <c r="G665" s="11">
        <f>'Fund Return'!D662</f>
        <v>-2.1764596002321297E-2</v>
      </c>
      <c r="H665" s="12">
        <f t="shared" si="198"/>
        <v>0</v>
      </c>
      <c r="I665" s="12">
        <f>H664*(Input!$B$13)/12</f>
        <v>0</v>
      </c>
      <c r="J665" s="12">
        <f>H664*(Input!$B$14)/12</f>
        <v>0</v>
      </c>
      <c r="K665" s="12">
        <f>IF(AND($E665=0, H664&gt;0), Input!$B$15, 0)</f>
        <v>0</v>
      </c>
      <c r="L665" s="12">
        <f>O664*IF(AND($E665=0, H664&gt;0), Input!$B$12, 0)</f>
        <v>0</v>
      </c>
      <c r="M665" s="12">
        <f t="shared" si="199"/>
        <v>0</v>
      </c>
      <c r="N665" s="12">
        <f>IF(AND($E665=0, Q665=0, D665&lt;=5), MAX(O653*Input!$B$20), 0)</f>
        <v>0</v>
      </c>
      <c r="O665" s="12">
        <f t="shared" si="200"/>
        <v>157809.62</v>
      </c>
      <c r="P665" s="20">
        <f>IF(Q665=0, VLOOKUP(B665, LWP!$A$2:$B$77, 2, FALSE), P664)</f>
        <v>0.05</v>
      </c>
      <c r="Q665" s="13">
        <f>IF(F665&lt;Input!$B$23,0,1)</f>
        <v>1</v>
      </c>
      <c r="R665" s="12">
        <f t="shared" si="201"/>
        <v>657.54008333333331</v>
      </c>
      <c r="S665" s="12">
        <f t="shared" si="202"/>
        <v>657.54008333333331</v>
      </c>
      <c r="T665" s="27">
        <f>VLOOKUP(D665,'Swap-forward'!$A$2:$B$90,2,FALSE)/12</f>
        <v>3.1558224514588173E-3</v>
      </c>
      <c r="U665" s="27">
        <f>EXP(-SUM(T$5:T665))</f>
        <v>0.14710624691631402</v>
      </c>
      <c r="V665" s="12">
        <f t="shared" si="203"/>
        <v>0</v>
      </c>
      <c r="W665" s="12">
        <f t="shared" si="204"/>
        <v>96.728253856207033</v>
      </c>
      <c r="X665" s="26"/>
      <c r="Y665">
        <f>VLOOKUP(B665, Mort!$A$2:$D$116, 4, FALSE)/12</f>
        <v>2.3196803758333332E-2</v>
      </c>
      <c r="Z665">
        <f>VLOOKUP(D665,Lapse!$A$2:$B$101, 2, FALSE)/12</f>
        <v>2.5000000000000001E-3</v>
      </c>
      <c r="AA665" s="28">
        <f t="shared" si="207"/>
        <v>1.2983782118076338E-2</v>
      </c>
      <c r="AB665" s="27">
        <f t="shared" si="205"/>
        <v>0</v>
      </c>
      <c r="AC665" s="27">
        <f t="shared" si="206"/>
        <v>1.2558985727309695</v>
      </c>
    </row>
    <row r="666" spans="1:29" x14ac:dyDescent="0.2">
      <c r="A666" s="19">
        <f t="shared" si="192"/>
        <v>64893</v>
      </c>
      <c r="B666">
        <f t="shared" si="193"/>
        <v>110</v>
      </c>
      <c r="C666">
        <f t="shared" si="194"/>
        <v>5</v>
      </c>
      <c r="D666">
        <f t="shared" si="195"/>
        <v>56</v>
      </c>
      <c r="E666">
        <f t="shared" si="196"/>
        <v>2</v>
      </c>
      <c r="F666">
        <f t="shared" si="197"/>
        <v>662</v>
      </c>
      <c r="G666" s="11">
        <f>'Fund Return'!D663</f>
        <v>-1.1092283723600846E-2</v>
      </c>
      <c r="H666" s="12">
        <f t="shared" si="198"/>
        <v>0</v>
      </c>
      <c r="I666" s="12">
        <f>H665*(Input!$B$13)/12</f>
        <v>0</v>
      </c>
      <c r="J666" s="12">
        <f>H665*(Input!$B$14)/12</f>
        <v>0</v>
      </c>
      <c r="K666" s="12">
        <f>IF(AND($E666=0, H665&gt;0), Input!$B$15, 0)</f>
        <v>0</v>
      </c>
      <c r="L666" s="12">
        <f>O665*IF(AND($E666=0, H665&gt;0), Input!$B$12, 0)</f>
        <v>0</v>
      </c>
      <c r="M666" s="12">
        <f t="shared" si="199"/>
        <v>0</v>
      </c>
      <c r="N666" s="12">
        <f>IF(AND($E666=0, Q666=0, D666&lt;=5), MAX(O654*Input!$B$20), 0)</f>
        <v>0</v>
      </c>
      <c r="O666" s="12">
        <f t="shared" si="200"/>
        <v>157809.62</v>
      </c>
      <c r="P666" s="20">
        <f>IF(Q666=0, VLOOKUP(B666, LWP!$A$2:$B$77, 2, FALSE), P665)</f>
        <v>0.05</v>
      </c>
      <c r="Q666" s="13">
        <f>IF(F666&lt;Input!$B$23,0,1)</f>
        <v>1</v>
      </c>
      <c r="R666" s="12">
        <f t="shared" si="201"/>
        <v>657.54008333333331</v>
      </c>
      <c r="S666" s="12">
        <f t="shared" si="202"/>
        <v>657.54008333333331</v>
      </c>
      <c r="T666" s="27">
        <f>VLOOKUP(D666,'Swap-forward'!$A$2:$B$90,2,FALSE)/12</f>
        <v>3.1558224514588173E-3</v>
      </c>
      <c r="U666" s="27">
        <f>EXP(-SUM(T$5:T666))</f>
        <v>0.1466427374809694</v>
      </c>
      <c r="V666" s="12">
        <f t="shared" si="203"/>
        <v>0</v>
      </c>
      <c r="W666" s="12">
        <f t="shared" si="204"/>
        <v>96.423477823464737</v>
      </c>
      <c r="X666" s="26"/>
      <c r="Y666">
        <f>VLOOKUP(B666, Mort!$A$2:$D$116, 4, FALSE)/12</f>
        <v>2.3196803758333332E-2</v>
      </c>
      <c r="Z666">
        <f>VLOOKUP(D666,Lapse!$A$2:$B$101, 2, FALSE)/12</f>
        <v>2.5000000000000001E-3</v>
      </c>
      <c r="AA666" s="28">
        <f t="shared" si="207"/>
        <v>1.2650893372561759E-2</v>
      </c>
      <c r="AB666" s="27">
        <f t="shared" si="205"/>
        <v>0</v>
      </c>
      <c r="AC666" s="27">
        <f t="shared" si="206"/>
        <v>1.2198431365562259</v>
      </c>
    </row>
    <row r="667" spans="1:29" x14ac:dyDescent="0.2">
      <c r="A667" s="19">
        <f t="shared" si="192"/>
        <v>64923</v>
      </c>
      <c r="B667">
        <f t="shared" si="193"/>
        <v>110</v>
      </c>
      <c r="C667">
        <f t="shared" si="194"/>
        <v>6</v>
      </c>
      <c r="D667">
        <f t="shared" si="195"/>
        <v>56</v>
      </c>
      <c r="E667">
        <f t="shared" si="196"/>
        <v>3</v>
      </c>
      <c r="F667">
        <f t="shared" si="197"/>
        <v>663</v>
      </c>
      <c r="G667" s="11">
        <f>'Fund Return'!D664</f>
        <v>-7.5838740516770434E-2</v>
      </c>
      <c r="H667" s="12">
        <f t="shared" si="198"/>
        <v>0</v>
      </c>
      <c r="I667" s="12">
        <f>H666*(Input!$B$13)/12</f>
        <v>0</v>
      </c>
      <c r="J667" s="12">
        <f>H666*(Input!$B$14)/12</f>
        <v>0</v>
      </c>
      <c r="K667" s="12">
        <f>IF(AND($E667=0, H666&gt;0), Input!$B$15, 0)</f>
        <v>0</v>
      </c>
      <c r="L667" s="12">
        <f>O666*IF(AND($E667=0, H666&gt;0), Input!$B$12, 0)</f>
        <v>0</v>
      </c>
      <c r="M667" s="12">
        <f t="shared" si="199"/>
        <v>0</v>
      </c>
      <c r="N667" s="12">
        <f>IF(AND($E667=0, Q667=0, D667&lt;=5), MAX(O655*Input!$B$20), 0)</f>
        <v>0</v>
      </c>
      <c r="O667" s="12">
        <f t="shared" si="200"/>
        <v>157809.62</v>
      </c>
      <c r="P667" s="20">
        <f>IF(Q667=0, VLOOKUP(B667, LWP!$A$2:$B$77, 2, FALSE), P666)</f>
        <v>0.05</v>
      </c>
      <c r="Q667" s="13">
        <f>IF(F667&lt;Input!$B$23,0,1)</f>
        <v>1</v>
      </c>
      <c r="R667" s="12">
        <f t="shared" si="201"/>
        <v>657.54008333333331</v>
      </c>
      <c r="S667" s="12">
        <f t="shared" si="202"/>
        <v>657.54008333333331</v>
      </c>
      <c r="T667" s="27">
        <f>VLOOKUP(D667,'Swap-forward'!$A$2:$B$90,2,FALSE)/12</f>
        <v>3.1558224514588173E-3</v>
      </c>
      <c r="U667" s="27">
        <f>EXP(-SUM(T$5:T667))</f>
        <v>0.14618068849343824</v>
      </c>
      <c r="V667" s="12">
        <f t="shared" si="203"/>
        <v>0</v>
      </c>
      <c r="W667" s="12">
        <f t="shared" si="204"/>
        <v>96.119662093699418</v>
      </c>
      <c r="X667" s="26"/>
      <c r="Y667">
        <f>VLOOKUP(B667, Mort!$A$2:$D$116, 4, FALSE)/12</f>
        <v>2.3196803758333332E-2</v>
      </c>
      <c r="Z667">
        <f>VLOOKUP(D667,Lapse!$A$2:$B$101, 2, FALSE)/12</f>
        <v>2.5000000000000001E-3</v>
      </c>
      <c r="AA667" s="28">
        <f t="shared" si="207"/>
        <v>1.2326539498926767E-2</v>
      </c>
      <c r="AB667" s="27">
        <f t="shared" si="205"/>
        <v>0</v>
      </c>
      <c r="AC667" s="27">
        <f t="shared" si="206"/>
        <v>1.1848228114214798</v>
      </c>
    </row>
    <row r="668" spans="1:29" x14ac:dyDescent="0.2">
      <c r="A668" s="19">
        <f t="shared" si="192"/>
        <v>64954</v>
      </c>
      <c r="B668">
        <f t="shared" si="193"/>
        <v>110</v>
      </c>
      <c r="C668">
        <f t="shared" si="194"/>
        <v>7</v>
      </c>
      <c r="D668">
        <f t="shared" si="195"/>
        <v>56</v>
      </c>
      <c r="E668">
        <f t="shared" si="196"/>
        <v>4</v>
      </c>
      <c r="F668">
        <f t="shared" si="197"/>
        <v>664</v>
      </c>
      <c r="G668" s="11">
        <f>'Fund Return'!D665</f>
        <v>9.4828378299914307E-2</v>
      </c>
      <c r="H668" s="12">
        <f t="shared" si="198"/>
        <v>0</v>
      </c>
      <c r="I668" s="12">
        <f>H667*(Input!$B$13)/12</f>
        <v>0</v>
      </c>
      <c r="J668" s="12">
        <f>H667*(Input!$B$14)/12</f>
        <v>0</v>
      </c>
      <c r="K668" s="12">
        <f>IF(AND($E668=0, H667&gt;0), Input!$B$15, 0)</f>
        <v>0</v>
      </c>
      <c r="L668" s="12">
        <f>O667*IF(AND($E668=0, H667&gt;0), Input!$B$12, 0)</f>
        <v>0</v>
      </c>
      <c r="M668" s="12">
        <f t="shared" si="199"/>
        <v>0</v>
      </c>
      <c r="N668" s="12">
        <f>IF(AND($E668=0, Q668=0, D668&lt;=5), MAX(O656*Input!$B$20), 0)</f>
        <v>0</v>
      </c>
      <c r="O668" s="12">
        <f t="shared" si="200"/>
        <v>157809.62</v>
      </c>
      <c r="P668" s="20">
        <f>IF(Q668=0, VLOOKUP(B668, LWP!$A$2:$B$77, 2, FALSE), P667)</f>
        <v>0.05</v>
      </c>
      <c r="Q668" s="13">
        <f>IF(F668&lt;Input!$B$23,0,1)</f>
        <v>1</v>
      </c>
      <c r="R668" s="12">
        <f t="shared" si="201"/>
        <v>657.54008333333331</v>
      </c>
      <c r="S668" s="12">
        <f t="shared" si="202"/>
        <v>657.54008333333331</v>
      </c>
      <c r="T668" s="27">
        <f>VLOOKUP(D668,'Swap-forward'!$A$2:$B$90,2,FALSE)/12</f>
        <v>3.1558224514588173E-3</v>
      </c>
      <c r="U668" s="27">
        <f>EXP(-SUM(T$5:T668))</f>
        <v>0.14572009535207134</v>
      </c>
      <c r="V668" s="12">
        <f t="shared" si="203"/>
        <v>0</v>
      </c>
      <c r="W668" s="12">
        <f t="shared" si="204"/>
        <v>95.816803641142258</v>
      </c>
      <c r="X668" s="26"/>
      <c r="Y668">
        <f>VLOOKUP(B668, Mort!$A$2:$D$116, 4, FALSE)/12</f>
        <v>2.3196803758333332E-2</v>
      </c>
      <c r="Z668">
        <f>VLOOKUP(D668,Lapse!$A$2:$B$101, 2, FALSE)/12</f>
        <v>2.5000000000000001E-3</v>
      </c>
      <c r="AA668" s="28">
        <f t="shared" si="207"/>
        <v>1.2010501673197942E-2</v>
      </c>
      <c r="AB668" s="27">
        <f t="shared" si="205"/>
        <v>0</v>
      </c>
      <c r="AC668" s="27">
        <f t="shared" si="206"/>
        <v>1.1508078804524178</v>
      </c>
    </row>
    <row r="669" spans="1:29" x14ac:dyDescent="0.2">
      <c r="A669" s="19">
        <f t="shared" si="192"/>
        <v>64984</v>
      </c>
      <c r="B669">
        <f t="shared" si="193"/>
        <v>110</v>
      </c>
      <c r="C669">
        <f t="shared" si="194"/>
        <v>8</v>
      </c>
      <c r="D669">
        <f t="shared" si="195"/>
        <v>56</v>
      </c>
      <c r="E669">
        <f t="shared" si="196"/>
        <v>5</v>
      </c>
      <c r="F669">
        <f t="shared" si="197"/>
        <v>665</v>
      </c>
      <c r="G669" s="11">
        <f>'Fund Return'!D666</f>
        <v>8.5852505034157645E-2</v>
      </c>
      <c r="H669" s="12">
        <f t="shared" si="198"/>
        <v>0</v>
      </c>
      <c r="I669" s="12">
        <f>H668*(Input!$B$13)/12</f>
        <v>0</v>
      </c>
      <c r="J669" s="12">
        <f>H668*(Input!$B$14)/12</f>
        <v>0</v>
      </c>
      <c r="K669" s="12">
        <f>IF(AND($E669=0, H668&gt;0), Input!$B$15, 0)</f>
        <v>0</v>
      </c>
      <c r="L669" s="12">
        <f>O668*IF(AND($E669=0, H668&gt;0), Input!$B$12, 0)</f>
        <v>0</v>
      </c>
      <c r="M669" s="12">
        <f t="shared" si="199"/>
        <v>0</v>
      </c>
      <c r="N669" s="12">
        <f>IF(AND($E669=0, Q669=0, D669&lt;=5), MAX(O657*Input!$B$20), 0)</f>
        <v>0</v>
      </c>
      <c r="O669" s="12">
        <f t="shared" si="200"/>
        <v>157809.62</v>
      </c>
      <c r="P669" s="20">
        <f>IF(Q669=0, VLOOKUP(B669, LWP!$A$2:$B$77, 2, FALSE), P668)</f>
        <v>0.05</v>
      </c>
      <c r="Q669" s="13">
        <f>IF(F669&lt;Input!$B$23,0,1)</f>
        <v>1</v>
      </c>
      <c r="R669" s="12">
        <f t="shared" si="201"/>
        <v>657.54008333333331</v>
      </c>
      <c r="S669" s="12">
        <f t="shared" si="202"/>
        <v>657.54008333333331</v>
      </c>
      <c r="T669" s="27">
        <f>VLOOKUP(D669,'Swap-forward'!$A$2:$B$90,2,FALSE)/12</f>
        <v>3.1558224514588173E-3</v>
      </c>
      <c r="U669" s="27">
        <f>EXP(-SUM(T$5:T669))</f>
        <v>0.1452609534697186</v>
      </c>
      <c r="V669" s="12">
        <f t="shared" si="203"/>
        <v>0</v>
      </c>
      <c r="W669" s="12">
        <f t="shared" si="204"/>
        <v>95.514899449558214</v>
      </c>
      <c r="X669" s="26"/>
      <c r="Y669">
        <f>VLOOKUP(B669, Mort!$A$2:$D$116, 4, FALSE)/12</f>
        <v>2.3196803758333332E-2</v>
      </c>
      <c r="Z669">
        <f>VLOOKUP(D669,Lapse!$A$2:$B$101, 2, FALSE)/12</f>
        <v>2.5000000000000001E-3</v>
      </c>
      <c r="AA669" s="28">
        <f t="shared" si="207"/>
        <v>1.1702566681788523E-2</v>
      </c>
      <c r="AB669" s="27">
        <f t="shared" si="205"/>
        <v>0</v>
      </c>
      <c r="AC669" s="27">
        <f t="shared" si="206"/>
        <v>1.1177694799127809</v>
      </c>
    </row>
    <row r="670" spans="1:29" x14ac:dyDescent="0.2">
      <c r="A670" s="19">
        <f t="shared" si="192"/>
        <v>65015</v>
      </c>
      <c r="B670">
        <f t="shared" si="193"/>
        <v>110</v>
      </c>
      <c r="C670">
        <f t="shared" si="194"/>
        <v>9</v>
      </c>
      <c r="D670">
        <f t="shared" si="195"/>
        <v>56</v>
      </c>
      <c r="E670">
        <f t="shared" si="196"/>
        <v>6</v>
      </c>
      <c r="F670">
        <f t="shared" si="197"/>
        <v>666</v>
      </c>
      <c r="G670" s="11">
        <f>'Fund Return'!D667</f>
        <v>1.9445880248255477E-2</v>
      </c>
      <c r="H670" s="12">
        <f t="shared" si="198"/>
        <v>0</v>
      </c>
      <c r="I670" s="12">
        <f>H669*(Input!$B$13)/12</f>
        <v>0</v>
      </c>
      <c r="J670" s="12">
        <f>H669*(Input!$B$14)/12</f>
        <v>0</v>
      </c>
      <c r="K670" s="12">
        <f>IF(AND($E670=0, H669&gt;0), Input!$B$15, 0)</f>
        <v>0</v>
      </c>
      <c r="L670" s="12">
        <f>O669*IF(AND($E670=0, H669&gt;0), Input!$B$12, 0)</f>
        <v>0</v>
      </c>
      <c r="M670" s="12">
        <f t="shared" si="199"/>
        <v>0</v>
      </c>
      <c r="N670" s="12">
        <f>IF(AND($E670=0, Q670=0, D670&lt;=5), MAX(O658*Input!$B$20), 0)</f>
        <v>0</v>
      </c>
      <c r="O670" s="12">
        <f t="shared" si="200"/>
        <v>157809.62</v>
      </c>
      <c r="P670" s="20">
        <f>IF(Q670=0, VLOOKUP(B670, LWP!$A$2:$B$77, 2, FALSE), P669)</f>
        <v>0.05</v>
      </c>
      <c r="Q670" s="13">
        <f>IF(F670&lt;Input!$B$23,0,1)</f>
        <v>1</v>
      </c>
      <c r="R670" s="12">
        <f t="shared" si="201"/>
        <v>657.54008333333331</v>
      </c>
      <c r="S670" s="12">
        <f t="shared" si="202"/>
        <v>657.54008333333331</v>
      </c>
      <c r="T670" s="27">
        <f>VLOOKUP(D670,'Swap-forward'!$A$2:$B$90,2,FALSE)/12</f>
        <v>3.1558224514588173E-3</v>
      </c>
      <c r="U670" s="27">
        <f>EXP(-SUM(T$5:T670))</f>
        <v>0.14480325827368337</v>
      </c>
      <c r="V670" s="12">
        <f t="shared" si="203"/>
        <v>0</v>
      </c>
      <c r="W670" s="12">
        <f t="shared" si="204"/>
        <v>95.213946512215955</v>
      </c>
      <c r="X670" s="26"/>
      <c r="Y670">
        <f>VLOOKUP(B670, Mort!$A$2:$D$116, 4, FALSE)/12</f>
        <v>2.3196803758333332E-2</v>
      </c>
      <c r="Z670">
        <f>VLOOKUP(D670,Lapse!$A$2:$B$101, 2, FALSE)/12</f>
        <v>2.5000000000000001E-3</v>
      </c>
      <c r="AA670" s="28">
        <f t="shared" si="207"/>
        <v>1.140252677765476E-2</v>
      </c>
      <c r="AB670" s="27">
        <f t="shared" si="205"/>
        <v>0</v>
      </c>
      <c r="AC670" s="27">
        <f t="shared" si="206"/>
        <v>1.0856795747117305</v>
      </c>
    </row>
    <row r="671" spans="1:29" x14ac:dyDescent="0.2">
      <c r="A671" s="19">
        <f t="shared" si="192"/>
        <v>65046</v>
      </c>
      <c r="B671">
        <f t="shared" si="193"/>
        <v>110</v>
      </c>
      <c r="C671">
        <f t="shared" si="194"/>
        <v>10</v>
      </c>
      <c r="D671">
        <f t="shared" si="195"/>
        <v>56</v>
      </c>
      <c r="E671">
        <f t="shared" si="196"/>
        <v>7</v>
      </c>
      <c r="F671">
        <f t="shared" si="197"/>
        <v>667</v>
      </c>
      <c r="G671" s="11">
        <f>'Fund Return'!D668</f>
        <v>-4.7759406264951954E-2</v>
      </c>
      <c r="H671" s="12">
        <f t="shared" si="198"/>
        <v>0</v>
      </c>
      <c r="I671" s="12">
        <f>H670*(Input!$B$13)/12</f>
        <v>0</v>
      </c>
      <c r="J671" s="12">
        <f>H670*(Input!$B$14)/12</f>
        <v>0</v>
      </c>
      <c r="K671" s="12">
        <f>IF(AND($E671=0, H670&gt;0), Input!$B$15, 0)</f>
        <v>0</v>
      </c>
      <c r="L671" s="12">
        <f>O670*IF(AND($E671=0, H670&gt;0), Input!$B$12, 0)</f>
        <v>0</v>
      </c>
      <c r="M671" s="12">
        <f t="shared" si="199"/>
        <v>0</v>
      </c>
      <c r="N671" s="12">
        <f>IF(AND($E671=0, Q671=0, D671&lt;=5), MAX(O659*Input!$B$20), 0)</f>
        <v>0</v>
      </c>
      <c r="O671" s="12">
        <f t="shared" si="200"/>
        <v>157809.62</v>
      </c>
      <c r="P671" s="20">
        <f>IF(Q671=0, VLOOKUP(B671, LWP!$A$2:$B$77, 2, FALSE), P670)</f>
        <v>0.05</v>
      </c>
      <c r="Q671" s="13">
        <f>IF(F671&lt;Input!$B$23,0,1)</f>
        <v>1</v>
      </c>
      <c r="R671" s="12">
        <f t="shared" si="201"/>
        <v>657.54008333333331</v>
      </c>
      <c r="S671" s="12">
        <f t="shared" si="202"/>
        <v>657.54008333333331</v>
      </c>
      <c r="T671" s="27">
        <f>VLOOKUP(D671,'Swap-forward'!$A$2:$B$90,2,FALSE)/12</f>
        <v>3.1558224514588173E-3</v>
      </c>
      <c r="U671" s="27">
        <f>EXP(-SUM(T$5:T671))</f>
        <v>0.14434700520567684</v>
      </c>
      <c r="V671" s="12">
        <f t="shared" si="203"/>
        <v>0</v>
      </c>
      <c r="W671" s="12">
        <f t="shared" si="204"/>
        <v>94.913941831857841</v>
      </c>
      <c r="X671" s="26"/>
      <c r="Y671">
        <f>VLOOKUP(B671, Mort!$A$2:$D$116, 4, FALSE)/12</f>
        <v>2.3196803758333332E-2</v>
      </c>
      <c r="Z671">
        <f>VLOOKUP(D671,Lapse!$A$2:$B$101, 2, FALSE)/12</f>
        <v>2.5000000000000001E-3</v>
      </c>
      <c r="AA671" s="28">
        <f t="shared" si="207"/>
        <v>1.111017954014025E-2</v>
      </c>
      <c r="AB671" s="27">
        <f t="shared" si="205"/>
        <v>0</v>
      </c>
      <c r="AC671" s="27">
        <f t="shared" si="206"/>
        <v>1.0545109346143688</v>
      </c>
    </row>
    <row r="672" spans="1:29" x14ac:dyDescent="0.2">
      <c r="A672" s="19">
        <f t="shared" si="192"/>
        <v>65074</v>
      </c>
      <c r="B672">
        <f t="shared" si="193"/>
        <v>110</v>
      </c>
      <c r="C672">
        <f t="shared" si="194"/>
        <v>11</v>
      </c>
      <c r="D672">
        <f t="shared" si="195"/>
        <v>56</v>
      </c>
      <c r="E672">
        <f t="shared" si="196"/>
        <v>8</v>
      </c>
      <c r="F672">
        <f t="shared" si="197"/>
        <v>668</v>
      </c>
      <c r="G672" s="11">
        <f>'Fund Return'!D669</f>
        <v>-1.1538958334945768E-2</v>
      </c>
      <c r="H672" s="12">
        <f t="shared" si="198"/>
        <v>0</v>
      </c>
      <c r="I672" s="12">
        <f>H671*(Input!$B$13)/12</f>
        <v>0</v>
      </c>
      <c r="J672" s="12">
        <f>H671*(Input!$B$14)/12</f>
        <v>0</v>
      </c>
      <c r="K672" s="12">
        <f>IF(AND($E672=0, H671&gt;0), Input!$B$15, 0)</f>
        <v>0</v>
      </c>
      <c r="L672" s="12">
        <f>O671*IF(AND($E672=0, H671&gt;0), Input!$B$12, 0)</f>
        <v>0</v>
      </c>
      <c r="M672" s="12">
        <f t="shared" si="199"/>
        <v>0</v>
      </c>
      <c r="N672" s="12">
        <f>IF(AND($E672=0, Q672=0, D672&lt;=5), MAX(O660*Input!$B$20), 0)</f>
        <v>0</v>
      </c>
      <c r="O672" s="12">
        <f t="shared" si="200"/>
        <v>157809.62</v>
      </c>
      <c r="P672" s="20">
        <f>IF(Q672=0, VLOOKUP(B672, LWP!$A$2:$B$77, 2, FALSE), P671)</f>
        <v>0.05</v>
      </c>
      <c r="Q672" s="13">
        <f>IF(F672&lt;Input!$B$23,0,1)</f>
        <v>1</v>
      </c>
      <c r="R672" s="12">
        <f t="shared" si="201"/>
        <v>657.54008333333331</v>
      </c>
      <c r="S672" s="12">
        <f t="shared" si="202"/>
        <v>657.54008333333331</v>
      </c>
      <c r="T672" s="27">
        <f>VLOOKUP(D672,'Swap-forward'!$A$2:$B$90,2,FALSE)/12</f>
        <v>3.1558224514588173E-3</v>
      </c>
      <c r="U672" s="27">
        <f>EXP(-SUM(T$5:T672))</f>
        <v>0.14389218972177267</v>
      </c>
      <c r="V672" s="12">
        <f t="shared" si="203"/>
        <v>0</v>
      </c>
      <c r="W672" s="12">
        <f t="shared" si="204"/>
        <v>94.614882420670213</v>
      </c>
      <c r="X672" s="26"/>
      <c r="Y672">
        <f>VLOOKUP(B672, Mort!$A$2:$D$116, 4, FALSE)/12</f>
        <v>2.3196803758333332E-2</v>
      </c>
      <c r="Z672">
        <f>VLOOKUP(D672,Lapse!$A$2:$B$101, 2, FALSE)/12</f>
        <v>2.5000000000000001E-3</v>
      </c>
      <c r="AA672" s="28">
        <f t="shared" si="207"/>
        <v>1.0825327738413697E-2</v>
      </c>
      <c r="AB672" s="27">
        <f t="shared" si="205"/>
        <v>0</v>
      </c>
      <c r="AC672" s="27">
        <f t="shared" si="206"/>
        <v>1.0242371111352317</v>
      </c>
    </row>
    <row r="673" spans="1:29" x14ac:dyDescent="0.2">
      <c r="A673" s="19">
        <f t="shared" si="192"/>
        <v>65105</v>
      </c>
      <c r="B673">
        <f t="shared" si="193"/>
        <v>111</v>
      </c>
      <c r="C673">
        <f t="shared" si="194"/>
        <v>0</v>
      </c>
      <c r="D673">
        <f t="shared" si="195"/>
        <v>56</v>
      </c>
      <c r="E673">
        <f t="shared" si="196"/>
        <v>9</v>
      </c>
      <c r="F673">
        <f t="shared" si="197"/>
        <v>669</v>
      </c>
      <c r="G673" s="11">
        <f>'Fund Return'!D670</f>
        <v>-2.5752749734036153E-3</v>
      </c>
      <c r="H673" s="12">
        <f t="shared" si="198"/>
        <v>0</v>
      </c>
      <c r="I673" s="12">
        <f>H672*(Input!$B$13)/12</f>
        <v>0</v>
      </c>
      <c r="J673" s="12">
        <f>H672*(Input!$B$14)/12</f>
        <v>0</v>
      </c>
      <c r="K673" s="12">
        <f>IF(AND($E673=0, H672&gt;0), Input!$B$15, 0)</f>
        <v>0</v>
      </c>
      <c r="L673" s="12">
        <f>O672*IF(AND($E673=0, H672&gt;0), Input!$B$12, 0)</f>
        <v>0</v>
      </c>
      <c r="M673" s="12">
        <f t="shared" si="199"/>
        <v>0</v>
      </c>
      <c r="N673" s="12">
        <f>IF(AND($E673=0, Q673=0, D673&lt;=5), MAX(O661*Input!$B$20), 0)</f>
        <v>0</v>
      </c>
      <c r="O673" s="12">
        <f t="shared" si="200"/>
        <v>157809.62</v>
      </c>
      <c r="P673" s="20">
        <f>IF(Q673=0, VLOOKUP(B673, LWP!$A$2:$B$77, 2, FALSE), P672)</f>
        <v>0.05</v>
      </c>
      <c r="Q673" s="13">
        <f>IF(F673&lt;Input!$B$23,0,1)</f>
        <v>1</v>
      </c>
      <c r="R673" s="12">
        <f t="shared" si="201"/>
        <v>657.54008333333331</v>
      </c>
      <c r="S673" s="12">
        <f t="shared" si="202"/>
        <v>657.54008333333331</v>
      </c>
      <c r="T673" s="27">
        <f>VLOOKUP(D673,'Swap-forward'!$A$2:$B$90,2,FALSE)/12</f>
        <v>3.1558224514588173E-3</v>
      </c>
      <c r="U673" s="27">
        <f>EXP(-SUM(T$5:T673))</f>
        <v>0.14343880729236178</v>
      </c>
      <c r="V673" s="12">
        <f t="shared" si="203"/>
        <v>0</v>
      </c>
      <c r="W673" s="12">
        <f t="shared" si="204"/>
        <v>94.316765300253493</v>
      </c>
      <c r="X673" s="26"/>
      <c r="Y673">
        <f>VLOOKUP(B673, Mort!$A$2:$D$116, 4, FALSE)/12</f>
        <v>2.3893792559999998E-2</v>
      </c>
      <c r="Z673">
        <f>VLOOKUP(D673,Lapse!$A$2:$B$101, 2, FALSE)/12</f>
        <v>2.5000000000000001E-3</v>
      </c>
      <c r="AA673" s="28">
        <f t="shared" si="207"/>
        <v>1.0540252929030432E-2</v>
      </c>
      <c r="AB673" s="27">
        <f t="shared" si="205"/>
        <v>0</v>
      </c>
      <c r="AC673" s="27">
        <f t="shared" si="206"/>
        <v>0.99412256171267277</v>
      </c>
    </row>
    <row r="674" spans="1:29" x14ac:dyDescent="0.2">
      <c r="A674" s="19">
        <f t="shared" si="192"/>
        <v>65135</v>
      </c>
      <c r="B674">
        <f t="shared" si="193"/>
        <v>111</v>
      </c>
      <c r="C674">
        <f t="shared" si="194"/>
        <v>1</v>
      </c>
      <c r="D674">
        <f t="shared" si="195"/>
        <v>56</v>
      </c>
      <c r="E674">
        <f t="shared" si="196"/>
        <v>10</v>
      </c>
      <c r="F674">
        <f t="shared" si="197"/>
        <v>670</v>
      </c>
      <c r="G674" s="11">
        <f>'Fund Return'!D671</f>
        <v>6.156447658904377E-3</v>
      </c>
      <c r="H674" s="12">
        <f t="shared" si="198"/>
        <v>0</v>
      </c>
      <c r="I674" s="12">
        <f>H673*(Input!$B$13)/12</f>
        <v>0</v>
      </c>
      <c r="J674" s="12">
        <f>H673*(Input!$B$14)/12</f>
        <v>0</v>
      </c>
      <c r="K674" s="12">
        <f>IF(AND($E674=0, H673&gt;0), Input!$B$15, 0)</f>
        <v>0</v>
      </c>
      <c r="L674" s="12">
        <f>O673*IF(AND($E674=0, H673&gt;0), Input!$B$12, 0)</f>
        <v>0</v>
      </c>
      <c r="M674" s="12">
        <f t="shared" si="199"/>
        <v>0</v>
      </c>
      <c r="N674" s="12">
        <f>IF(AND($E674=0, Q674=0, D674&lt;=5), MAX(O662*Input!$B$20), 0)</f>
        <v>0</v>
      </c>
      <c r="O674" s="12">
        <f t="shared" si="200"/>
        <v>157809.62</v>
      </c>
      <c r="P674" s="20">
        <f>IF(Q674=0, VLOOKUP(B674, LWP!$A$2:$B$77, 2, FALSE), P673)</f>
        <v>0.05</v>
      </c>
      <c r="Q674" s="13">
        <f>IF(F674&lt;Input!$B$23,0,1)</f>
        <v>1</v>
      </c>
      <c r="R674" s="12">
        <f t="shared" si="201"/>
        <v>657.54008333333331</v>
      </c>
      <c r="S674" s="12">
        <f t="shared" si="202"/>
        <v>657.54008333333331</v>
      </c>
      <c r="T674" s="27">
        <f>VLOOKUP(D674,'Swap-forward'!$A$2:$B$90,2,FALSE)/12</f>
        <v>3.1558224514588173E-3</v>
      </c>
      <c r="U674" s="27">
        <f>EXP(-SUM(T$5:T674))</f>
        <v>0.14298685340210712</v>
      </c>
      <c r="V674" s="12">
        <f t="shared" si="203"/>
        <v>0</v>
      </c>
      <c r="W674" s="12">
        <f t="shared" si="204"/>
        <v>94.019587501592625</v>
      </c>
      <c r="X674" s="26"/>
      <c r="Y674">
        <f>VLOOKUP(B674, Mort!$A$2:$D$116, 4, FALSE)/12</f>
        <v>2.3893792559999998E-2</v>
      </c>
      <c r="Z674">
        <f>VLOOKUP(D674,Lapse!$A$2:$B$101, 2, FALSE)/12</f>
        <v>2.5000000000000001E-3</v>
      </c>
      <c r="AA674" s="28">
        <f t="shared" si="207"/>
        <v>1.0262685296234211E-2</v>
      </c>
      <c r="AB674" s="27">
        <f t="shared" si="205"/>
        <v>0</v>
      </c>
      <c r="AC674" s="27">
        <f t="shared" si="206"/>
        <v>0.96489343821060047</v>
      </c>
    </row>
    <row r="675" spans="1:29" x14ac:dyDescent="0.2">
      <c r="A675" s="19">
        <f t="shared" si="192"/>
        <v>65166</v>
      </c>
      <c r="B675">
        <f t="shared" si="193"/>
        <v>111</v>
      </c>
      <c r="C675">
        <f t="shared" si="194"/>
        <v>2</v>
      </c>
      <c r="D675">
        <f t="shared" si="195"/>
        <v>56</v>
      </c>
      <c r="E675">
        <f t="shared" si="196"/>
        <v>11</v>
      </c>
      <c r="F675">
        <f t="shared" si="197"/>
        <v>671</v>
      </c>
      <c r="G675" s="11">
        <f>'Fund Return'!D672</f>
        <v>2.6747008133255223E-3</v>
      </c>
      <c r="H675" s="12">
        <f t="shared" si="198"/>
        <v>0</v>
      </c>
      <c r="I675" s="12">
        <f>H674*(Input!$B$13)/12</f>
        <v>0</v>
      </c>
      <c r="J675" s="12">
        <f>H674*(Input!$B$14)/12</f>
        <v>0</v>
      </c>
      <c r="K675" s="12">
        <f>IF(AND($E675=0, H674&gt;0), Input!$B$15, 0)</f>
        <v>0</v>
      </c>
      <c r="L675" s="12">
        <f>O674*IF(AND($E675=0, H674&gt;0), Input!$B$12, 0)</f>
        <v>0</v>
      </c>
      <c r="M675" s="12">
        <f t="shared" si="199"/>
        <v>0</v>
      </c>
      <c r="N675" s="12">
        <f>IF(AND($E675=0, Q675=0, D675&lt;=5), MAX(O663*Input!$B$20), 0)</f>
        <v>0</v>
      </c>
      <c r="O675" s="12">
        <f t="shared" si="200"/>
        <v>157809.62</v>
      </c>
      <c r="P675" s="20">
        <f>IF(Q675=0, VLOOKUP(B675, LWP!$A$2:$B$77, 2, FALSE), P674)</f>
        <v>0.05</v>
      </c>
      <c r="Q675" s="13">
        <f>IF(F675&lt;Input!$B$23,0,1)</f>
        <v>1</v>
      </c>
      <c r="R675" s="12">
        <f t="shared" si="201"/>
        <v>657.54008333333331</v>
      </c>
      <c r="S675" s="12">
        <f t="shared" si="202"/>
        <v>657.54008333333331</v>
      </c>
      <c r="T675" s="27">
        <f>VLOOKUP(D675,'Swap-forward'!$A$2:$B$90,2,FALSE)/12</f>
        <v>3.1558224514588173E-3</v>
      </c>
      <c r="U675" s="27">
        <f>EXP(-SUM(T$5:T675))</f>
        <v>0.1425363235498989</v>
      </c>
      <c r="V675" s="12">
        <f t="shared" si="203"/>
        <v>0</v>
      </c>
      <c r="W675" s="12">
        <f t="shared" si="204"/>
        <v>93.723346065027485</v>
      </c>
      <c r="X675" s="26"/>
      <c r="Y675">
        <f>VLOOKUP(B675, Mort!$A$2:$D$116, 4, FALSE)/12</f>
        <v>2.3893792559999998E-2</v>
      </c>
      <c r="Z675">
        <f>VLOOKUP(D675,Lapse!$A$2:$B$101, 2, FALSE)/12</f>
        <v>2.5000000000000001E-3</v>
      </c>
      <c r="AA675" s="28">
        <f t="shared" si="207"/>
        <v>9.9924271456007865E-3</v>
      </c>
      <c r="AB675" s="27">
        <f t="shared" si="205"/>
        <v>0</v>
      </c>
      <c r="AC675" s="27">
        <f t="shared" si="206"/>
        <v>0.93652370739671731</v>
      </c>
    </row>
    <row r="676" spans="1:29" x14ac:dyDescent="0.2">
      <c r="A676" s="19">
        <f t="shared" si="192"/>
        <v>65196</v>
      </c>
      <c r="B676">
        <f t="shared" si="193"/>
        <v>111</v>
      </c>
      <c r="C676">
        <f t="shared" si="194"/>
        <v>3</v>
      </c>
      <c r="D676">
        <f t="shared" si="195"/>
        <v>57</v>
      </c>
      <c r="E676">
        <f t="shared" si="196"/>
        <v>0</v>
      </c>
      <c r="F676">
        <f t="shared" si="197"/>
        <v>672</v>
      </c>
      <c r="G676" s="11">
        <f>'Fund Return'!D673</f>
        <v>-2.9879026249798966E-2</v>
      </c>
      <c r="H676" s="12">
        <f t="shared" si="198"/>
        <v>0</v>
      </c>
      <c r="I676" s="12">
        <f>H675*(Input!$B$13)/12</f>
        <v>0</v>
      </c>
      <c r="J676" s="12">
        <f>H675*(Input!$B$14)/12</f>
        <v>0</v>
      </c>
      <c r="K676" s="12">
        <f>IF(AND($E676=0, H675&gt;0), Input!$B$15, 0)</f>
        <v>0</v>
      </c>
      <c r="L676" s="12">
        <f>O675*IF(AND($E676=0, H675&gt;0), Input!$B$12, 0)</f>
        <v>0</v>
      </c>
      <c r="M676" s="12">
        <f t="shared" si="199"/>
        <v>0</v>
      </c>
      <c r="N676" s="12">
        <f>IF(AND($E676=0, Q676=0, D676&lt;=5), MAX(O664*Input!$B$20), 0)</f>
        <v>0</v>
      </c>
      <c r="O676" s="12">
        <f t="shared" si="200"/>
        <v>157809.62</v>
      </c>
      <c r="P676" s="20">
        <f>IF(Q676=0, VLOOKUP(B676, LWP!$A$2:$B$77, 2, FALSE), P675)</f>
        <v>0.05</v>
      </c>
      <c r="Q676" s="13">
        <f>IF(F676&lt;Input!$B$23,0,1)</f>
        <v>1</v>
      </c>
      <c r="R676" s="12">
        <f t="shared" si="201"/>
        <v>657.54008333333331</v>
      </c>
      <c r="S676" s="12">
        <f t="shared" si="202"/>
        <v>657.54008333333331</v>
      </c>
      <c r="T676" s="27">
        <f>VLOOKUP(D676,'Swap-forward'!$A$2:$B$90,2,FALSE)/12</f>
        <v>3.1558224514588173E-3</v>
      </c>
      <c r="U676" s="27">
        <f>EXP(-SUM(T$5:T676))</f>
        <v>0.14208721324880955</v>
      </c>
      <c r="V676" s="12">
        <f t="shared" si="203"/>
        <v>0</v>
      </c>
      <c r="W676" s="12">
        <f t="shared" si="204"/>
        <v>93.428038040223328</v>
      </c>
      <c r="X676" s="26"/>
      <c r="Y676">
        <f>VLOOKUP(B676, Mort!$A$2:$D$116, 4, FALSE)/12</f>
        <v>2.3893792559999998E-2</v>
      </c>
      <c r="Z676">
        <f>VLOOKUP(D676,Lapse!$A$2:$B$101, 2, FALSE)/12</f>
        <v>2.5000000000000001E-3</v>
      </c>
      <c r="AA676" s="28">
        <f t="shared" si="207"/>
        <v>9.7292859888023567E-3</v>
      </c>
      <c r="AB676" s="27">
        <f t="shared" si="205"/>
        <v>0</v>
      </c>
      <c r="AC676" s="27">
        <f t="shared" si="206"/>
        <v>0.90898810146603837</v>
      </c>
    </row>
    <row r="677" spans="1:29" x14ac:dyDescent="0.2">
      <c r="A677" s="19">
        <f t="shared" ref="A677:A720" si="208">EOMONTH(A676,1)</f>
        <v>65227</v>
      </c>
      <c r="B677">
        <f t="shared" si="193"/>
        <v>111</v>
      </c>
      <c r="C677">
        <f t="shared" si="194"/>
        <v>4</v>
      </c>
      <c r="D677">
        <f t="shared" si="195"/>
        <v>57</v>
      </c>
      <c r="E677">
        <f t="shared" si="196"/>
        <v>1</v>
      </c>
      <c r="F677">
        <f t="shared" si="197"/>
        <v>673</v>
      </c>
      <c r="G677" s="11">
        <f>'Fund Return'!D674</f>
        <v>2.0339867351807418E-2</v>
      </c>
      <c r="H677" s="12">
        <f t="shared" si="198"/>
        <v>0</v>
      </c>
      <c r="I677" s="12">
        <f>H676*(Input!$B$13)/12</f>
        <v>0</v>
      </c>
      <c r="J677" s="12">
        <f>H676*(Input!$B$14)/12</f>
        <v>0</v>
      </c>
      <c r="K677" s="12">
        <f>IF(AND($E677=0, H676&gt;0), Input!$B$15, 0)</f>
        <v>0</v>
      </c>
      <c r="L677" s="12">
        <f>O676*IF(AND($E677=0, H676&gt;0), Input!$B$12, 0)</f>
        <v>0</v>
      </c>
      <c r="M677" s="12">
        <f t="shared" si="199"/>
        <v>0</v>
      </c>
      <c r="N677" s="12">
        <f>IF(AND($E677=0, Q677=0, D677&lt;=5), MAX(O665*Input!$B$20), 0)</f>
        <v>0</v>
      </c>
      <c r="O677" s="12">
        <f t="shared" si="200"/>
        <v>157809.62</v>
      </c>
      <c r="P677" s="20">
        <f>IF(Q677=0, VLOOKUP(B677, LWP!$A$2:$B$77, 2, FALSE), P676)</f>
        <v>0.05</v>
      </c>
      <c r="Q677" s="13">
        <f>IF(F677&lt;Input!$B$23,0,1)</f>
        <v>1</v>
      </c>
      <c r="R677" s="12">
        <f t="shared" si="201"/>
        <v>657.54008333333331</v>
      </c>
      <c r="S677" s="12">
        <f t="shared" si="202"/>
        <v>657.54008333333331</v>
      </c>
      <c r="T677" s="27">
        <f>VLOOKUP(D677,'Swap-forward'!$A$2:$B$90,2,FALSE)/12</f>
        <v>3.1558224514588173E-3</v>
      </c>
      <c r="U677" s="27">
        <f>EXP(-SUM(T$5:T677))</f>
        <v>0.14163951802604913</v>
      </c>
      <c r="V677" s="12">
        <f t="shared" si="203"/>
        <v>0</v>
      </c>
      <c r="W677" s="12">
        <f t="shared" si="204"/>
        <v>93.133660486141508</v>
      </c>
      <c r="X677" s="26"/>
      <c r="Y677">
        <f>VLOOKUP(B677, Mort!$A$2:$D$116, 4, FALSE)/12</f>
        <v>2.3893792559999998E-2</v>
      </c>
      <c r="Z677">
        <f>VLOOKUP(D677,Lapse!$A$2:$B$101, 2, FALSE)/12</f>
        <v>2.5000000000000001E-3</v>
      </c>
      <c r="AA677" s="28">
        <f t="shared" si="207"/>
        <v>9.4730744065099261E-3</v>
      </c>
      <c r="AB677" s="27">
        <f t="shared" si="205"/>
        <v>0</v>
      </c>
      <c r="AC677" s="27">
        <f t="shared" si="206"/>
        <v>0.88226209553585189</v>
      </c>
    </row>
    <row r="678" spans="1:29" x14ac:dyDescent="0.2">
      <c r="A678" s="19">
        <f t="shared" si="208"/>
        <v>65258</v>
      </c>
      <c r="B678">
        <f t="shared" si="193"/>
        <v>111</v>
      </c>
      <c r="C678">
        <f t="shared" si="194"/>
        <v>5</v>
      </c>
      <c r="D678">
        <f t="shared" si="195"/>
        <v>57</v>
      </c>
      <c r="E678">
        <f t="shared" si="196"/>
        <v>2</v>
      </c>
      <c r="F678">
        <f t="shared" si="197"/>
        <v>674</v>
      </c>
      <c r="G678" s="11">
        <f>'Fund Return'!D675</f>
        <v>5.4858898353648634E-2</v>
      </c>
      <c r="H678" s="12">
        <f t="shared" si="198"/>
        <v>0</v>
      </c>
      <c r="I678" s="12">
        <f>H677*(Input!$B$13)/12</f>
        <v>0</v>
      </c>
      <c r="J678" s="12">
        <f>H677*(Input!$B$14)/12</f>
        <v>0</v>
      </c>
      <c r="K678" s="12">
        <f>IF(AND($E678=0, H677&gt;0), Input!$B$15, 0)</f>
        <v>0</v>
      </c>
      <c r="L678" s="12">
        <f>O677*IF(AND($E678=0, H677&gt;0), Input!$B$12, 0)</f>
        <v>0</v>
      </c>
      <c r="M678" s="12">
        <f t="shared" si="199"/>
        <v>0</v>
      </c>
      <c r="N678" s="12">
        <f>IF(AND($E678=0, Q678=0, D678&lt;=5), MAX(O666*Input!$B$20), 0)</f>
        <v>0</v>
      </c>
      <c r="O678" s="12">
        <f t="shared" si="200"/>
        <v>157809.62</v>
      </c>
      <c r="P678" s="20">
        <f>IF(Q678=0, VLOOKUP(B678, LWP!$A$2:$B$77, 2, FALSE), P677)</f>
        <v>0.05</v>
      </c>
      <c r="Q678" s="13">
        <f>IF(F678&lt;Input!$B$23,0,1)</f>
        <v>1</v>
      </c>
      <c r="R678" s="12">
        <f t="shared" si="201"/>
        <v>657.54008333333331</v>
      </c>
      <c r="S678" s="12">
        <f t="shared" si="202"/>
        <v>657.54008333333331</v>
      </c>
      <c r="T678" s="27">
        <f>VLOOKUP(D678,'Swap-forward'!$A$2:$B$90,2,FALSE)/12</f>
        <v>3.1558224514588173E-3</v>
      </c>
      <c r="U678" s="27">
        <f>EXP(-SUM(T$5:T678))</f>
        <v>0.14119323342292087</v>
      </c>
      <c r="V678" s="12">
        <f t="shared" si="203"/>
        <v>0</v>
      </c>
      <c r="W678" s="12">
        <f t="shared" si="204"/>
        <v>92.840210471010167</v>
      </c>
      <c r="X678" s="26"/>
      <c r="Y678">
        <f>VLOOKUP(B678, Mort!$A$2:$D$116, 4, FALSE)/12</f>
        <v>2.3893792559999998E-2</v>
      </c>
      <c r="Z678">
        <f>VLOOKUP(D678,Lapse!$A$2:$B$101, 2, FALSE)/12</f>
        <v>2.5000000000000001E-3</v>
      </c>
      <c r="AA678" s="28">
        <f t="shared" si="207"/>
        <v>9.2236099149059936E-3</v>
      </c>
      <c r="AB678" s="27">
        <f t="shared" si="205"/>
        <v>0</v>
      </c>
      <c r="AC678" s="27">
        <f t="shared" si="206"/>
        <v>0.85632188580236868</v>
      </c>
    </row>
    <row r="679" spans="1:29" x14ac:dyDescent="0.2">
      <c r="A679" s="19">
        <f t="shared" si="208"/>
        <v>65288</v>
      </c>
      <c r="B679">
        <f t="shared" si="193"/>
        <v>111</v>
      </c>
      <c r="C679">
        <f t="shared" si="194"/>
        <v>6</v>
      </c>
      <c r="D679">
        <f t="shared" si="195"/>
        <v>57</v>
      </c>
      <c r="E679">
        <f t="shared" si="196"/>
        <v>3</v>
      </c>
      <c r="F679">
        <f t="shared" si="197"/>
        <v>675</v>
      </c>
      <c r="G679" s="11">
        <f>'Fund Return'!D676</f>
        <v>7.7077531082006944E-3</v>
      </c>
      <c r="H679" s="12">
        <f t="shared" si="198"/>
        <v>0</v>
      </c>
      <c r="I679" s="12">
        <f>H678*(Input!$B$13)/12</f>
        <v>0</v>
      </c>
      <c r="J679" s="12">
        <f>H678*(Input!$B$14)/12</f>
        <v>0</v>
      </c>
      <c r="K679" s="12">
        <f>IF(AND($E679=0, H678&gt;0), Input!$B$15, 0)</f>
        <v>0</v>
      </c>
      <c r="L679" s="12">
        <f>O678*IF(AND($E679=0, H678&gt;0), Input!$B$12, 0)</f>
        <v>0</v>
      </c>
      <c r="M679" s="12">
        <f t="shared" si="199"/>
        <v>0</v>
      </c>
      <c r="N679" s="12">
        <f>IF(AND($E679=0, Q679=0, D679&lt;=5), MAX(O667*Input!$B$20), 0)</f>
        <v>0</v>
      </c>
      <c r="O679" s="12">
        <f t="shared" si="200"/>
        <v>157809.62</v>
      </c>
      <c r="P679" s="20">
        <f>IF(Q679=0, VLOOKUP(B679, LWP!$A$2:$B$77, 2, FALSE), P678)</f>
        <v>0.05</v>
      </c>
      <c r="Q679" s="13">
        <f>IF(F679&lt;Input!$B$23,0,1)</f>
        <v>1</v>
      </c>
      <c r="R679" s="12">
        <f t="shared" si="201"/>
        <v>657.54008333333331</v>
      </c>
      <c r="S679" s="12">
        <f t="shared" si="202"/>
        <v>657.54008333333331</v>
      </c>
      <c r="T679" s="27">
        <f>VLOOKUP(D679,'Swap-forward'!$A$2:$B$90,2,FALSE)/12</f>
        <v>3.1558224514588173E-3</v>
      </c>
      <c r="U679" s="27">
        <f>EXP(-SUM(T$5:T679))</f>
        <v>0.14074835499477656</v>
      </c>
      <c r="V679" s="12">
        <f t="shared" si="203"/>
        <v>0</v>
      </c>
      <c r="W679" s="12">
        <f t="shared" si="204"/>
        <v>92.547685072294954</v>
      </c>
      <c r="X679" s="26"/>
      <c r="Y679">
        <f>VLOOKUP(B679, Mort!$A$2:$D$116, 4, FALSE)/12</f>
        <v>2.3893792559999998E-2</v>
      </c>
      <c r="Z679">
        <f>VLOOKUP(D679,Lapse!$A$2:$B$101, 2, FALSE)/12</f>
        <v>2.5000000000000001E-3</v>
      </c>
      <c r="AA679" s="28">
        <f t="shared" si="207"/>
        <v>8.9807148357125086E-3</v>
      </c>
      <c r="AB679" s="27">
        <f t="shared" si="205"/>
        <v>0</v>
      </c>
      <c r="AC679" s="27">
        <f t="shared" si="206"/>
        <v>0.83114436833960836</v>
      </c>
    </row>
    <row r="680" spans="1:29" x14ac:dyDescent="0.2">
      <c r="A680" s="19">
        <f t="shared" si="208"/>
        <v>65319</v>
      </c>
      <c r="B680">
        <f t="shared" si="193"/>
        <v>111</v>
      </c>
      <c r="C680">
        <f t="shared" si="194"/>
        <v>7</v>
      </c>
      <c r="D680">
        <f t="shared" si="195"/>
        <v>57</v>
      </c>
      <c r="E680">
        <f t="shared" si="196"/>
        <v>4</v>
      </c>
      <c r="F680">
        <f t="shared" si="197"/>
        <v>676</v>
      </c>
      <c r="G680" s="11">
        <f>'Fund Return'!D677</f>
        <v>-1.9175585968223156E-2</v>
      </c>
      <c r="H680" s="12">
        <f t="shared" si="198"/>
        <v>0</v>
      </c>
      <c r="I680" s="12">
        <f>H679*(Input!$B$13)/12</f>
        <v>0</v>
      </c>
      <c r="J680" s="12">
        <f>H679*(Input!$B$14)/12</f>
        <v>0</v>
      </c>
      <c r="K680" s="12">
        <f>IF(AND($E680=0, H679&gt;0), Input!$B$15, 0)</f>
        <v>0</v>
      </c>
      <c r="L680" s="12">
        <f>O679*IF(AND($E680=0, H679&gt;0), Input!$B$12, 0)</f>
        <v>0</v>
      </c>
      <c r="M680" s="12">
        <f t="shared" si="199"/>
        <v>0</v>
      </c>
      <c r="N680" s="12">
        <f>IF(AND($E680=0, Q680=0, D680&lt;=5), MAX(O668*Input!$B$20), 0)</f>
        <v>0</v>
      </c>
      <c r="O680" s="12">
        <f t="shared" si="200"/>
        <v>157809.62</v>
      </c>
      <c r="P680" s="20">
        <f>IF(Q680=0, VLOOKUP(B680, LWP!$A$2:$B$77, 2, FALSE), P679)</f>
        <v>0.05</v>
      </c>
      <c r="Q680" s="13">
        <f>IF(F680&lt;Input!$B$23,0,1)</f>
        <v>1</v>
      </c>
      <c r="R680" s="12">
        <f t="shared" si="201"/>
        <v>657.54008333333331</v>
      </c>
      <c r="S680" s="12">
        <f t="shared" si="202"/>
        <v>657.54008333333331</v>
      </c>
      <c r="T680" s="27">
        <f>VLOOKUP(D680,'Swap-forward'!$A$2:$B$90,2,FALSE)/12</f>
        <v>3.1558224514588173E-3</v>
      </c>
      <c r="U680" s="27">
        <f>EXP(-SUM(T$5:T680))</f>
        <v>0.14030487831097246</v>
      </c>
      <c r="V680" s="12">
        <f t="shared" si="203"/>
        <v>0</v>
      </c>
      <c r="W680" s="12">
        <f t="shared" si="204"/>
        <v>92.256081376670025</v>
      </c>
      <c r="X680" s="26"/>
      <c r="Y680">
        <f>VLOOKUP(B680, Mort!$A$2:$D$116, 4, FALSE)/12</f>
        <v>2.3893792559999998E-2</v>
      </c>
      <c r="Z680">
        <f>VLOOKUP(D680,Lapse!$A$2:$B$101, 2, FALSE)/12</f>
        <v>2.5000000000000001E-3</v>
      </c>
      <c r="AA680" s="28">
        <f t="shared" si="207"/>
        <v>8.74421616964151E-3</v>
      </c>
      <c r="AB680" s="27">
        <f t="shared" si="205"/>
        <v>0</v>
      </c>
      <c r="AC680" s="27">
        <f t="shared" si="206"/>
        <v>0.80670711852164101</v>
      </c>
    </row>
    <row r="681" spans="1:29" x14ac:dyDescent="0.2">
      <c r="A681" s="19">
        <f t="shared" si="208"/>
        <v>65349</v>
      </c>
      <c r="B681">
        <f t="shared" si="193"/>
        <v>111</v>
      </c>
      <c r="C681">
        <f t="shared" si="194"/>
        <v>8</v>
      </c>
      <c r="D681">
        <f t="shared" si="195"/>
        <v>57</v>
      </c>
      <c r="E681">
        <f t="shared" si="196"/>
        <v>5</v>
      </c>
      <c r="F681">
        <f t="shared" si="197"/>
        <v>677</v>
      </c>
      <c r="G681" s="11">
        <f>'Fund Return'!D678</f>
        <v>-4.7279768986936692E-2</v>
      </c>
      <c r="H681" s="12">
        <f t="shared" si="198"/>
        <v>0</v>
      </c>
      <c r="I681" s="12">
        <f>H680*(Input!$B$13)/12</f>
        <v>0</v>
      </c>
      <c r="J681" s="12">
        <f>H680*(Input!$B$14)/12</f>
        <v>0</v>
      </c>
      <c r="K681" s="12">
        <f>IF(AND($E681=0, H680&gt;0), Input!$B$15, 0)</f>
        <v>0</v>
      </c>
      <c r="L681" s="12">
        <f>O680*IF(AND($E681=0, H680&gt;0), Input!$B$12, 0)</f>
        <v>0</v>
      </c>
      <c r="M681" s="12">
        <f t="shared" si="199"/>
        <v>0</v>
      </c>
      <c r="N681" s="12">
        <f>IF(AND($E681=0, Q681=0, D681&lt;=5), MAX(O669*Input!$B$20), 0)</f>
        <v>0</v>
      </c>
      <c r="O681" s="12">
        <f t="shared" si="200"/>
        <v>157809.62</v>
      </c>
      <c r="P681" s="20">
        <f>IF(Q681=0, VLOOKUP(B681, LWP!$A$2:$B$77, 2, FALSE), P680)</f>
        <v>0.05</v>
      </c>
      <c r="Q681" s="13">
        <f>IF(F681&lt;Input!$B$23,0,1)</f>
        <v>1</v>
      </c>
      <c r="R681" s="12">
        <f t="shared" si="201"/>
        <v>657.54008333333331</v>
      </c>
      <c r="S681" s="12">
        <f t="shared" si="202"/>
        <v>657.54008333333331</v>
      </c>
      <c r="T681" s="27">
        <f>VLOOKUP(D681,'Swap-forward'!$A$2:$B$90,2,FALSE)/12</f>
        <v>3.1558224514588173E-3</v>
      </c>
      <c r="U681" s="27">
        <f>EXP(-SUM(T$5:T681))</f>
        <v>0.13986279895482515</v>
      </c>
      <c r="V681" s="12">
        <f t="shared" si="203"/>
        <v>0</v>
      </c>
      <c r="W681" s="12">
        <f t="shared" si="204"/>
        <v>91.965396479988968</v>
      </c>
      <c r="X681" s="26"/>
      <c r="Y681">
        <f>VLOOKUP(B681, Mort!$A$2:$D$116, 4, FALSE)/12</f>
        <v>2.3893792559999998E-2</v>
      </c>
      <c r="Z681">
        <f>VLOOKUP(D681,Lapse!$A$2:$B$101, 2, FALSE)/12</f>
        <v>2.5000000000000001E-3</v>
      </c>
      <c r="AA681" s="28">
        <f t="shared" si="207"/>
        <v>8.513945473178337E-3</v>
      </c>
      <c r="AB681" s="27">
        <f t="shared" si="205"/>
        <v>0</v>
      </c>
      <c r="AC681" s="27">
        <f t="shared" si="206"/>
        <v>0.78298837104985308</v>
      </c>
    </row>
    <row r="682" spans="1:29" x14ac:dyDescent="0.2">
      <c r="A682" s="19">
        <f t="shared" si="208"/>
        <v>65380</v>
      </c>
      <c r="B682">
        <f t="shared" si="193"/>
        <v>111</v>
      </c>
      <c r="C682">
        <f t="shared" si="194"/>
        <v>9</v>
      </c>
      <c r="D682">
        <f t="shared" si="195"/>
        <v>57</v>
      </c>
      <c r="E682">
        <f t="shared" si="196"/>
        <v>6</v>
      </c>
      <c r="F682">
        <f t="shared" si="197"/>
        <v>678</v>
      </c>
      <c r="G682" s="11">
        <f>'Fund Return'!D679</f>
        <v>4.6756959536776277E-2</v>
      </c>
      <c r="H682" s="12">
        <f t="shared" si="198"/>
        <v>0</v>
      </c>
      <c r="I682" s="12">
        <f>H681*(Input!$B$13)/12</f>
        <v>0</v>
      </c>
      <c r="J682" s="12">
        <f>H681*(Input!$B$14)/12</f>
        <v>0</v>
      </c>
      <c r="K682" s="12">
        <f>IF(AND($E682=0, H681&gt;0), Input!$B$15, 0)</f>
        <v>0</v>
      </c>
      <c r="L682" s="12">
        <f>O681*IF(AND($E682=0, H681&gt;0), Input!$B$12, 0)</f>
        <v>0</v>
      </c>
      <c r="M682" s="12">
        <f t="shared" si="199"/>
        <v>0</v>
      </c>
      <c r="N682" s="12">
        <f>IF(AND($E682=0, Q682=0, D682&lt;=5), MAX(O670*Input!$B$20), 0)</f>
        <v>0</v>
      </c>
      <c r="O682" s="12">
        <f t="shared" si="200"/>
        <v>157809.62</v>
      </c>
      <c r="P682" s="20">
        <f>IF(Q682=0, VLOOKUP(B682, LWP!$A$2:$B$77, 2, FALSE), P681)</f>
        <v>0.05</v>
      </c>
      <c r="Q682" s="13">
        <f>IF(F682&lt;Input!$B$23,0,1)</f>
        <v>1</v>
      </c>
      <c r="R682" s="12">
        <f t="shared" si="201"/>
        <v>657.54008333333331</v>
      </c>
      <c r="S682" s="12">
        <f t="shared" si="202"/>
        <v>657.54008333333331</v>
      </c>
      <c r="T682" s="27">
        <f>VLOOKUP(D682,'Swap-forward'!$A$2:$B$90,2,FALSE)/12</f>
        <v>3.1558224514588173E-3</v>
      </c>
      <c r="U682" s="27">
        <f>EXP(-SUM(T$5:T682))</f>
        <v>0.13942211252356743</v>
      </c>
      <c r="V682" s="12">
        <f t="shared" si="203"/>
        <v>0</v>
      </c>
      <c r="W682" s="12">
        <f t="shared" si="204"/>
        <v>91.675627487255895</v>
      </c>
      <c r="X682" s="26"/>
      <c r="Y682">
        <f>VLOOKUP(B682, Mort!$A$2:$D$116, 4, FALSE)/12</f>
        <v>2.3893792559999998E-2</v>
      </c>
      <c r="Z682">
        <f>VLOOKUP(D682,Lapse!$A$2:$B$101, 2, FALSE)/12</f>
        <v>2.5000000000000001E-3</v>
      </c>
      <c r="AA682" s="28">
        <f t="shared" si="207"/>
        <v>8.2897387386096262E-3</v>
      </c>
      <c r="AB682" s="27">
        <f t="shared" si="205"/>
        <v>0</v>
      </c>
      <c r="AC682" s="27">
        <f t="shared" si="206"/>
        <v>0.7599670005674507</v>
      </c>
    </row>
    <row r="683" spans="1:29" x14ac:dyDescent="0.2">
      <c r="A683" s="19">
        <f t="shared" si="208"/>
        <v>65411</v>
      </c>
      <c r="B683">
        <f t="shared" si="193"/>
        <v>111</v>
      </c>
      <c r="C683">
        <f t="shared" si="194"/>
        <v>10</v>
      </c>
      <c r="D683">
        <f t="shared" si="195"/>
        <v>57</v>
      </c>
      <c r="E683">
        <f t="shared" si="196"/>
        <v>7</v>
      </c>
      <c r="F683">
        <f t="shared" si="197"/>
        <v>679</v>
      </c>
      <c r="G683" s="11">
        <f>'Fund Return'!D680</f>
        <v>-2.1608962821216039E-2</v>
      </c>
      <c r="H683" s="12">
        <f t="shared" si="198"/>
        <v>0</v>
      </c>
      <c r="I683" s="12">
        <f>H682*(Input!$B$13)/12</f>
        <v>0</v>
      </c>
      <c r="J683" s="12">
        <f>H682*(Input!$B$14)/12</f>
        <v>0</v>
      </c>
      <c r="K683" s="12">
        <f>IF(AND($E683=0, H682&gt;0), Input!$B$15, 0)</f>
        <v>0</v>
      </c>
      <c r="L683" s="12">
        <f>O682*IF(AND($E683=0, H682&gt;0), Input!$B$12, 0)</f>
        <v>0</v>
      </c>
      <c r="M683" s="12">
        <f t="shared" si="199"/>
        <v>0</v>
      </c>
      <c r="N683" s="12">
        <f>IF(AND($E683=0, Q683=0, D683&lt;=5), MAX(O671*Input!$B$20), 0)</f>
        <v>0</v>
      </c>
      <c r="O683" s="12">
        <f t="shared" si="200"/>
        <v>157809.62</v>
      </c>
      <c r="P683" s="20">
        <f>IF(Q683=0, VLOOKUP(B683, LWP!$A$2:$B$77, 2, FALSE), P682)</f>
        <v>0.05</v>
      </c>
      <c r="Q683" s="13">
        <f>IF(F683&lt;Input!$B$23,0,1)</f>
        <v>1</v>
      </c>
      <c r="R683" s="12">
        <f t="shared" si="201"/>
        <v>657.54008333333331</v>
      </c>
      <c r="S683" s="12">
        <f t="shared" si="202"/>
        <v>657.54008333333331</v>
      </c>
      <c r="T683" s="27">
        <f>VLOOKUP(D683,'Swap-forward'!$A$2:$B$90,2,FALSE)/12</f>
        <v>3.1558224514588173E-3</v>
      </c>
      <c r="U683" s="27">
        <f>EXP(-SUM(T$5:T683))</f>
        <v>0.13898281462830459</v>
      </c>
      <c r="V683" s="12">
        <f t="shared" si="203"/>
        <v>0</v>
      </c>
      <c r="W683" s="12">
        <f t="shared" si="204"/>
        <v>91.38677151259661</v>
      </c>
      <c r="X683" s="26"/>
      <c r="Y683">
        <f>VLOOKUP(B683, Mort!$A$2:$D$116, 4, FALSE)/12</f>
        <v>2.3893792559999998E-2</v>
      </c>
      <c r="Z683">
        <f>VLOOKUP(D683,Lapse!$A$2:$B$101, 2, FALSE)/12</f>
        <v>2.5000000000000001E-3</v>
      </c>
      <c r="AA683" s="28">
        <f t="shared" si="207"/>
        <v>8.0714362772106602E-3</v>
      </c>
      <c r="AB683" s="27">
        <f t="shared" si="205"/>
        <v>0</v>
      </c>
      <c r="AC683" s="27">
        <f t="shared" si="206"/>
        <v>0.73762250284393405</v>
      </c>
    </row>
    <row r="684" spans="1:29" x14ac:dyDescent="0.2">
      <c r="A684" s="19">
        <f t="shared" si="208"/>
        <v>65439</v>
      </c>
      <c r="B684">
        <f t="shared" si="193"/>
        <v>111</v>
      </c>
      <c r="C684">
        <f t="shared" si="194"/>
        <v>11</v>
      </c>
      <c r="D684">
        <f t="shared" si="195"/>
        <v>57</v>
      </c>
      <c r="E684">
        <f t="shared" si="196"/>
        <v>8</v>
      </c>
      <c r="F684">
        <f t="shared" si="197"/>
        <v>680</v>
      </c>
      <c r="G684" s="11">
        <f>'Fund Return'!D681</f>
        <v>1.281989187529489E-2</v>
      </c>
      <c r="H684" s="12">
        <f t="shared" si="198"/>
        <v>0</v>
      </c>
      <c r="I684" s="12">
        <f>H683*(Input!$B$13)/12</f>
        <v>0</v>
      </c>
      <c r="J684" s="12">
        <f>H683*(Input!$B$14)/12</f>
        <v>0</v>
      </c>
      <c r="K684" s="12">
        <f>IF(AND($E684=0, H683&gt;0), Input!$B$15, 0)</f>
        <v>0</v>
      </c>
      <c r="L684" s="12">
        <f>O683*IF(AND($E684=0, H683&gt;0), Input!$B$12, 0)</f>
        <v>0</v>
      </c>
      <c r="M684" s="12">
        <f t="shared" si="199"/>
        <v>0</v>
      </c>
      <c r="N684" s="12">
        <f>IF(AND($E684=0, Q684=0, D684&lt;=5), MAX(O672*Input!$B$20), 0)</f>
        <v>0</v>
      </c>
      <c r="O684" s="12">
        <f t="shared" si="200"/>
        <v>157809.62</v>
      </c>
      <c r="P684" s="20">
        <f>IF(Q684=0, VLOOKUP(B684, LWP!$A$2:$B$77, 2, FALSE), P683)</f>
        <v>0.05</v>
      </c>
      <c r="Q684" s="13">
        <f>IF(F684&lt;Input!$B$23,0,1)</f>
        <v>1</v>
      </c>
      <c r="R684" s="12">
        <f t="shared" si="201"/>
        <v>657.54008333333331</v>
      </c>
      <c r="S684" s="12">
        <f t="shared" si="202"/>
        <v>657.54008333333331</v>
      </c>
      <c r="T684" s="27">
        <f>VLOOKUP(D684,'Swap-forward'!$A$2:$B$90,2,FALSE)/12</f>
        <v>3.1558224514588173E-3</v>
      </c>
      <c r="U684" s="27">
        <f>EXP(-SUM(T$5:T684))</f>
        <v>0.13854490089397065</v>
      </c>
      <c r="V684" s="12">
        <f t="shared" si="203"/>
        <v>0</v>
      </c>
      <c r="W684" s="12">
        <f t="shared" si="204"/>
        <v>91.098825679229861</v>
      </c>
      <c r="X684" s="26"/>
      <c r="Y684">
        <f>VLOOKUP(B684, Mort!$A$2:$D$116, 4, FALSE)/12</f>
        <v>2.3893792559999998E-2</v>
      </c>
      <c r="Z684">
        <f>VLOOKUP(D684,Lapse!$A$2:$B$101, 2, FALSE)/12</f>
        <v>2.5000000000000001E-3</v>
      </c>
      <c r="AA684" s="28">
        <f t="shared" si="207"/>
        <v>7.8588826055088767E-3</v>
      </c>
      <c r="AB684" s="27">
        <f t="shared" si="205"/>
        <v>0</v>
      </c>
      <c r="AC684" s="27">
        <f t="shared" si="206"/>
        <v>0.71593497651278493</v>
      </c>
    </row>
    <row r="685" spans="1:29" x14ac:dyDescent="0.2">
      <c r="A685" s="19">
        <f t="shared" si="208"/>
        <v>65470</v>
      </c>
      <c r="B685">
        <f t="shared" si="193"/>
        <v>112</v>
      </c>
      <c r="C685">
        <f t="shared" si="194"/>
        <v>0</v>
      </c>
      <c r="D685">
        <f t="shared" si="195"/>
        <v>57</v>
      </c>
      <c r="E685">
        <f t="shared" si="196"/>
        <v>9</v>
      </c>
      <c r="F685">
        <f t="shared" si="197"/>
        <v>681</v>
      </c>
      <c r="G685" s="11">
        <f>'Fund Return'!D682</f>
        <v>-3.7201466034547104E-2</v>
      </c>
      <c r="H685" s="12">
        <f t="shared" si="198"/>
        <v>0</v>
      </c>
      <c r="I685" s="12">
        <f>H684*(Input!$B$13)/12</f>
        <v>0</v>
      </c>
      <c r="J685" s="12">
        <f>H684*(Input!$B$14)/12</f>
        <v>0</v>
      </c>
      <c r="K685" s="12">
        <f>IF(AND($E685=0, H684&gt;0), Input!$B$15, 0)</f>
        <v>0</v>
      </c>
      <c r="L685" s="12">
        <f>O684*IF(AND($E685=0, H684&gt;0), Input!$B$12, 0)</f>
        <v>0</v>
      </c>
      <c r="M685" s="12">
        <f t="shared" si="199"/>
        <v>0</v>
      </c>
      <c r="N685" s="12">
        <f>IF(AND($E685=0, Q685=0, D685&lt;=5), MAX(O673*Input!$B$20), 0)</f>
        <v>0</v>
      </c>
      <c r="O685" s="12">
        <f t="shared" si="200"/>
        <v>157809.62</v>
      </c>
      <c r="P685" s="20">
        <f>IF(Q685=0, VLOOKUP(B685, LWP!$A$2:$B$77, 2, FALSE), P684)</f>
        <v>0.05</v>
      </c>
      <c r="Q685" s="13">
        <f>IF(F685&lt;Input!$B$23,0,1)</f>
        <v>1</v>
      </c>
      <c r="R685" s="12">
        <f t="shared" si="201"/>
        <v>657.54008333333331</v>
      </c>
      <c r="S685" s="12">
        <f t="shared" si="202"/>
        <v>657.54008333333331</v>
      </c>
      <c r="T685" s="27">
        <f>VLOOKUP(D685,'Swap-forward'!$A$2:$B$90,2,FALSE)/12</f>
        <v>3.1558224514588173E-3</v>
      </c>
      <c r="U685" s="27">
        <f>EXP(-SUM(T$5:T685))</f>
        <v>0.13810836695928486</v>
      </c>
      <c r="V685" s="12">
        <f t="shared" si="203"/>
        <v>0</v>
      </c>
      <c r="W685" s="12">
        <f t="shared" si="204"/>
        <v>90.811787119438748</v>
      </c>
      <c r="X685" s="26"/>
      <c r="Y685">
        <f>VLOOKUP(B685, Mort!$A$2:$D$116, 4, FALSE)/12</f>
        <v>4.4458333333333329E-2</v>
      </c>
      <c r="Z685">
        <f>VLOOKUP(D685,Lapse!$A$2:$B$101, 2, FALSE)/12</f>
        <v>2.5000000000000001E-3</v>
      </c>
      <c r="AA685" s="28">
        <f t="shared" si="207"/>
        <v>7.490716058548114E-3</v>
      </c>
      <c r="AB685" s="27">
        <f t="shared" si="205"/>
        <v>0</v>
      </c>
      <c r="AC685" s="27">
        <f t="shared" si="206"/>
        <v>0.68024531208103256</v>
      </c>
    </row>
    <row r="686" spans="1:29" x14ac:dyDescent="0.2">
      <c r="A686" s="19">
        <f t="shared" si="208"/>
        <v>65500</v>
      </c>
      <c r="B686">
        <f t="shared" si="193"/>
        <v>112</v>
      </c>
      <c r="C686">
        <f t="shared" si="194"/>
        <v>1</v>
      </c>
      <c r="D686">
        <f t="shared" si="195"/>
        <v>57</v>
      </c>
      <c r="E686">
        <f t="shared" si="196"/>
        <v>10</v>
      </c>
      <c r="F686">
        <f t="shared" si="197"/>
        <v>682</v>
      </c>
      <c r="G686" s="11">
        <f>'Fund Return'!D683</f>
        <v>-1.6505111753260013E-2</v>
      </c>
      <c r="H686" s="12">
        <f t="shared" si="198"/>
        <v>0</v>
      </c>
      <c r="I686" s="12">
        <f>H685*(Input!$B$13)/12</f>
        <v>0</v>
      </c>
      <c r="J686" s="12">
        <f>H685*(Input!$B$14)/12</f>
        <v>0</v>
      </c>
      <c r="K686" s="12">
        <f>IF(AND($E686=0, H685&gt;0), Input!$B$15, 0)</f>
        <v>0</v>
      </c>
      <c r="L686" s="12">
        <f>O685*IF(AND($E686=0, H685&gt;0), Input!$B$12, 0)</f>
        <v>0</v>
      </c>
      <c r="M686" s="12">
        <f t="shared" si="199"/>
        <v>0</v>
      </c>
      <c r="N686" s="12">
        <f>IF(AND($E686=0, Q686=0, D686&lt;=5), MAX(O674*Input!$B$20), 0)</f>
        <v>0</v>
      </c>
      <c r="O686" s="12">
        <f t="shared" si="200"/>
        <v>157809.62</v>
      </c>
      <c r="P686" s="20">
        <f>IF(Q686=0, VLOOKUP(B686, LWP!$A$2:$B$77, 2, FALSE), P685)</f>
        <v>0.05</v>
      </c>
      <c r="Q686" s="13">
        <f>IF(F686&lt;Input!$B$23,0,1)</f>
        <v>1</v>
      </c>
      <c r="R686" s="12">
        <f t="shared" si="201"/>
        <v>657.54008333333331</v>
      </c>
      <c r="S686" s="12">
        <f t="shared" si="202"/>
        <v>657.54008333333331</v>
      </c>
      <c r="T686" s="27">
        <f>VLOOKUP(D686,'Swap-forward'!$A$2:$B$90,2,FALSE)/12</f>
        <v>3.1558224514588173E-3</v>
      </c>
      <c r="U686" s="27">
        <f>EXP(-SUM(T$5:T686))</f>
        <v>0.13767320847670811</v>
      </c>
      <c r="V686" s="12">
        <f t="shared" si="203"/>
        <v>0</v>
      </c>
      <c r="W686" s="12">
        <f t="shared" si="204"/>
        <v>90.525652974542027</v>
      </c>
      <c r="X686" s="26"/>
      <c r="Y686">
        <f>VLOOKUP(B686, Mort!$A$2:$D$116, 4, FALSE)/12</f>
        <v>4.4458333333333329E-2</v>
      </c>
      <c r="Z686">
        <f>VLOOKUP(D686,Lapse!$A$2:$B$101, 2, FALSE)/12</f>
        <v>2.5000000000000001E-3</v>
      </c>
      <c r="AA686" s="28">
        <f t="shared" si="207"/>
        <v>7.13979707884405E-3</v>
      </c>
      <c r="AB686" s="27">
        <f t="shared" si="205"/>
        <v>0</v>
      </c>
      <c r="AC686" s="27">
        <f t="shared" si="206"/>
        <v>0.64633479266808536</v>
      </c>
    </row>
    <row r="687" spans="1:29" x14ac:dyDescent="0.2">
      <c r="A687" s="19">
        <f t="shared" si="208"/>
        <v>65531</v>
      </c>
      <c r="B687">
        <f t="shared" si="193"/>
        <v>112</v>
      </c>
      <c r="C687">
        <f t="shared" si="194"/>
        <v>2</v>
      </c>
      <c r="D687">
        <f t="shared" si="195"/>
        <v>57</v>
      </c>
      <c r="E687">
        <f t="shared" si="196"/>
        <v>11</v>
      </c>
      <c r="F687">
        <f t="shared" si="197"/>
        <v>683</v>
      </c>
      <c r="G687" s="11">
        <f>'Fund Return'!D684</f>
        <v>-2.7887753089921294E-2</v>
      </c>
      <c r="H687" s="12">
        <f t="shared" si="198"/>
        <v>0</v>
      </c>
      <c r="I687" s="12">
        <f>H686*(Input!$B$13)/12</f>
        <v>0</v>
      </c>
      <c r="J687" s="12">
        <f>H686*(Input!$B$14)/12</f>
        <v>0</v>
      </c>
      <c r="K687" s="12">
        <f>IF(AND($E687=0, H686&gt;0), Input!$B$15, 0)</f>
        <v>0</v>
      </c>
      <c r="L687" s="12">
        <f>O686*IF(AND($E687=0, H686&gt;0), Input!$B$12, 0)</f>
        <v>0</v>
      </c>
      <c r="M687" s="12">
        <f t="shared" si="199"/>
        <v>0</v>
      </c>
      <c r="N687" s="12">
        <f>IF(AND($E687=0, Q687=0, D687&lt;=5), MAX(O675*Input!$B$20), 0)</f>
        <v>0</v>
      </c>
      <c r="O687" s="12">
        <f t="shared" si="200"/>
        <v>157809.62</v>
      </c>
      <c r="P687" s="20">
        <f>IF(Q687=0, VLOOKUP(B687, LWP!$A$2:$B$77, 2, FALSE), P686)</f>
        <v>0.05</v>
      </c>
      <c r="Q687" s="13">
        <f>IF(F687&lt;Input!$B$23,0,1)</f>
        <v>1</v>
      </c>
      <c r="R687" s="12">
        <f t="shared" si="201"/>
        <v>657.54008333333331</v>
      </c>
      <c r="S687" s="12">
        <f t="shared" si="202"/>
        <v>657.54008333333331</v>
      </c>
      <c r="T687" s="27">
        <f>VLOOKUP(D687,'Swap-forward'!$A$2:$B$90,2,FALSE)/12</f>
        <v>3.1558224514588173E-3</v>
      </c>
      <c r="U687" s="27">
        <f>EXP(-SUM(T$5:T687))</f>
        <v>0.13723942111239976</v>
      </c>
      <c r="V687" s="12">
        <f t="shared" si="203"/>
        <v>0</v>
      </c>
      <c r="W687" s="12">
        <f t="shared" si="204"/>
        <v>90.240420394865765</v>
      </c>
      <c r="X687" s="26"/>
      <c r="Y687">
        <f>VLOOKUP(B687, Mort!$A$2:$D$116, 4, FALSE)/12</f>
        <v>4.4458333333333329E-2</v>
      </c>
      <c r="Z687">
        <f>VLOOKUP(D687,Lapse!$A$2:$B$101, 2, FALSE)/12</f>
        <v>2.5000000000000001E-3</v>
      </c>
      <c r="AA687" s="28">
        <f t="shared" si="207"/>
        <v>6.8053176663794906E-3</v>
      </c>
      <c r="AB687" s="27">
        <f t="shared" si="205"/>
        <v>0</v>
      </c>
      <c r="AC687" s="27">
        <f t="shared" si="206"/>
        <v>0.61411472713469206</v>
      </c>
    </row>
    <row r="688" spans="1:29" x14ac:dyDescent="0.2">
      <c r="A688" s="19">
        <f t="shared" si="208"/>
        <v>65561</v>
      </c>
      <c r="B688">
        <f t="shared" si="193"/>
        <v>112</v>
      </c>
      <c r="C688">
        <f t="shared" si="194"/>
        <v>3</v>
      </c>
      <c r="D688">
        <f t="shared" si="195"/>
        <v>58</v>
      </c>
      <c r="E688">
        <f t="shared" si="196"/>
        <v>0</v>
      </c>
      <c r="F688">
        <f t="shared" si="197"/>
        <v>684</v>
      </c>
      <c r="G688" s="11">
        <f>'Fund Return'!D685</f>
        <v>-4.1519073341867434E-2</v>
      </c>
      <c r="H688" s="12">
        <f t="shared" si="198"/>
        <v>0</v>
      </c>
      <c r="I688" s="12">
        <f>H687*(Input!$B$13)/12</f>
        <v>0</v>
      </c>
      <c r="J688" s="12">
        <f>H687*(Input!$B$14)/12</f>
        <v>0</v>
      </c>
      <c r="K688" s="12">
        <f>IF(AND($E688=0, H687&gt;0), Input!$B$15, 0)</f>
        <v>0</v>
      </c>
      <c r="L688" s="12">
        <f>O687*IF(AND($E688=0, H687&gt;0), Input!$B$12, 0)</f>
        <v>0</v>
      </c>
      <c r="M688" s="12">
        <f t="shared" si="199"/>
        <v>0</v>
      </c>
      <c r="N688" s="12">
        <f>IF(AND($E688=0, Q688=0, D688&lt;=5), MAX(O676*Input!$B$20), 0)</f>
        <v>0</v>
      </c>
      <c r="O688" s="12">
        <f t="shared" si="200"/>
        <v>157809.62</v>
      </c>
      <c r="P688" s="20">
        <f>IF(Q688=0, VLOOKUP(B688, LWP!$A$2:$B$77, 2, FALSE), P687)</f>
        <v>0.05</v>
      </c>
      <c r="Q688" s="13">
        <f>IF(F688&lt;Input!$B$23,0,1)</f>
        <v>1</v>
      </c>
      <c r="R688" s="12">
        <f t="shared" si="201"/>
        <v>657.54008333333331</v>
      </c>
      <c r="S688" s="12">
        <f t="shared" si="202"/>
        <v>657.54008333333331</v>
      </c>
      <c r="T688" s="27">
        <f>VLOOKUP(D688,'Swap-forward'!$A$2:$B$90,2,FALSE)/12</f>
        <v>3.1558224514588173E-3</v>
      </c>
      <c r="U688" s="27">
        <f>EXP(-SUM(T$5:T688))</f>
        <v>0.13680700054617445</v>
      </c>
      <c r="V688" s="12">
        <f t="shared" si="203"/>
        <v>0</v>
      </c>
      <c r="W688" s="12">
        <f t="shared" si="204"/>
        <v>89.956086539714931</v>
      </c>
      <c r="X688" s="26"/>
      <c r="Y688">
        <f>VLOOKUP(B688, Mort!$A$2:$D$116, 4, FALSE)/12</f>
        <v>4.4458333333333329E-2</v>
      </c>
      <c r="Z688">
        <f>VLOOKUP(D688,Lapse!$A$2:$B$101, 2, FALSE)/12</f>
        <v>2.5000000000000001E-3</v>
      </c>
      <c r="AA688" s="28">
        <f t="shared" si="207"/>
        <v>6.4865076736655486E-3</v>
      </c>
      <c r="AB688" s="27">
        <f t="shared" si="205"/>
        <v>0</v>
      </c>
      <c r="AC688" s="27">
        <f t="shared" si="206"/>
        <v>0.58350084563278304</v>
      </c>
    </row>
    <row r="689" spans="1:29" x14ac:dyDescent="0.2">
      <c r="A689" s="19">
        <f t="shared" si="208"/>
        <v>65592</v>
      </c>
      <c r="B689">
        <f t="shared" si="193"/>
        <v>112</v>
      </c>
      <c r="C689">
        <f t="shared" si="194"/>
        <v>4</v>
      </c>
      <c r="D689">
        <f t="shared" si="195"/>
        <v>58</v>
      </c>
      <c r="E689">
        <f t="shared" si="196"/>
        <v>1</v>
      </c>
      <c r="F689">
        <f t="shared" si="197"/>
        <v>685</v>
      </c>
      <c r="G689" s="11">
        <f>'Fund Return'!D686</f>
        <v>-1.8419491331116956E-2</v>
      </c>
      <c r="H689" s="12">
        <f t="shared" si="198"/>
        <v>0</v>
      </c>
      <c r="I689" s="12">
        <f>H688*(Input!$B$13)/12</f>
        <v>0</v>
      </c>
      <c r="J689" s="12">
        <f>H688*(Input!$B$14)/12</f>
        <v>0</v>
      </c>
      <c r="K689" s="12">
        <f>IF(AND($E689=0, H688&gt;0), Input!$B$15, 0)</f>
        <v>0</v>
      </c>
      <c r="L689" s="12">
        <f>O688*IF(AND($E689=0, H688&gt;0), Input!$B$12, 0)</f>
        <v>0</v>
      </c>
      <c r="M689" s="12">
        <f t="shared" si="199"/>
        <v>0</v>
      </c>
      <c r="N689" s="12">
        <f>IF(AND($E689=0, Q689=0, D689&lt;=5), MAX(O677*Input!$B$20), 0)</f>
        <v>0</v>
      </c>
      <c r="O689" s="12">
        <f t="shared" si="200"/>
        <v>157809.62</v>
      </c>
      <c r="P689" s="20">
        <f>IF(Q689=0, VLOOKUP(B689, LWP!$A$2:$B$77, 2, FALSE), P688)</f>
        <v>0.05</v>
      </c>
      <c r="Q689" s="13">
        <f>IF(F689&lt;Input!$B$23,0,1)</f>
        <v>1</v>
      </c>
      <c r="R689" s="12">
        <f t="shared" si="201"/>
        <v>657.54008333333331</v>
      </c>
      <c r="S689" s="12">
        <f t="shared" si="202"/>
        <v>657.54008333333331</v>
      </c>
      <c r="T689" s="27">
        <f>VLOOKUP(D689,'Swap-forward'!$A$2:$B$90,2,FALSE)/12</f>
        <v>3.1558224514588173E-3</v>
      </c>
      <c r="U689" s="27">
        <f>EXP(-SUM(T$5:T689))</f>
        <v>0.13637594247145909</v>
      </c>
      <c r="V689" s="12">
        <f t="shared" si="203"/>
        <v>0</v>
      </c>
      <c r="W689" s="12">
        <f t="shared" si="204"/>
        <v>89.672648577345086</v>
      </c>
      <c r="X689" s="26"/>
      <c r="Y689">
        <f>VLOOKUP(B689, Mort!$A$2:$D$116, 4, FALSE)/12</f>
        <v>4.4458333333333329E-2</v>
      </c>
      <c r="Z689">
        <f>VLOOKUP(D689,Lapse!$A$2:$B$101, 2, FALSE)/12</f>
        <v>2.5000000000000001E-3</v>
      </c>
      <c r="AA689" s="28">
        <f t="shared" si="207"/>
        <v>6.1826330324571497E-3</v>
      </c>
      <c r="AB689" s="27">
        <f t="shared" si="205"/>
        <v>0</v>
      </c>
      <c r="AC689" s="27">
        <f t="shared" si="206"/>
        <v>0.55441307920221539</v>
      </c>
    </row>
    <row r="690" spans="1:29" x14ac:dyDescent="0.2">
      <c r="A690" s="19">
        <f t="shared" si="208"/>
        <v>65623</v>
      </c>
      <c r="B690">
        <f t="shared" si="193"/>
        <v>112</v>
      </c>
      <c r="C690">
        <f t="shared" si="194"/>
        <v>5</v>
      </c>
      <c r="D690">
        <f t="shared" si="195"/>
        <v>58</v>
      </c>
      <c r="E690">
        <f t="shared" si="196"/>
        <v>2</v>
      </c>
      <c r="F690">
        <f t="shared" si="197"/>
        <v>686</v>
      </c>
      <c r="G690" s="11">
        <f>'Fund Return'!D687</f>
        <v>8.4950912012556112E-2</v>
      </c>
      <c r="H690" s="12">
        <f t="shared" si="198"/>
        <v>0</v>
      </c>
      <c r="I690" s="12">
        <f>H689*(Input!$B$13)/12</f>
        <v>0</v>
      </c>
      <c r="J690" s="12">
        <f>H689*(Input!$B$14)/12</f>
        <v>0</v>
      </c>
      <c r="K690" s="12">
        <f>IF(AND($E690=0, H689&gt;0), Input!$B$15, 0)</f>
        <v>0</v>
      </c>
      <c r="L690" s="12">
        <f>O689*IF(AND($E690=0, H689&gt;0), Input!$B$12, 0)</f>
        <v>0</v>
      </c>
      <c r="M690" s="12">
        <f t="shared" si="199"/>
        <v>0</v>
      </c>
      <c r="N690" s="12">
        <f>IF(AND($E690=0, Q690=0, D690&lt;=5), MAX(O678*Input!$B$20), 0)</f>
        <v>0</v>
      </c>
      <c r="O690" s="12">
        <f t="shared" si="200"/>
        <v>157809.62</v>
      </c>
      <c r="P690" s="20">
        <f>IF(Q690=0, VLOOKUP(B690, LWP!$A$2:$B$77, 2, FALSE), P689)</f>
        <v>0.05</v>
      </c>
      <c r="Q690" s="13">
        <f>IF(F690&lt;Input!$B$23,0,1)</f>
        <v>1</v>
      </c>
      <c r="R690" s="12">
        <f t="shared" si="201"/>
        <v>657.54008333333331</v>
      </c>
      <c r="S690" s="12">
        <f t="shared" si="202"/>
        <v>657.54008333333331</v>
      </c>
      <c r="T690" s="27">
        <f>VLOOKUP(D690,'Swap-forward'!$A$2:$B$90,2,FALSE)/12</f>
        <v>3.1558224514588173E-3</v>
      </c>
      <c r="U690" s="27">
        <f>EXP(-SUM(T$5:T690))</f>
        <v>0.13594624259524993</v>
      </c>
      <c r="V690" s="12">
        <f t="shared" si="203"/>
        <v>0</v>
      </c>
      <c r="W690" s="12">
        <f t="shared" si="204"/>
        <v>89.390103684934189</v>
      </c>
      <c r="X690" s="26"/>
      <c r="Y690">
        <f>VLOOKUP(B690, Mort!$A$2:$D$116, 4, FALSE)/12</f>
        <v>4.4458333333333329E-2</v>
      </c>
      <c r="Z690">
        <f>VLOOKUP(D690,Lapse!$A$2:$B$101, 2, FALSE)/12</f>
        <v>2.5000000000000001E-3</v>
      </c>
      <c r="AA690" s="28">
        <f t="shared" si="207"/>
        <v>5.892994063541936E-3</v>
      </c>
      <c r="AB690" s="27">
        <f t="shared" si="205"/>
        <v>0</v>
      </c>
      <c r="AC690" s="27">
        <f t="shared" si="206"/>
        <v>0.52677535035471534</v>
      </c>
    </row>
    <row r="691" spans="1:29" x14ac:dyDescent="0.2">
      <c r="A691" s="19">
        <f t="shared" si="208"/>
        <v>65653</v>
      </c>
      <c r="B691">
        <f t="shared" si="193"/>
        <v>112</v>
      </c>
      <c r="C691">
        <f t="shared" si="194"/>
        <v>6</v>
      </c>
      <c r="D691">
        <f t="shared" si="195"/>
        <v>58</v>
      </c>
      <c r="E691">
        <f t="shared" si="196"/>
        <v>3</v>
      </c>
      <c r="F691">
        <f t="shared" si="197"/>
        <v>687</v>
      </c>
      <c r="G691" s="11">
        <f>'Fund Return'!D688</f>
        <v>7.6992948191476021E-2</v>
      </c>
      <c r="H691" s="12">
        <f t="shared" si="198"/>
        <v>0</v>
      </c>
      <c r="I691" s="12">
        <f>H690*(Input!$B$13)/12</f>
        <v>0</v>
      </c>
      <c r="J691" s="12">
        <f>H690*(Input!$B$14)/12</f>
        <v>0</v>
      </c>
      <c r="K691" s="12">
        <f>IF(AND($E691=0, H690&gt;0), Input!$B$15, 0)</f>
        <v>0</v>
      </c>
      <c r="L691" s="12">
        <f>O690*IF(AND($E691=0, H690&gt;0), Input!$B$12, 0)</f>
        <v>0</v>
      </c>
      <c r="M691" s="12">
        <f t="shared" si="199"/>
        <v>0</v>
      </c>
      <c r="N691" s="12">
        <f>IF(AND($E691=0, Q691=0, D691&lt;=5), MAX(O679*Input!$B$20), 0)</f>
        <v>0</v>
      </c>
      <c r="O691" s="12">
        <f t="shared" si="200"/>
        <v>157809.62</v>
      </c>
      <c r="P691" s="20">
        <f>IF(Q691=0, VLOOKUP(B691, LWP!$A$2:$B$77, 2, FALSE), P690)</f>
        <v>0.05</v>
      </c>
      <c r="Q691" s="13">
        <f>IF(F691&lt;Input!$B$23,0,1)</f>
        <v>1</v>
      </c>
      <c r="R691" s="12">
        <f t="shared" si="201"/>
        <v>657.54008333333331</v>
      </c>
      <c r="S691" s="12">
        <f t="shared" si="202"/>
        <v>657.54008333333331</v>
      </c>
      <c r="T691" s="27">
        <f>VLOOKUP(D691,'Swap-forward'!$A$2:$B$90,2,FALSE)/12</f>
        <v>3.1558224514588173E-3</v>
      </c>
      <c r="U691" s="27">
        <f>EXP(-SUM(T$5:T691))</f>
        <v>0.13551789663806979</v>
      </c>
      <c r="V691" s="12">
        <f t="shared" si="203"/>
        <v>0</v>
      </c>
      <c r="W691" s="12">
        <f t="shared" si="204"/>
        <v>89.108449048554462</v>
      </c>
      <c r="X691" s="26"/>
      <c r="Y691">
        <f>VLOOKUP(B691, Mort!$A$2:$D$116, 4, FALSE)/12</f>
        <v>4.4458333333333329E-2</v>
      </c>
      <c r="Z691">
        <f>VLOOKUP(D691,Lapse!$A$2:$B$101, 2, FALSE)/12</f>
        <v>2.5000000000000001E-3</v>
      </c>
      <c r="AA691" s="28">
        <f t="shared" si="207"/>
        <v>5.6169238657107993E-3</v>
      </c>
      <c r="AB691" s="27">
        <f t="shared" si="205"/>
        <v>0</v>
      </c>
      <c r="AC691" s="27">
        <f t="shared" si="206"/>
        <v>0.50051537409730029</v>
      </c>
    </row>
    <row r="692" spans="1:29" x14ac:dyDescent="0.2">
      <c r="A692" s="19">
        <f t="shared" si="208"/>
        <v>65684</v>
      </c>
      <c r="B692">
        <f t="shared" si="193"/>
        <v>112</v>
      </c>
      <c r="C692">
        <f t="shared" si="194"/>
        <v>7</v>
      </c>
      <c r="D692">
        <f t="shared" si="195"/>
        <v>58</v>
      </c>
      <c r="E692">
        <f t="shared" si="196"/>
        <v>4</v>
      </c>
      <c r="F692">
        <f t="shared" si="197"/>
        <v>688</v>
      </c>
      <c r="G692" s="11">
        <f>'Fund Return'!D689</f>
        <v>-2.6371687877536569E-2</v>
      </c>
      <c r="H692" s="12">
        <f t="shared" si="198"/>
        <v>0</v>
      </c>
      <c r="I692" s="12">
        <f>H691*(Input!$B$13)/12</f>
        <v>0</v>
      </c>
      <c r="J692" s="12">
        <f>H691*(Input!$B$14)/12</f>
        <v>0</v>
      </c>
      <c r="K692" s="12">
        <f>IF(AND($E692=0, H691&gt;0), Input!$B$15, 0)</f>
        <v>0</v>
      </c>
      <c r="L692" s="12">
        <f>O691*IF(AND($E692=0, H691&gt;0), Input!$B$12, 0)</f>
        <v>0</v>
      </c>
      <c r="M692" s="12">
        <f t="shared" si="199"/>
        <v>0</v>
      </c>
      <c r="N692" s="12">
        <f>IF(AND($E692=0, Q692=0, D692&lt;=5), MAX(O680*Input!$B$20), 0)</f>
        <v>0</v>
      </c>
      <c r="O692" s="12">
        <f t="shared" si="200"/>
        <v>157809.62</v>
      </c>
      <c r="P692" s="20">
        <f>IF(Q692=0, VLOOKUP(B692, LWP!$A$2:$B$77, 2, FALSE), P691)</f>
        <v>0.05</v>
      </c>
      <c r="Q692" s="13">
        <f>IF(F692&lt;Input!$B$23,0,1)</f>
        <v>1</v>
      </c>
      <c r="R692" s="12">
        <f t="shared" si="201"/>
        <v>657.54008333333331</v>
      </c>
      <c r="S692" s="12">
        <f t="shared" si="202"/>
        <v>657.54008333333331</v>
      </c>
      <c r="T692" s="27">
        <f>VLOOKUP(D692,'Swap-forward'!$A$2:$B$90,2,FALSE)/12</f>
        <v>3.1558224514588173E-3</v>
      </c>
      <c r="U692" s="27">
        <f>EXP(-SUM(T$5:T692))</f>
        <v>0.13509090033392551</v>
      </c>
      <c r="V692" s="12">
        <f t="shared" si="203"/>
        <v>0</v>
      </c>
      <c r="W692" s="12">
        <f t="shared" si="204"/>
        <v>88.827681863144406</v>
      </c>
      <c r="X692" s="26"/>
      <c r="Y692">
        <f>VLOOKUP(B692, Mort!$A$2:$D$116, 4, FALSE)/12</f>
        <v>4.4458333333333329E-2</v>
      </c>
      <c r="Z692">
        <f>VLOOKUP(D692,Lapse!$A$2:$B$101, 2, FALSE)/12</f>
        <v>2.5000000000000001E-3</v>
      </c>
      <c r="AA692" s="28">
        <f t="shared" si="207"/>
        <v>5.3537867802006204E-3</v>
      </c>
      <c r="AB692" s="27">
        <f t="shared" si="205"/>
        <v>0</v>
      </c>
      <c r="AC692" s="27">
        <f t="shared" si="206"/>
        <v>0.47556446887476894</v>
      </c>
    </row>
    <row r="693" spans="1:29" x14ac:dyDescent="0.2">
      <c r="A693" s="19">
        <f t="shared" si="208"/>
        <v>65714</v>
      </c>
      <c r="B693">
        <f t="shared" si="193"/>
        <v>112</v>
      </c>
      <c r="C693">
        <f t="shared" si="194"/>
        <v>8</v>
      </c>
      <c r="D693">
        <f t="shared" si="195"/>
        <v>58</v>
      </c>
      <c r="E693">
        <f t="shared" si="196"/>
        <v>5</v>
      </c>
      <c r="F693">
        <f t="shared" si="197"/>
        <v>689</v>
      </c>
      <c r="G693" s="11">
        <f>'Fund Return'!D690</f>
        <v>2.9768947939288668E-2</v>
      </c>
      <c r="H693" s="12">
        <f t="shared" si="198"/>
        <v>0</v>
      </c>
      <c r="I693" s="12">
        <f>H692*(Input!$B$13)/12</f>
        <v>0</v>
      </c>
      <c r="J693" s="12">
        <f>H692*(Input!$B$14)/12</f>
        <v>0</v>
      </c>
      <c r="K693" s="12">
        <f>IF(AND($E693=0, H692&gt;0), Input!$B$15, 0)</f>
        <v>0</v>
      </c>
      <c r="L693" s="12">
        <f>O692*IF(AND($E693=0, H692&gt;0), Input!$B$12, 0)</f>
        <v>0</v>
      </c>
      <c r="M693" s="12">
        <f t="shared" si="199"/>
        <v>0</v>
      </c>
      <c r="N693" s="12">
        <f>IF(AND($E693=0, Q693=0, D693&lt;=5), MAX(O681*Input!$B$20), 0)</f>
        <v>0</v>
      </c>
      <c r="O693" s="12">
        <f t="shared" si="200"/>
        <v>157809.62</v>
      </c>
      <c r="P693" s="20">
        <f>IF(Q693=0, VLOOKUP(B693, LWP!$A$2:$B$77, 2, FALSE), P692)</f>
        <v>0.05</v>
      </c>
      <c r="Q693" s="13">
        <f>IF(F693&lt;Input!$B$23,0,1)</f>
        <v>1</v>
      </c>
      <c r="R693" s="12">
        <f t="shared" si="201"/>
        <v>657.54008333333331</v>
      </c>
      <c r="S693" s="12">
        <f t="shared" si="202"/>
        <v>657.54008333333331</v>
      </c>
      <c r="T693" s="27">
        <f>VLOOKUP(D693,'Swap-forward'!$A$2:$B$90,2,FALSE)/12</f>
        <v>3.1558224514588173E-3</v>
      </c>
      <c r="U693" s="27">
        <f>EXP(-SUM(T$5:T693))</f>
        <v>0.13466524943026539</v>
      </c>
      <c r="V693" s="12">
        <f t="shared" si="203"/>
        <v>0</v>
      </c>
      <c r="W693" s="12">
        <f t="shared" si="204"/>
        <v>88.547799332480821</v>
      </c>
      <c r="X693" s="26"/>
      <c r="Y693">
        <f>VLOOKUP(B693, Mort!$A$2:$D$116, 4, FALSE)/12</f>
        <v>4.4458333333333329E-2</v>
      </c>
      <c r="Z693">
        <f>VLOOKUP(D693,Lapse!$A$2:$B$101, 2, FALSE)/12</f>
        <v>2.5000000000000001E-3</v>
      </c>
      <c r="AA693" s="28">
        <f t="shared" si="207"/>
        <v>5.1029769270735407E-3</v>
      </c>
      <c r="AB693" s="27">
        <f t="shared" si="205"/>
        <v>0</v>
      </c>
      <c r="AC693" s="27">
        <f t="shared" si="206"/>
        <v>0.45185737693678751</v>
      </c>
    </row>
    <row r="694" spans="1:29" x14ac:dyDescent="0.2">
      <c r="A694" s="19">
        <f t="shared" si="208"/>
        <v>65745</v>
      </c>
      <c r="B694">
        <f t="shared" si="193"/>
        <v>112</v>
      </c>
      <c r="C694">
        <f t="shared" si="194"/>
        <v>9</v>
      </c>
      <c r="D694">
        <f t="shared" si="195"/>
        <v>58</v>
      </c>
      <c r="E694">
        <f t="shared" si="196"/>
        <v>6</v>
      </c>
      <c r="F694">
        <f t="shared" si="197"/>
        <v>690</v>
      </c>
      <c r="G694" s="11">
        <f>'Fund Return'!D691</f>
        <v>4.2221327635342198E-2</v>
      </c>
      <c r="H694" s="12">
        <f t="shared" si="198"/>
        <v>0</v>
      </c>
      <c r="I694" s="12">
        <f>H693*(Input!$B$13)/12</f>
        <v>0</v>
      </c>
      <c r="J694" s="12">
        <f>H693*(Input!$B$14)/12</f>
        <v>0</v>
      </c>
      <c r="K694" s="12">
        <f>IF(AND($E694=0, H693&gt;0), Input!$B$15, 0)</f>
        <v>0</v>
      </c>
      <c r="L694" s="12">
        <f>O693*IF(AND($E694=0, H693&gt;0), Input!$B$12, 0)</f>
        <v>0</v>
      </c>
      <c r="M694" s="12">
        <f t="shared" si="199"/>
        <v>0</v>
      </c>
      <c r="N694" s="12">
        <f>IF(AND($E694=0, Q694=0, D694&lt;=5), MAX(O682*Input!$B$20), 0)</f>
        <v>0</v>
      </c>
      <c r="O694" s="12">
        <f t="shared" si="200"/>
        <v>157809.62</v>
      </c>
      <c r="P694" s="20">
        <f>IF(Q694=0, VLOOKUP(B694, LWP!$A$2:$B$77, 2, FALSE), P693)</f>
        <v>0.05</v>
      </c>
      <c r="Q694" s="13">
        <f>IF(F694&lt;Input!$B$23,0,1)</f>
        <v>1</v>
      </c>
      <c r="R694" s="12">
        <f t="shared" si="201"/>
        <v>657.54008333333331</v>
      </c>
      <c r="S694" s="12">
        <f t="shared" si="202"/>
        <v>657.54008333333331</v>
      </c>
      <c r="T694" s="27">
        <f>VLOOKUP(D694,'Swap-forward'!$A$2:$B$90,2,FALSE)/12</f>
        <v>3.1558224514588173E-3</v>
      </c>
      <c r="U694" s="27">
        <f>EXP(-SUM(T$5:T694))</f>
        <v>0.13424093968793693</v>
      </c>
      <c r="V694" s="12">
        <f t="shared" si="203"/>
        <v>0</v>
      </c>
      <c r="W694" s="12">
        <f t="shared" si="204"/>
        <v>88.268798669151025</v>
      </c>
      <c r="X694" s="26"/>
      <c r="Y694">
        <f>VLOOKUP(B694, Mort!$A$2:$D$116, 4, FALSE)/12</f>
        <v>4.4458333333333329E-2</v>
      </c>
      <c r="Z694">
        <f>VLOOKUP(D694,Lapse!$A$2:$B$101, 2, FALSE)/12</f>
        <v>2.5000000000000001E-3</v>
      </c>
      <c r="AA694" s="28">
        <f t="shared" si="207"/>
        <v>4.8639168101627531E-3</v>
      </c>
      <c r="AB694" s="27">
        <f t="shared" si="205"/>
        <v>0</v>
      </c>
      <c r="AC694" s="27">
        <f t="shared" si="206"/>
        <v>0.42933209365975533</v>
      </c>
    </row>
    <row r="695" spans="1:29" x14ac:dyDescent="0.2">
      <c r="A695" s="19">
        <f t="shared" si="208"/>
        <v>65776</v>
      </c>
      <c r="B695">
        <f t="shared" si="193"/>
        <v>112</v>
      </c>
      <c r="C695">
        <f t="shared" si="194"/>
        <v>10</v>
      </c>
      <c r="D695">
        <f t="shared" si="195"/>
        <v>58</v>
      </c>
      <c r="E695">
        <f t="shared" si="196"/>
        <v>7</v>
      </c>
      <c r="F695">
        <f t="shared" si="197"/>
        <v>691</v>
      </c>
      <c r="G695" s="11">
        <f>'Fund Return'!D692</f>
        <v>-6.1508611981102926E-2</v>
      </c>
      <c r="H695" s="12">
        <f t="shared" si="198"/>
        <v>0</v>
      </c>
      <c r="I695" s="12">
        <f>H694*(Input!$B$13)/12</f>
        <v>0</v>
      </c>
      <c r="J695" s="12">
        <f>H694*(Input!$B$14)/12</f>
        <v>0</v>
      </c>
      <c r="K695" s="12">
        <f>IF(AND($E695=0, H694&gt;0), Input!$B$15, 0)</f>
        <v>0</v>
      </c>
      <c r="L695" s="12">
        <f>O694*IF(AND($E695=0, H694&gt;0), Input!$B$12, 0)</f>
        <v>0</v>
      </c>
      <c r="M695" s="12">
        <f t="shared" si="199"/>
        <v>0</v>
      </c>
      <c r="N695" s="12">
        <f>IF(AND($E695=0, Q695=0, D695&lt;=5), MAX(O683*Input!$B$20), 0)</f>
        <v>0</v>
      </c>
      <c r="O695" s="12">
        <f t="shared" si="200"/>
        <v>157809.62</v>
      </c>
      <c r="P695" s="20">
        <f>IF(Q695=0, VLOOKUP(B695, LWP!$A$2:$B$77, 2, FALSE), P694)</f>
        <v>0.05</v>
      </c>
      <c r="Q695" s="13">
        <f>IF(F695&lt;Input!$B$23,0,1)</f>
        <v>1</v>
      </c>
      <c r="R695" s="12">
        <f t="shared" si="201"/>
        <v>657.54008333333331</v>
      </c>
      <c r="S695" s="12">
        <f t="shared" si="202"/>
        <v>657.54008333333331</v>
      </c>
      <c r="T695" s="27">
        <f>VLOOKUP(D695,'Swap-forward'!$A$2:$B$90,2,FALSE)/12</f>
        <v>3.1558224514588173E-3</v>
      </c>
      <c r="U695" s="27">
        <f>EXP(-SUM(T$5:T695))</f>
        <v>0.13381796688114453</v>
      </c>
      <c r="V695" s="12">
        <f t="shared" si="203"/>
        <v>0</v>
      </c>
      <c r="W695" s="12">
        <f t="shared" si="204"/>
        <v>87.990677094525012</v>
      </c>
      <c r="X695" s="26"/>
      <c r="Y695">
        <f>VLOOKUP(B695, Mort!$A$2:$D$116, 4, FALSE)/12</f>
        <v>4.4458333333333329E-2</v>
      </c>
      <c r="Z695">
        <f>VLOOKUP(D695,Lapse!$A$2:$B$101, 2, FALSE)/12</f>
        <v>2.5000000000000001E-3</v>
      </c>
      <c r="AA695" s="28">
        <f t="shared" si="207"/>
        <v>4.6360559873726568E-3</v>
      </c>
      <c r="AB695" s="27">
        <f t="shared" si="205"/>
        <v>0</v>
      </c>
      <c r="AC695" s="27">
        <f t="shared" si="206"/>
        <v>0.40792970537704676</v>
      </c>
    </row>
    <row r="696" spans="1:29" x14ac:dyDescent="0.2">
      <c r="A696" s="19">
        <f t="shared" si="208"/>
        <v>65805</v>
      </c>
      <c r="B696">
        <f t="shared" si="193"/>
        <v>112</v>
      </c>
      <c r="C696">
        <f t="shared" si="194"/>
        <v>11</v>
      </c>
      <c r="D696">
        <f t="shared" si="195"/>
        <v>58</v>
      </c>
      <c r="E696">
        <f t="shared" si="196"/>
        <v>8</v>
      </c>
      <c r="F696">
        <f t="shared" si="197"/>
        <v>692</v>
      </c>
      <c r="G696" s="11">
        <f>'Fund Return'!D693</f>
        <v>-2.2792037515319947E-3</v>
      </c>
      <c r="H696" s="12">
        <f t="shared" si="198"/>
        <v>0</v>
      </c>
      <c r="I696" s="12">
        <f>H695*(Input!$B$13)/12</f>
        <v>0</v>
      </c>
      <c r="J696" s="12">
        <f>H695*(Input!$B$14)/12</f>
        <v>0</v>
      </c>
      <c r="K696" s="12">
        <f>IF(AND($E696=0, H695&gt;0), Input!$B$15, 0)</f>
        <v>0</v>
      </c>
      <c r="L696" s="12">
        <f>O695*IF(AND($E696=0, H695&gt;0), Input!$B$12, 0)</f>
        <v>0</v>
      </c>
      <c r="M696" s="12">
        <f t="shared" si="199"/>
        <v>0</v>
      </c>
      <c r="N696" s="12">
        <f>IF(AND($E696=0, Q696=0, D696&lt;=5), MAX(O684*Input!$B$20), 0)</f>
        <v>0</v>
      </c>
      <c r="O696" s="12">
        <f t="shared" si="200"/>
        <v>157809.62</v>
      </c>
      <c r="P696" s="20">
        <f>IF(Q696=0, VLOOKUP(B696, LWP!$A$2:$B$77, 2, FALSE), P695)</f>
        <v>0.05</v>
      </c>
      <c r="Q696" s="13">
        <f>IF(F696&lt;Input!$B$23,0,1)</f>
        <v>1</v>
      </c>
      <c r="R696" s="12">
        <f t="shared" si="201"/>
        <v>657.54008333333331</v>
      </c>
      <c r="S696" s="12">
        <f t="shared" si="202"/>
        <v>657.54008333333331</v>
      </c>
      <c r="T696" s="27">
        <f>VLOOKUP(D696,'Swap-forward'!$A$2:$B$90,2,FALSE)/12</f>
        <v>3.1558224514588173E-3</v>
      </c>
      <c r="U696" s="27">
        <f>EXP(-SUM(T$5:T696))</f>
        <v>0.1333963267974074</v>
      </c>
      <c r="V696" s="12">
        <f t="shared" si="203"/>
        <v>0</v>
      </c>
      <c r="W696" s="12">
        <f t="shared" si="204"/>
        <v>87.713431838727828</v>
      </c>
      <c r="X696" s="26"/>
      <c r="Y696">
        <f>VLOOKUP(B696, Mort!$A$2:$D$116, 4, FALSE)/12</f>
        <v>4.4458333333333329E-2</v>
      </c>
      <c r="Z696">
        <f>VLOOKUP(D696,Lapse!$A$2:$B$101, 2, FALSE)/12</f>
        <v>2.5000000000000001E-3</v>
      </c>
      <c r="AA696" s="28">
        <f t="shared" si="207"/>
        <v>4.4188698032717119E-3</v>
      </c>
      <c r="AB696" s="27">
        <f t="shared" si="205"/>
        <v>0</v>
      </c>
      <c r="AC696" s="27">
        <f t="shared" si="206"/>
        <v>0.38759423529348597</v>
      </c>
    </row>
    <row r="697" spans="1:29" x14ac:dyDescent="0.2">
      <c r="A697" s="19">
        <f t="shared" si="208"/>
        <v>65836</v>
      </c>
      <c r="B697">
        <f t="shared" si="193"/>
        <v>113</v>
      </c>
      <c r="C697">
        <f t="shared" si="194"/>
        <v>0</v>
      </c>
      <c r="D697">
        <f t="shared" si="195"/>
        <v>58</v>
      </c>
      <c r="E697">
        <f t="shared" si="196"/>
        <v>9</v>
      </c>
      <c r="F697">
        <f t="shared" si="197"/>
        <v>693</v>
      </c>
      <c r="G697" s="11">
        <f>'Fund Return'!D694</f>
        <v>-3.6759522253465099E-2</v>
      </c>
      <c r="H697" s="12">
        <f t="shared" si="198"/>
        <v>0</v>
      </c>
      <c r="I697" s="12">
        <f>H696*(Input!$B$13)/12</f>
        <v>0</v>
      </c>
      <c r="J697" s="12">
        <f>H696*(Input!$B$14)/12</f>
        <v>0</v>
      </c>
      <c r="K697" s="12">
        <f>IF(AND($E697=0, H696&gt;0), Input!$B$15, 0)</f>
        <v>0</v>
      </c>
      <c r="L697" s="12">
        <f>O696*IF(AND($E697=0, H696&gt;0), Input!$B$12, 0)</f>
        <v>0</v>
      </c>
      <c r="M697" s="12">
        <f t="shared" si="199"/>
        <v>0</v>
      </c>
      <c r="N697" s="12">
        <f>IF(AND($E697=0, Q697=0, D697&lt;=5), MAX(O685*Input!$B$20), 0)</f>
        <v>0</v>
      </c>
      <c r="O697" s="12">
        <f t="shared" si="200"/>
        <v>157809.62</v>
      </c>
      <c r="P697" s="20">
        <f>IF(Q697=0, VLOOKUP(B697, LWP!$A$2:$B$77, 2, FALSE), P696)</f>
        <v>0.05</v>
      </c>
      <c r="Q697" s="13">
        <f>IF(F697&lt;Input!$B$23,0,1)</f>
        <v>1</v>
      </c>
      <c r="R697" s="12">
        <f t="shared" si="201"/>
        <v>657.54008333333331</v>
      </c>
      <c r="S697" s="12">
        <f t="shared" si="202"/>
        <v>657.54008333333331</v>
      </c>
      <c r="T697" s="27">
        <f>VLOOKUP(D697,'Swap-forward'!$A$2:$B$90,2,FALSE)/12</f>
        <v>3.1558224514588173E-3</v>
      </c>
      <c r="U697" s="27">
        <f>EXP(-SUM(T$5:T697))</f>
        <v>0.1329760152375177</v>
      </c>
      <c r="V697" s="12">
        <f t="shared" si="203"/>
        <v>0</v>
      </c>
      <c r="W697" s="12">
        <f t="shared" si="204"/>
        <v>87.43706014061199</v>
      </c>
      <c r="X697" s="26"/>
      <c r="Y697">
        <f>VLOOKUP(B697, Mort!$A$2:$D$116, 4, FALSE)/12</f>
        <v>0</v>
      </c>
      <c r="Z697">
        <f>VLOOKUP(D697,Lapse!$A$2:$B$101, 2, FALSE)/12</f>
        <v>2.5000000000000001E-3</v>
      </c>
      <c r="AA697" s="28">
        <f t="shared" si="207"/>
        <v>4.407822628763533E-3</v>
      </c>
      <c r="AB697" s="27">
        <f t="shared" si="205"/>
        <v>0</v>
      </c>
      <c r="AC697" s="27">
        <f t="shared" si="206"/>
        <v>0.3854070522803475</v>
      </c>
    </row>
    <row r="698" spans="1:29" x14ac:dyDescent="0.2">
      <c r="A698" s="19">
        <f t="shared" si="208"/>
        <v>65866</v>
      </c>
      <c r="B698">
        <f t="shared" si="193"/>
        <v>113</v>
      </c>
      <c r="C698">
        <f t="shared" si="194"/>
        <v>1</v>
      </c>
      <c r="D698">
        <f t="shared" si="195"/>
        <v>58</v>
      </c>
      <c r="E698">
        <f t="shared" si="196"/>
        <v>10</v>
      </c>
      <c r="F698">
        <f t="shared" si="197"/>
        <v>694</v>
      </c>
      <c r="G698" s="11">
        <f>'Fund Return'!D695</f>
        <v>-4.5893467562927587E-2</v>
      </c>
      <c r="H698" s="12">
        <f t="shared" si="198"/>
        <v>0</v>
      </c>
      <c r="I698" s="12">
        <f>H697*(Input!$B$13)/12</f>
        <v>0</v>
      </c>
      <c r="J698" s="12">
        <f>H697*(Input!$B$14)/12</f>
        <v>0</v>
      </c>
      <c r="K698" s="12">
        <f>IF(AND($E698=0, H697&gt;0), Input!$B$15, 0)</f>
        <v>0</v>
      </c>
      <c r="L698" s="12">
        <f>O697*IF(AND($E698=0, H697&gt;0), Input!$B$12, 0)</f>
        <v>0</v>
      </c>
      <c r="M698" s="12">
        <f t="shared" si="199"/>
        <v>0</v>
      </c>
      <c r="N698" s="12">
        <f>IF(AND($E698=0, Q698=0, D698&lt;=5), MAX(O686*Input!$B$20), 0)</f>
        <v>0</v>
      </c>
      <c r="O698" s="12">
        <f t="shared" si="200"/>
        <v>157809.62</v>
      </c>
      <c r="P698" s="20">
        <f>IF(Q698=0, VLOOKUP(B698, LWP!$A$2:$B$77, 2, FALSE), P697)</f>
        <v>0.05</v>
      </c>
      <c r="Q698" s="13">
        <f>IF(F698&lt;Input!$B$23,0,1)</f>
        <v>1</v>
      </c>
      <c r="R698" s="12">
        <f t="shared" si="201"/>
        <v>657.54008333333331</v>
      </c>
      <c r="S698" s="12">
        <f t="shared" si="202"/>
        <v>657.54008333333331</v>
      </c>
      <c r="T698" s="27">
        <f>VLOOKUP(D698,'Swap-forward'!$A$2:$B$90,2,FALSE)/12</f>
        <v>3.1558224514588173E-3</v>
      </c>
      <c r="U698" s="27">
        <f>EXP(-SUM(T$5:T698))</f>
        <v>0.1325570280154986</v>
      </c>
      <c r="V698" s="12">
        <f t="shared" si="203"/>
        <v>0</v>
      </c>
      <c r="W698" s="12">
        <f t="shared" si="204"/>
        <v>87.16155924772994</v>
      </c>
      <c r="X698" s="26"/>
      <c r="Y698">
        <f>VLOOKUP(B698, Mort!$A$2:$D$116, 4, FALSE)/12</f>
        <v>0</v>
      </c>
      <c r="Z698">
        <f>VLOOKUP(D698,Lapse!$A$2:$B$101, 2, FALSE)/12</f>
        <v>2.5000000000000001E-3</v>
      </c>
      <c r="AA698" s="28">
        <f t="shared" si="207"/>
        <v>4.3968030721916245E-3</v>
      </c>
      <c r="AB698" s="27">
        <f t="shared" si="205"/>
        <v>0</v>
      </c>
      <c r="AC698" s="27">
        <f t="shared" si="206"/>
        <v>0.38323221147743131</v>
      </c>
    </row>
    <row r="699" spans="1:29" x14ac:dyDescent="0.2">
      <c r="A699" s="19">
        <f t="shared" si="208"/>
        <v>65897</v>
      </c>
      <c r="B699">
        <f t="shared" si="193"/>
        <v>113</v>
      </c>
      <c r="C699">
        <f t="shared" si="194"/>
        <v>2</v>
      </c>
      <c r="D699">
        <f t="shared" si="195"/>
        <v>58</v>
      </c>
      <c r="E699">
        <f t="shared" si="196"/>
        <v>11</v>
      </c>
      <c r="F699">
        <f t="shared" si="197"/>
        <v>695</v>
      </c>
      <c r="G699" s="11">
        <f>'Fund Return'!D696</f>
        <v>2.8847126900293237E-2</v>
      </c>
      <c r="H699" s="12">
        <f t="shared" si="198"/>
        <v>0</v>
      </c>
      <c r="I699" s="12">
        <f>H698*(Input!$B$13)/12</f>
        <v>0</v>
      </c>
      <c r="J699" s="12">
        <f>H698*(Input!$B$14)/12</f>
        <v>0</v>
      </c>
      <c r="K699" s="12">
        <f>IF(AND($E699=0, H698&gt;0), Input!$B$15, 0)</f>
        <v>0</v>
      </c>
      <c r="L699" s="12">
        <f>O698*IF(AND($E699=0, H698&gt;0), Input!$B$12, 0)</f>
        <v>0</v>
      </c>
      <c r="M699" s="12">
        <f t="shared" si="199"/>
        <v>0</v>
      </c>
      <c r="N699" s="12">
        <f>IF(AND($E699=0, Q699=0, D699&lt;=5), MAX(O687*Input!$B$20), 0)</f>
        <v>0</v>
      </c>
      <c r="O699" s="12">
        <f t="shared" si="200"/>
        <v>157809.62</v>
      </c>
      <c r="P699" s="20">
        <f>IF(Q699=0, VLOOKUP(B699, LWP!$A$2:$B$77, 2, FALSE), P698)</f>
        <v>0.05</v>
      </c>
      <c r="Q699" s="13">
        <f>IF(F699&lt;Input!$B$23,0,1)</f>
        <v>1</v>
      </c>
      <c r="R699" s="12">
        <f t="shared" si="201"/>
        <v>657.54008333333331</v>
      </c>
      <c r="S699" s="12">
        <f t="shared" si="202"/>
        <v>657.54008333333331</v>
      </c>
      <c r="T699" s="27">
        <f>VLOOKUP(D699,'Swap-forward'!$A$2:$B$90,2,FALSE)/12</f>
        <v>3.1558224514588173E-3</v>
      </c>
      <c r="U699" s="27">
        <f>EXP(-SUM(T$5:T699))</f>
        <v>0.13213936095856266</v>
      </c>
      <c r="V699" s="12">
        <f t="shared" si="203"/>
        <v>0</v>
      </c>
      <c r="W699" s="12">
        <f t="shared" si="204"/>
        <v>86.886926416306707</v>
      </c>
      <c r="X699" s="26"/>
      <c r="Y699">
        <f>VLOOKUP(B699, Mort!$A$2:$D$116, 4, FALSE)/12</f>
        <v>0</v>
      </c>
      <c r="Z699">
        <f>VLOOKUP(D699,Lapse!$A$2:$B$101, 2, FALSE)/12</f>
        <v>2.5000000000000001E-3</v>
      </c>
      <c r="AA699" s="28">
        <f t="shared" si="207"/>
        <v>4.3858110645111454E-3</v>
      </c>
      <c r="AB699" s="27">
        <f t="shared" si="205"/>
        <v>0</v>
      </c>
      <c r="AC699" s="27">
        <f t="shared" si="206"/>
        <v>0.38106964323800369</v>
      </c>
    </row>
    <row r="700" spans="1:29" x14ac:dyDescent="0.2">
      <c r="A700" s="19">
        <f t="shared" si="208"/>
        <v>65927</v>
      </c>
      <c r="B700">
        <f t="shared" si="193"/>
        <v>113</v>
      </c>
      <c r="C700">
        <f t="shared" si="194"/>
        <v>3</v>
      </c>
      <c r="D700">
        <f t="shared" si="195"/>
        <v>59</v>
      </c>
      <c r="E700">
        <f t="shared" si="196"/>
        <v>0</v>
      </c>
      <c r="F700">
        <f t="shared" si="197"/>
        <v>696</v>
      </c>
      <c r="G700" s="11">
        <f>'Fund Return'!D697</f>
        <v>-2.577645362878659E-2</v>
      </c>
      <c r="H700" s="12">
        <f t="shared" si="198"/>
        <v>0</v>
      </c>
      <c r="I700" s="12">
        <f>H699*(Input!$B$13)/12</f>
        <v>0</v>
      </c>
      <c r="J700" s="12">
        <f>H699*(Input!$B$14)/12</f>
        <v>0</v>
      </c>
      <c r="K700" s="12">
        <f>IF(AND($E700=0, H699&gt;0), Input!$B$15, 0)</f>
        <v>0</v>
      </c>
      <c r="L700" s="12">
        <f>O699*IF(AND($E700=0, H699&gt;0), Input!$B$12, 0)</f>
        <v>0</v>
      </c>
      <c r="M700" s="12">
        <f t="shared" si="199"/>
        <v>0</v>
      </c>
      <c r="N700" s="12">
        <f>IF(AND($E700=0, Q700=0, D700&lt;=5), MAX(O688*Input!$B$20), 0)</f>
        <v>0</v>
      </c>
      <c r="O700" s="12">
        <f t="shared" si="200"/>
        <v>157809.62</v>
      </c>
      <c r="P700" s="20">
        <f>IF(Q700=0, VLOOKUP(B700, LWP!$A$2:$B$77, 2, FALSE), P699)</f>
        <v>0.05</v>
      </c>
      <c r="Q700" s="13">
        <f>IF(F700&lt;Input!$B$23,0,1)</f>
        <v>1</v>
      </c>
      <c r="R700" s="12">
        <f t="shared" si="201"/>
        <v>657.54008333333331</v>
      </c>
      <c r="S700" s="12">
        <f t="shared" si="202"/>
        <v>657.54008333333331</v>
      </c>
      <c r="T700" s="27">
        <f>VLOOKUP(D700,'Swap-forward'!$A$2:$B$90,2,FALSE)/12</f>
        <v>3.1558224514588173E-3</v>
      </c>
      <c r="U700" s="27">
        <f>EXP(-SUM(T$5:T700))</f>
        <v>0.13172300990707028</v>
      </c>
      <c r="V700" s="12">
        <f t="shared" si="203"/>
        <v>0</v>
      </c>
      <c r="W700" s="12">
        <f t="shared" si="204"/>
        <v>86.61315891121248</v>
      </c>
      <c r="X700" s="26"/>
      <c r="Y700">
        <f>VLOOKUP(B700, Mort!$A$2:$D$116, 4, FALSE)/12</f>
        <v>0</v>
      </c>
      <c r="Z700">
        <f>VLOOKUP(D700,Lapse!$A$2:$B$101, 2, FALSE)/12</f>
        <v>2.5000000000000001E-3</v>
      </c>
      <c r="AA700" s="28">
        <f t="shared" si="207"/>
        <v>4.3748465368498675E-3</v>
      </c>
      <c r="AB700" s="27">
        <f t="shared" si="205"/>
        <v>0</v>
      </c>
      <c r="AC700" s="27">
        <f t="shared" si="206"/>
        <v>0.37891927830834515</v>
      </c>
    </row>
    <row r="701" spans="1:29" x14ac:dyDescent="0.2">
      <c r="A701" s="19">
        <f t="shared" si="208"/>
        <v>65958</v>
      </c>
      <c r="B701">
        <f t="shared" si="193"/>
        <v>113</v>
      </c>
      <c r="C701">
        <f t="shared" si="194"/>
        <v>4</v>
      </c>
      <c r="D701">
        <f t="shared" si="195"/>
        <v>59</v>
      </c>
      <c r="E701">
        <f t="shared" si="196"/>
        <v>1</v>
      </c>
      <c r="F701">
        <f t="shared" si="197"/>
        <v>697</v>
      </c>
      <c r="G701" s="11">
        <f>'Fund Return'!D698</f>
        <v>-2.6472840147556676E-2</v>
      </c>
      <c r="H701" s="12">
        <f t="shared" si="198"/>
        <v>0</v>
      </c>
      <c r="I701" s="12">
        <f>H700*(Input!$B$13)/12</f>
        <v>0</v>
      </c>
      <c r="J701" s="12">
        <f>H700*(Input!$B$14)/12</f>
        <v>0</v>
      </c>
      <c r="K701" s="12">
        <f>IF(AND($E701=0, H700&gt;0), Input!$B$15, 0)</f>
        <v>0</v>
      </c>
      <c r="L701" s="12">
        <f>O700*IF(AND($E701=0, H700&gt;0), Input!$B$12, 0)</f>
        <v>0</v>
      </c>
      <c r="M701" s="12">
        <f t="shared" si="199"/>
        <v>0</v>
      </c>
      <c r="N701" s="12">
        <f>IF(AND($E701=0, Q701=0, D701&lt;=5), MAX(O689*Input!$B$20), 0)</f>
        <v>0</v>
      </c>
      <c r="O701" s="12">
        <f t="shared" si="200"/>
        <v>157809.62</v>
      </c>
      <c r="P701" s="20">
        <f>IF(Q701=0, VLOOKUP(B701, LWP!$A$2:$B$77, 2, FALSE), P700)</f>
        <v>0.05</v>
      </c>
      <c r="Q701" s="13">
        <f>IF(F701&lt;Input!$B$23,0,1)</f>
        <v>1</v>
      </c>
      <c r="R701" s="12">
        <f t="shared" si="201"/>
        <v>657.54008333333331</v>
      </c>
      <c r="S701" s="12">
        <f t="shared" si="202"/>
        <v>657.54008333333331</v>
      </c>
      <c r="T701" s="27">
        <f>VLOOKUP(D701,'Swap-forward'!$A$2:$B$90,2,FALSE)/12</f>
        <v>3.1558224514588173E-3</v>
      </c>
      <c r="U701" s="27">
        <f>EXP(-SUM(T$5:T701))</f>
        <v>0.13130797071448821</v>
      </c>
      <c r="V701" s="12">
        <f t="shared" si="203"/>
        <v>0</v>
      </c>
      <c r="W701" s="12">
        <f t="shared" si="204"/>
        <v>86.340254005935478</v>
      </c>
      <c r="X701" s="26"/>
      <c r="Y701">
        <f>VLOOKUP(B701, Mort!$A$2:$D$116, 4, FALSE)/12</f>
        <v>0</v>
      </c>
      <c r="Z701">
        <f>VLOOKUP(D701,Lapse!$A$2:$B$101, 2, FALSE)/12</f>
        <v>2.5000000000000001E-3</v>
      </c>
      <c r="AA701" s="28">
        <f t="shared" si="207"/>
        <v>4.3639094205077432E-3</v>
      </c>
      <c r="AB701" s="27">
        <f t="shared" si="205"/>
        <v>0</v>
      </c>
      <c r="AC701" s="27">
        <f t="shared" si="206"/>
        <v>0.37678104782553323</v>
      </c>
    </row>
    <row r="702" spans="1:29" x14ac:dyDescent="0.2">
      <c r="A702" s="19">
        <f t="shared" si="208"/>
        <v>65989</v>
      </c>
      <c r="B702">
        <f t="shared" si="193"/>
        <v>113</v>
      </c>
      <c r="C702">
        <f t="shared" si="194"/>
        <v>5</v>
      </c>
      <c r="D702">
        <f t="shared" si="195"/>
        <v>59</v>
      </c>
      <c r="E702">
        <f t="shared" si="196"/>
        <v>2</v>
      </c>
      <c r="F702">
        <f t="shared" si="197"/>
        <v>698</v>
      </c>
      <c r="G702" s="11">
        <f>'Fund Return'!D699</f>
        <v>2.4359909077181073E-2</v>
      </c>
      <c r="H702" s="12">
        <f t="shared" si="198"/>
        <v>0</v>
      </c>
      <c r="I702" s="12">
        <f>H701*(Input!$B$13)/12</f>
        <v>0</v>
      </c>
      <c r="J702" s="12">
        <f>H701*(Input!$B$14)/12</f>
        <v>0</v>
      </c>
      <c r="K702" s="12">
        <f>IF(AND($E702=0, H701&gt;0), Input!$B$15, 0)</f>
        <v>0</v>
      </c>
      <c r="L702" s="12">
        <f>O701*IF(AND($E702=0, H701&gt;0), Input!$B$12, 0)</f>
        <v>0</v>
      </c>
      <c r="M702" s="12">
        <f t="shared" si="199"/>
        <v>0</v>
      </c>
      <c r="N702" s="12">
        <f>IF(AND($E702=0, Q702=0, D702&lt;=5), MAX(O690*Input!$B$20), 0)</f>
        <v>0</v>
      </c>
      <c r="O702" s="12">
        <f t="shared" si="200"/>
        <v>157809.62</v>
      </c>
      <c r="P702" s="20">
        <f>IF(Q702=0, VLOOKUP(B702, LWP!$A$2:$B$77, 2, FALSE), P701)</f>
        <v>0.05</v>
      </c>
      <c r="Q702" s="13">
        <f>IF(F702&lt;Input!$B$23,0,1)</f>
        <v>1</v>
      </c>
      <c r="R702" s="12">
        <f t="shared" si="201"/>
        <v>657.54008333333331</v>
      </c>
      <c r="S702" s="12">
        <f t="shared" si="202"/>
        <v>657.54008333333331</v>
      </c>
      <c r="T702" s="27">
        <f>VLOOKUP(D702,'Swap-forward'!$A$2:$B$90,2,FALSE)/12</f>
        <v>3.1558224514588173E-3</v>
      </c>
      <c r="U702" s="27">
        <f>EXP(-SUM(T$5:T702))</f>
        <v>0.13089423924734836</v>
      </c>
      <c r="V702" s="12">
        <f t="shared" si="203"/>
        <v>0</v>
      </c>
      <c r="W702" s="12">
        <f t="shared" si="204"/>
        <v>86.068208982554708</v>
      </c>
      <c r="X702" s="26"/>
      <c r="Y702">
        <f>VLOOKUP(B702, Mort!$A$2:$D$116, 4, FALSE)/12</f>
        <v>0</v>
      </c>
      <c r="Z702">
        <f>VLOOKUP(D702,Lapse!$A$2:$B$101, 2, FALSE)/12</f>
        <v>2.5000000000000001E-3</v>
      </c>
      <c r="AA702" s="28">
        <f t="shared" si="207"/>
        <v>4.3529996469564743E-3</v>
      </c>
      <c r="AB702" s="27">
        <f t="shared" si="205"/>
        <v>0</v>
      </c>
      <c r="AC702" s="27">
        <f t="shared" si="206"/>
        <v>0.37465488331523666</v>
      </c>
    </row>
    <row r="703" spans="1:29" x14ac:dyDescent="0.2">
      <c r="A703" s="19">
        <f t="shared" si="208"/>
        <v>66019</v>
      </c>
      <c r="B703">
        <f t="shared" si="193"/>
        <v>113</v>
      </c>
      <c r="C703">
        <f t="shared" si="194"/>
        <v>6</v>
      </c>
      <c r="D703">
        <f t="shared" si="195"/>
        <v>59</v>
      </c>
      <c r="E703">
        <f t="shared" si="196"/>
        <v>3</v>
      </c>
      <c r="F703">
        <f t="shared" si="197"/>
        <v>699</v>
      </c>
      <c r="G703" s="11">
        <f>'Fund Return'!D700</f>
        <v>4.5171755290689414E-3</v>
      </c>
      <c r="H703" s="12">
        <f t="shared" si="198"/>
        <v>0</v>
      </c>
      <c r="I703" s="12">
        <f>H702*(Input!$B$13)/12</f>
        <v>0</v>
      </c>
      <c r="J703" s="12">
        <f>H702*(Input!$B$14)/12</f>
        <v>0</v>
      </c>
      <c r="K703" s="12">
        <f>IF(AND($E703=0, H702&gt;0), Input!$B$15, 0)</f>
        <v>0</v>
      </c>
      <c r="L703" s="12">
        <f>O702*IF(AND($E703=0, H702&gt;0), Input!$B$12, 0)</f>
        <v>0</v>
      </c>
      <c r="M703" s="12">
        <f t="shared" si="199"/>
        <v>0</v>
      </c>
      <c r="N703" s="12">
        <f>IF(AND($E703=0, Q703=0, D703&lt;=5), MAX(O691*Input!$B$20), 0)</f>
        <v>0</v>
      </c>
      <c r="O703" s="12">
        <f t="shared" si="200"/>
        <v>157809.62</v>
      </c>
      <c r="P703" s="20">
        <f>IF(Q703=0, VLOOKUP(B703, LWP!$A$2:$B$77, 2, FALSE), P702)</f>
        <v>0.05</v>
      </c>
      <c r="Q703" s="13">
        <f>IF(F703&lt;Input!$B$23,0,1)</f>
        <v>1</v>
      </c>
      <c r="R703" s="12">
        <f t="shared" si="201"/>
        <v>657.54008333333331</v>
      </c>
      <c r="S703" s="12">
        <f t="shared" si="202"/>
        <v>657.54008333333331</v>
      </c>
      <c r="T703" s="27">
        <f>VLOOKUP(D703,'Swap-forward'!$A$2:$B$90,2,FALSE)/12</f>
        <v>3.1558224514588173E-3</v>
      </c>
      <c r="U703" s="27">
        <f>EXP(-SUM(T$5:T703))</f>
        <v>0.13048181138520651</v>
      </c>
      <c r="V703" s="12">
        <f t="shared" si="203"/>
        <v>0</v>
      </c>
      <c r="W703" s="12">
        <f t="shared" si="204"/>
        <v>85.797021131712967</v>
      </c>
      <c r="X703" s="26"/>
      <c r="Y703">
        <f>VLOOKUP(B703, Mort!$A$2:$D$116, 4, FALSE)/12</f>
        <v>0</v>
      </c>
      <c r="Z703">
        <f>VLOOKUP(D703,Lapse!$A$2:$B$101, 2, FALSE)/12</f>
        <v>2.5000000000000001E-3</v>
      </c>
      <c r="AA703" s="28">
        <f t="shared" si="207"/>
        <v>4.3421171478390834E-3</v>
      </c>
      <c r="AB703" s="27">
        <f t="shared" si="205"/>
        <v>0</v>
      </c>
      <c r="AC703" s="27">
        <f t="shared" si="206"/>
        <v>0.37254071668952304</v>
      </c>
    </row>
    <row r="704" spans="1:29" x14ac:dyDescent="0.2">
      <c r="A704" s="19">
        <f t="shared" si="208"/>
        <v>66050</v>
      </c>
      <c r="B704">
        <f t="shared" si="193"/>
        <v>113</v>
      </c>
      <c r="C704">
        <f t="shared" si="194"/>
        <v>7</v>
      </c>
      <c r="D704">
        <f t="shared" si="195"/>
        <v>59</v>
      </c>
      <c r="E704">
        <f t="shared" si="196"/>
        <v>4</v>
      </c>
      <c r="F704">
        <f t="shared" si="197"/>
        <v>700</v>
      </c>
      <c r="G704" s="11">
        <f>'Fund Return'!D701</f>
        <v>2.6479168573718667E-2</v>
      </c>
      <c r="H704" s="12">
        <f t="shared" si="198"/>
        <v>0</v>
      </c>
      <c r="I704" s="12">
        <f>H703*(Input!$B$13)/12</f>
        <v>0</v>
      </c>
      <c r="J704" s="12">
        <f>H703*(Input!$B$14)/12</f>
        <v>0</v>
      </c>
      <c r="K704" s="12">
        <f>IF(AND($E704=0, H703&gt;0), Input!$B$15, 0)</f>
        <v>0</v>
      </c>
      <c r="L704" s="12">
        <f>O703*IF(AND($E704=0, H703&gt;0), Input!$B$12, 0)</f>
        <v>0</v>
      </c>
      <c r="M704" s="12">
        <f t="shared" si="199"/>
        <v>0</v>
      </c>
      <c r="N704" s="12">
        <f>IF(AND($E704=0, Q704=0, D704&lt;=5), MAX(O692*Input!$B$20), 0)</f>
        <v>0</v>
      </c>
      <c r="O704" s="12">
        <f t="shared" si="200"/>
        <v>157809.62</v>
      </c>
      <c r="P704" s="20">
        <f>IF(Q704=0, VLOOKUP(B704, LWP!$A$2:$B$77, 2, FALSE), P703)</f>
        <v>0.05</v>
      </c>
      <c r="Q704" s="13">
        <f>IF(F704&lt;Input!$B$23,0,1)</f>
        <v>1</v>
      </c>
      <c r="R704" s="12">
        <f t="shared" si="201"/>
        <v>657.54008333333331</v>
      </c>
      <c r="S704" s="12">
        <f t="shared" si="202"/>
        <v>657.54008333333331</v>
      </c>
      <c r="T704" s="27">
        <f>VLOOKUP(D704,'Swap-forward'!$A$2:$B$90,2,FALSE)/12</f>
        <v>3.1558224514588173E-3</v>
      </c>
      <c r="U704" s="27">
        <f>EXP(-SUM(T$5:T704))</f>
        <v>0.13007068302060137</v>
      </c>
      <c r="V704" s="12">
        <f t="shared" si="203"/>
        <v>0</v>
      </c>
      <c r="W704" s="12">
        <f t="shared" si="204"/>
        <v>85.526687752589808</v>
      </c>
      <c r="X704" s="26"/>
      <c r="Y704">
        <f>VLOOKUP(B704, Mort!$A$2:$D$116, 4, FALSE)/12</f>
        <v>0</v>
      </c>
      <c r="Z704">
        <f>VLOOKUP(D704,Lapse!$A$2:$B$101, 2, FALSE)/12</f>
        <v>2.5000000000000001E-3</v>
      </c>
      <c r="AA704" s="28">
        <f t="shared" si="207"/>
        <v>4.3312618549694861E-3</v>
      </c>
      <c r="AB704" s="27">
        <f t="shared" si="205"/>
        <v>0</v>
      </c>
      <c r="AC704" s="27">
        <f t="shared" si="206"/>
        <v>0.37043848024467818</v>
      </c>
    </row>
    <row r="705" spans="1:29" x14ac:dyDescent="0.2">
      <c r="A705" s="19">
        <f t="shared" si="208"/>
        <v>66080</v>
      </c>
      <c r="B705">
        <f t="shared" si="193"/>
        <v>113</v>
      </c>
      <c r="C705">
        <f t="shared" si="194"/>
        <v>8</v>
      </c>
      <c r="D705">
        <f t="shared" si="195"/>
        <v>59</v>
      </c>
      <c r="E705">
        <f t="shared" si="196"/>
        <v>5</v>
      </c>
      <c r="F705">
        <f t="shared" si="197"/>
        <v>701</v>
      </c>
      <c r="G705" s="11">
        <f>'Fund Return'!D702</f>
        <v>2.9394297763850087E-2</v>
      </c>
      <c r="H705" s="12">
        <f t="shared" si="198"/>
        <v>0</v>
      </c>
      <c r="I705" s="12">
        <f>H704*(Input!$B$13)/12</f>
        <v>0</v>
      </c>
      <c r="J705" s="12">
        <f>H704*(Input!$B$14)/12</f>
        <v>0</v>
      </c>
      <c r="K705" s="12">
        <f>IF(AND($E705=0, H704&gt;0), Input!$B$15, 0)</f>
        <v>0</v>
      </c>
      <c r="L705" s="12">
        <f>O704*IF(AND($E705=0, H704&gt;0), Input!$B$12, 0)</f>
        <v>0</v>
      </c>
      <c r="M705" s="12">
        <f t="shared" si="199"/>
        <v>0</v>
      </c>
      <c r="N705" s="12">
        <f>IF(AND($E705=0, Q705=0, D705&lt;=5), MAX(O693*Input!$B$20), 0)</f>
        <v>0</v>
      </c>
      <c r="O705" s="12">
        <f t="shared" si="200"/>
        <v>157809.62</v>
      </c>
      <c r="P705" s="20">
        <f>IF(Q705=0, VLOOKUP(B705, LWP!$A$2:$B$77, 2, FALSE), P704)</f>
        <v>0.05</v>
      </c>
      <c r="Q705" s="13">
        <f>IF(F705&lt;Input!$B$23,0,1)</f>
        <v>1</v>
      </c>
      <c r="R705" s="12">
        <f t="shared" si="201"/>
        <v>657.54008333333331</v>
      </c>
      <c r="S705" s="12">
        <f t="shared" si="202"/>
        <v>657.54008333333331</v>
      </c>
      <c r="T705" s="27">
        <f>VLOOKUP(D705,'Swap-forward'!$A$2:$B$90,2,FALSE)/12</f>
        <v>3.1558224514588173E-3</v>
      </c>
      <c r="U705" s="27">
        <f>EXP(-SUM(T$5:T705))</f>
        <v>0.12966085005901365</v>
      </c>
      <c r="V705" s="12">
        <f t="shared" si="203"/>
        <v>0</v>
      </c>
      <c r="W705" s="12">
        <f t="shared" si="204"/>
        <v>85.257206152874673</v>
      </c>
      <c r="X705" s="26"/>
      <c r="Y705">
        <f>VLOOKUP(B705, Mort!$A$2:$D$116, 4, FALSE)/12</f>
        <v>0</v>
      </c>
      <c r="Z705">
        <f>VLOOKUP(D705,Lapse!$A$2:$B$101, 2, FALSE)/12</f>
        <v>2.5000000000000001E-3</v>
      </c>
      <c r="AA705" s="28">
        <f t="shared" si="207"/>
        <v>4.3204337003320626E-3</v>
      </c>
      <c r="AB705" s="27">
        <f t="shared" si="205"/>
        <v>0</v>
      </c>
      <c r="AC705" s="27">
        <f t="shared" si="206"/>
        <v>0.36834810665903783</v>
      </c>
    </row>
    <row r="706" spans="1:29" x14ac:dyDescent="0.2">
      <c r="A706" s="19">
        <f t="shared" si="208"/>
        <v>66111</v>
      </c>
      <c r="B706">
        <f t="shared" si="193"/>
        <v>113</v>
      </c>
      <c r="C706">
        <f t="shared" si="194"/>
        <v>9</v>
      </c>
      <c r="D706">
        <f t="shared" si="195"/>
        <v>59</v>
      </c>
      <c r="E706">
        <f t="shared" si="196"/>
        <v>6</v>
      </c>
      <c r="F706">
        <f t="shared" si="197"/>
        <v>702</v>
      </c>
      <c r="G706" s="11">
        <f>'Fund Return'!D703</f>
        <v>-1.4413322758931419E-2</v>
      </c>
      <c r="H706" s="12">
        <f t="shared" si="198"/>
        <v>0</v>
      </c>
      <c r="I706" s="12">
        <f>H705*(Input!$B$13)/12</f>
        <v>0</v>
      </c>
      <c r="J706" s="12">
        <f>H705*(Input!$B$14)/12</f>
        <v>0</v>
      </c>
      <c r="K706" s="12">
        <f>IF(AND($E706=0, H705&gt;0), Input!$B$15, 0)</f>
        <v>0</v>
      </c>
      <c r="L706" s="12">
        <f>O705*IF(AND($E706=0, H705&gt;0), Input!$B$12, 0)</f>
        <v>0</v>
      </c>
      <c r="M706" s="12">
        <f t="shared" si="199"/>
        <v>0</v>
      </c>
      <c r="N706" s="12">
        <f>IF(AND($E706=0, Q706=0, D706&lt;=5), MAX(O694*Input!$B$20), 0)</f>
        <v>0</v>
      </c>
      <c r="O706" s="12">
        <f t="shared" si="200"/>
        <v>157809.62</v>
      </c>
      <c r="P706" s="20">
        <f>IF(Q706=0, VLOOKUP(B706, LWP!$A$2:$B$77, 2, FALSE), P705)</f>
        <v>0.05</v>
      </c>
      <c r="Q706" s="13">
        <f>IF(F706&lt;Input!$B$23,0,1)</f>
        <v>1</v>
      </c>
      <c r="R706" s="12">
        <f t="shared" si="201"/>
        <v>657.54008333333331</v>
      </c>
      <c r="S706" s="12">
        <f t="shared" si="202"/>
        <v>657.54008333333331</v>
      </c>
      <c r="T706" s="27">
        <f>VLOOKUP(D706,'Swap-forward'!$A$2:$B$90,2,FALSE)/12</f>
        <v>3.1558224514588173E-3</v>
      </c>
      <c r="U706" s="27">
        <f>EXP(-SUM(T$5:T706))</f>
        <v>0.12925230841882518</v>
      </c>
      <c r="V706" s="12">
        <f t="shared" si="203"/>
        <v>0</v>
      </c>
      <c r="W706" s="12">
        <f t="shared" si="204"/>
        <v>84.988573648740001</v>
      </c>
      <c r="X706" s="26"/>
      <c r="Y706">
        <f>VLOOKUP(B706, Mort!$A$2:$D$116, 4, FALSE)/12</f>
        <v>0</v>
      </c>
      <c r="Z706">
        <f>VLOOKUP(D706,Lapse!$A$2:$B$101, 2, FALSE)/12</f>
        <v>2.5000000000000001E-3</v>
      </c>
      <c r="AA706" s="28">
        <f t="shared" si="207"/>
        <v>4.3096326160812328E-3</v>
      </c>
      <c r="AB706" s="27">
        <f t="shared" si="205"/>
        <v>0</v>
      </c>
      <c r="AC706" s="27">
        <f t="shared" si="206"/>
        <v>0.36626952899083187</v>
      </c>
    </row>
    <row r="707" spans="1:29" x14ac:dyDescent="0.2">
      <c r="A707" s="19">
        <f t="shared" si="208"/>
        <v>66142</v>
      </c>
      <c r="B707">
        <f t="shared" ref="B707:B720" si="209">B706+(C706=11)</f>
        <v>113</v>
      </c>
      <c r="C707">
        <f t="shared" ref="C707:C720" si="210">MOD(C706+1,12)</f>
        <v>10</v>
      </c>
      <c r="D707">
        <f t="shared" ref="D707:D720" si="211">D706+(E706=11)</f>
        <v>59</v>
      </c>
      <c r="E707">
        <f t="shared" ref="E707:E720" si="212">MOD(E706+1,12)</f>
        <v>7</v>
      </c>
      <c r="F707">
        <f t="shared" ref="F707:F720" si="213">F706+1</f>
        <v>703</v>
      </c>
      <c r="G707" s="11">
        <f>'Fund Return'!D704</f>
        <v>-4.5717545271652477E-2</v>
      </c>
      <c r="H707" s="12">
        <f t="shared" ref="H707:H720" si="214">MAX(H706*(1+G707) - (I707+J707+K707+L707) -R707,0)</f>
        <v>0</v>
      </c>
      <c r="I707" s="12">
        <f>H706*(Input!$B$13)/12</f>
        <v>0</v>
      </c>
      <c r="J707" s="12">
        <f>H706*(Input!$B$14)/12</f>
        <v>0</v>
      </c>
      <c r="K707" s="12">
        <f>IF(AND($E707=0, H706&gt;0), Input!$B$15, 0)</f>
        <v>0</v>
      </c>
      <c r="L707" s="12">
        <f>O706*IF(AND($E707=0, H706&gt;0), Input!$B$12, 0)</f>
        <v>0</v>
      </c>
      <c r="M707" s="12">
        <f t="shared" ref="M707:M720" si="215">IF(AND($E707=0, Q707=0), MAX(H707,O706) - O706, 0)</f>
        <v>0</v>
      </c>
      <c r="N707" s="12">
        <f>IF(AND($E707=0, Q707=0, D707&lt;=5), MAX(O695*Input!$B$20), 0)</f>
        <v>0</v>
      </c>
      <c r="O707" s="12">
        <f t="shared" ref="O707:O720" si="216">O706+MAX(M707,N707)</f>
        <v>157809.62</v>
      </c>
      <c r="P707" s="20">
        <f>IF(Q707=0, VLOOKUP(B707, LWP!$A$2:$B$77, 2, FALSE), P706)</f>
        <v>0.05</v>
      </c>
      <c r="Q707" s="13">
        <f>IF(F707&lt;Input!$B$23,0,1)</f>
        <v>1</v>
      </c>
      <c r="R707" s="12">
        <f t="shared" si="201"/>
        <v>657.54008333333331</v>
      </c>
      <c r="S707" s="12">
        <f t="shared" si="202"/>
        <v>657.54008333333331</v>
      </c>
      <c r="T707" s="27">
        <f>VLOOKUP(D707,'Swap-forward'!$A$2:$B$90,2,FALSE)/12</f>
        <v>3.1558224514588173E-3</v>
      </c>
      <c r="U707" s="27">
        <f>EXP(-SUM(T$5:T707))</f>
        <v>0.12884505403127844</v>
      </c>
      <c r="V707" s="12">
        <f t="shared" si="203"/>
        <v>0</v>
      </c>
      <c r="W707" s="12">
        <f t="shared" si="204"/>
        <v>84.720787564814657</v>
      </c>
      <c r="X707" s="26"/>
      <c r="Y707">
        <f>VLOOKUP(B707, Mort!$A$2:$D$116, 4, FALSE)/12</f>
        <v>0</v>
      </c>
      <c r="Z707">
        <f>VLOOKUP(D707,Lapse!$A$2:$B$101, 2, FALSE)/12</f>
        <v>2.5000000000000001E-3</v>
      </c>
      <c r="AA707" s="28">
        <f t="shared" si="207"/>
        <v>4.2988585345410295E-3</v>
      </c>
      <c r="AB707" s="27">
        <f t="shared" si="205"/>
        <v>0</v>
      </c>
      <c r="AC707" s="27">
        <f t="shared" si="206"/>
        <v>0.364202680676041</v>
      </c>
    </row>
    <row r="708" spans="1:29" x14ac:dyDescent="0.2">
      <c r="A708" s="19">
        <f t="shared" si="208"/>
        <v>66170</v>
      </c>
      <c r="B708">
        <f t="shared" si="209"/>
        <v>113</v>
      </c>
      <c r="C708">
        <f t="shared" si="210"/>
        <v>11</v>
      </c>
      <c r="D708">
        <f t="shared" si="211"/>
        <v>59</v>
      </c>
      <c r="E708">
        <f t="shared" si="212"/>
        <v>8</v>
      </c>
      <c r="F708">
        <f t="shared" si="213"/>
        <v>704</v>
      </c>
      <c r="G708" s="11">
        <f>'Fund Return'!D705</f>
        <v>3.2049201061555553E-3</v>
      </c>
      <c r="H708" s="12">
        <f t="shared" si="214"/>
        <v>0</v>
      </c>
      <c r="I708" s="12">
        <f>H707*(Input!$B$13)/12</f>
        <v>0</v>
      </c>
      <c r="J708" s="12">
        <f>H707*(Input!$B$14)/12</f>
        <v>0</v>
      </c>
      <c r="K708" s="12">
        <f>IF(AND($E708=0, H707&gt;0), Input!$B$15, 0)</f>
        <v>0</v>
      </c>
      <c r="L708" s="12">
        <f>O707*IF(AND($E708=0, H707&gt;0), Input!$B$12, 0)</f>
        <v>0</v>
      </c>
      <c r="M708" s="12">
        <f t="shared" si="215"/>
        <v>0</v>
      </c>
      <c r="N708" s="12">
        <f>IF(AND($E708=0, Q708=0, D708&lt;=5), MAX(O696*Input!$B$20), 0)</f>
        <v>0</v>
      </c>
      <c r="O708" s="12">
        <f t="shared" si="216"/>
        <v>157809.62</v>
      </c>
      <c r="P708" s="20">
        <f>IF(Q708=0, VLOOKUP(B708, LWP!$A$2:$B$77, 2, FALSE), P707)</f>
        <v>0.05</v>
      </c>
      <c r="Q708" s="13">
        <f>IF(F708&lt;Input!$B$23,0,1)</f>
        <v>1</v>
      </c>
      <c r="R708" s="12">
        <f t="shared" si="201"/>
        <v>657.54008333333331</v>
      </c>
      <c r="S708" s="12">
        <f t="shared" si="202"/>
        <v>657.54008333333331</v>
      </c>
      <c r="T708" s="27">
        <f>VLOOKUP(D708,'Swap-forward'!$A$2:$B$90,2,FALSE)/12</f>
        <v>3.1558224514588173E-3</v>
      </c>
      <c r="U708" s="27">
        <f>EXP(-SUM(T$5:T708))</f>
        <v>0.12843908284043593</v>
      </c>
      <c r="V708" s="12">
        <f t="shared" si="203"/>
        <v>0</v>
      </c>
      <c r="W708" s="12">
        <f t="shared" si="204"/>
        <v>84.453845234157143</v>
      </c>
      <c r="X708" s="26"/>
      <c r="Y708">
        <f>VLOOKUP(B708, Mort!$A$2:$D$116, 4, FALSE)/12</f>
        <v>0</v>
      </c>
      <c r="Z708">
        <f>VLOOKUP(D708,Lapse!$A$2:$B$101, 2, FALSE)/12</f>
        <v>2.5000000000000001E-3</v>
      </c>
      <c r="AA708" s="28">
        <f t="shared" si="207"/>
        <v>4.2881113882046774E-3</v>
      </c>
      <c r="AB708" s="27">
        <f t="shared" si="205"/>
        <v>0</v>
      </c>
      <c r="AC708" s="27">
        <f t="shared" si="206"/>
        <v>0.36214749552626457</v>
      </c>
    </row>
    <row r="709" spans="1:29" x14ac:dyDescent="0.2">
      <c r="A709" s="19">
        <f t="shared" si="208"/>
        <v>66201</v>
      </c>
      <c r="B709">
        <f t="shared" si="209"/>
        <v>114</v>
      </c>
      <c r="C709">
        <f t="shared" si="210"/>
        <v>0</v>
      </c>
      <c r="D709">
        <f t="shared" si="211"/>
        <v>59</v>
      </c>
      <c r="E709">
        <f t="shared" si="212"/>
        <v>9</v>
      </c>
      <c r="F709">
        <f t="shared" si="213"/>
        <v>705</v>
      </c>
      <c r="G709" s="11">
        <f>'Fund Return'!D706</f>
        <v>4.071856044345714E-2</v>
      </c>
      <c r="H709" s="12">
        <f t="shared" si="214"/>
        <v>0</v>
      </c>
      <c r="I709" s="12">
        <f>H708*(Input!$B$13)/12</f>
        <v>0</v>
      </c>
      <c r="J709" s="12">
        <f>H708*(Input!$B$14)/12</f>
        <v>0</v>
      </c>
      <c r="K709" s="12">
        <f>IF(AND($E709=0, H708&gt;0), Input!$B$15, 0)</f>
        <v>0</v>
      </c>
      <c r="L709" s="12">
        <f>O708*IF(AND($E709=0, H708&gt;0), Input!$B$12, 0)</f>
        <v>0</v>
      </c>
      <c r="M709" s="12">
        <f t="shared" si="215"/>
        <v>0</v>
      </c>
      <c r="N709" s="12">
        <f>IF(AND($E709=0, Q709=0, D709&lt;=5), MAX(O697*Input!$B$20), 0)</f>
        <v>0</v>
      </c>
      <c r="O709" s="12">
        <f t="shared" si="216"/>
        <v>157809.62</v>
      </c>
      <c r="P709" s="20">
        <f>IF(Q709=0, VLOOKUP(B709, LWP!$A$2:$B$77, 2, FALSE), P708)</f>
        <v>0.05</v>
      </c>
      <c r="Q709" s="13">
        <f>IF(F709&lt;Input!$B$23,0,1)</f>
        <v>1</v>
      </c>
      <c r="R709" s="12">
        <f t="shared" si="201"/>
        <v>657.54008333333331</v>
      </c>
      <c r="S709" s="12">
        <f t="shared" si="202"/>
        <v>657.54008333333331</v>
      </c>
      <c r="T709" s="27">
        <f>VLOOKUP(D709,'Swap-forward'!$A$2:$B$90,2,FALSE)/12</f>
        <v>3.1558224514588173E-3</v>
      </c>
      <c r="U709" s="27">
        <f>EXP(-SUM(T$5:T709))</f>
        <v>0.12803439080313977</v>
      </c>
      <c r="V709" s="12">
        <f t="shared" si="203"/>
        <v>0</v>
      </c>
      <c r="W709" s="12">
        <f t="shared" si="204"/>
        <v>84.187743998229095</v>
      </c>
      <c r="X709" s="26"/>
      <c r="Y709">
        <f>VLOOKUP(B709, Mort!$A$2:$D$116, 4, FALSE)/12</f>
        <v>0</v>
      </c>
      <c r="Z709">
        <f>VLOOKUP(D709,Lapse!$A$2:$B$101, 2, FALSE)/12</f>
        <v>2.5000000000000001E-3</v>
      </c>
      <c r="AA709" s="28">
        <f t="shared" si="207"/>
        <v>4.2773911097341664E-3</v>
      </c>
      <c r="AB709" s="27">
        <f t="shared" si="205"/>
        <v>0</v>
      </c>
      <c r="AC709" s="27">
        <f t="shared" si="206"/>
        <v>0.36010390772660106</v>
      </c>
    </row>
    <row r="710" spans="1:29" x14ac:dyDescent="0.2">
      <c r="A710" s="19">
        <f t="shared" si="208"/>
        <v>66231</v>
      </c>
      <c r="B710">
        <f t="shared" si="209"/>
        <v>114</v>
      </c>
      <c r="C710">
        <f t="shared" si="210"/>
        <v>1</v>
      </c>
      <c r="D710">
        <f t="shared" si="211"/>
        <v>59</v>
      </c>
      <c r="E710">
        <f t="shared" si="212"/>
        <v>10</v>
      </c>
      <c r="F710">
        <f t="shared" si="213"/>
        <v>706</v>
      </c>
      <c r="G710" s="11">
        <f>'Fund Return'!D707</f>
        <v>-2.8323099980752116E-2</v>
      </c>
      <c r="H710" s="12">
        <f t="shared" si="214"/>
        <v>0</v>
      </c>
      <c r="I710" s="12">
        <f>H709*(Input!$B$13)/12</f>
        <v>0</v>
      </c>
      <c r="J710" s="12">
        <f>H709*(Input!$B$14)/12</f>
        <v>0</v>
      </c>
      <c r="K710" s="12">
        <f>IF(AND($E710=0, H709&gt;0), Input!$B$15, 0)</f>
        <v>0</v>
      </c>
      <c r="L710" s="12">
        <f>O709*IF(AND($E710=0, H709&gt;0), Input!$B$12, 0)</f>
        <v>0</v>
      </c>
      <c r="M710" s="12">
        <f t="shared" si="215"/>
        <v>0</v>
      </c>
      <c r="N710" s="12">
        <f>IF(AND($E710=0, Q710=0, D710&lt;=5), MAX(O698*Input!$B$20), 0)</f>
        <v>0</v>
      </c>
      <c r="O710" s="12">
        <f t="shared" si="216"/>
        <v>157809.62</v>
      </c>
      <c r="P710" s="20">
        <f>IF(Q710=0, VLOOKUP(B710, LWP!$A$2:$B$77, 2, FALSE), P709)</f>
        <v>0.05</v>
      </c>
      <c r="Q710" s="13">
        <f>IF(F710&lt;Input!$B$23,0,1)</f>
        <v>1</v>
      </c>
      <c r="R710" s="12">
        <f t="shared" ref="R710:R720" si="217">Q710*O709*P710/12</f>
        <v>657.54008333333331</v>
      </c>
      <c r="S710" s="12">
        <f t="shared" ref="S710:S720" si="218">IF(H710&gt;0, 0, R710)</f>
        <v>657.54008333333331</v>
      </c>
      <c r="T710" s="27">
        <f>VLOOKUP(D710,'Swap-forward'!$A$2:$B$90,2,FALSE)/12</f>
        <v>3.1558224514588173E-3</v>
      </c>
      <c r="U710" s="27">
        <f>EXP(-SUM(T$5:T710))</f>
        <v>0.12763097388897146</v>
      </c>
      <c r="V710" s="12">
        <f t="shared" ref="V710:V720" si="219">U710*L710</f>
        <v>0</v>
      </c>
      <c r="W710" s="12">
        <f t="shared" ref="W710:W720" si="220">U710*S710</f>
        <v>83.922481206868781</v>
      </c>
      <c r="X710" s="26"/>
      <c r="Y710">
        <f>VLOOKUP(B710, Mort!$A$2:$D$116, 4, FALSE)/12</f>
        <v>0</v>
      </c>
      <c r="Z710">
        <f>VLOOKUP(D710,Lapse!$A$2:$B$101, 2, FALSE)/12</f>
        <v>2.5000000000000001E-3</v>
      </c>
      <c r="AA710" s="28">
        <f t="shared" si="207"/>
        <v>4.2666976319598315E-3</v>
      </c>
      <c r="AB710" s="27">
        <f t="shared" ref="AB710:AB720" si="221">V710*AA710</f>
        <v>0</v>
      </c>
      <c r="AC710" s="27">
        <f t="shared" ref="AC710:AC720" si="222">W710*AA710</f>
        <v>0.35807185183354051</v>
      </c>
    </row>
    <row r="711" spans="1:29" x14ac:dyDescent="0.2">
      <c r="A711" s="19">
        <f t="shared" si="208"/>
        <v>66262</v>
      </c>
      <c r="B711">
        <f t="shared" si="209"/>
        <v>114</v>
      </c>
      <c r="C711">
        <f t="shared" si="210"/>
        <v>2</v>
      </c>
      <c r="D711">
        <f t="shared" si="211"/>
        <v>59</v>
      </c>
      <c r="E711">
        <f t="shared" si="212"/>
        <v>11</v>
      </c>
      <c r="F711">
        <f t="shared" si="213"/>
        <v>707</v>
      </c>
      <c r="G711" s="11">
        <f>'Fund Return'!D708</f>
        <v>6.5344650937856602E-2</v>
      </c>
      <c r="H711" s="12">
        <f t="shared" si="214"/>
        <v>0</v>
      </c>
      <c r="I711" s="12">
        <f>H710*(Input!$B$13)/12</f>
        <v>0</v>
      </c>
      <c r="J711" s="12">
        <f>H710*(Input!$B$14)/12</f>
        <v>0</v>
      </c>
      <c r="K711" s="12">
        <f>IF(AND($E711=0, H710&gt;0), Input!$B$15, 0)</f>
        <v>0</v>
      </c>
      <c r="L711" s="12">
        <f>O710*IF(AND($E711=0, H710&gt;0), Input!$B$12, 0)</f>
        <v>0</v>
      </c>
      <c r="M711" s="12">
        <f t="shared" si="215"/>
        <v>0</v>
      </c>
      <c r="N711" s="12">
        <f>IF(AND($E711=0, Q711=0, D711&lt;=5), MAX(O699*Input!$B$20), 0)</f>
        <v>0</v>
      </c>
      <c r="O711" s="12">
        <f t="shared" si="216"/>
        <v>157809.62</v>
      </c>
      <c r="P711" s="20">
        <f>IF(Q711=0, VLOOKUP(B711, LWP!$A$2:$B$77, 2, FALSE), P710)</f>
        <v>0.05</v>
      </c>
      <c r="Q711" s="13">
        <f>IF(F711&lt;Input!$B$23,0,1)</f>
        <v>1</v>
      </c>
      <c r="R711" s="12">
        <f t="shared" si="217"/>
        <v>657.54008333333331</v>
      </c>
      <c r="S711" s="12">
        <f t="shared" si="218"/>
        <v>657.54008333333331</v>
      </c>
      <c r="T711" s="27">
        <f>VLOOKUP(D711,'Swap-forward'!$A$2:$B$90,2,FALSE)/12</f>
        <v>3.1558224514588173E-3</v>
      </c>
      <c r="U711" s="27">
        <f>EXP(-SUM(T$5:T711))</f>
        <v>0.12722882808021177</v>
      </c>
      <c r="V711" s="12">
        <f t="shared" si="219"/>
        <v>0</v>
      </c>
      <c r="W711" s="12">
        <f t="shared" si="220"/>
        <v>83.65805421826478</v>
      </c>
      <c r="X711" s="26"/>
      <c r="Y711">
        <f>VLOOKUP(B711, Mort!$A$2:$D$116, 4, FALSE)/12</f>
        <v>0</v>
      </c>
      <c r="Z711">
        <f>VLOOKUP(D711,Lapse!$A$2:$B$101, 2, FALSE)/12</f>
        <v>2.5000000000000001E-3</v>
      </c>
      <c r="AA711" s="28">
        <f t="shared" si="207"/>
        <v>4.256030887879932E-3</v>
      </c>
      <c r="AB711" s="27">
        <f t="shared" si="221"/>
        <v>0</v>
      </c>
      <c r="AC711" s="27">
        <f t="shared" si="222"/>
        <v>0.35605126277286892</v>
      </c>
    </row>
    <row r="712" spans="1:29" x14ac:dyDescent="0.2">
      <c r="A712" s="19">
        <f t="shared" si="208"/>
        <v>66292</v>
      </c>
      <c r="B712">
        <f t="shared" si="209"/>
        <v>114</v>
      </c>
      <c r="C712">
        <f t="shared" si="210"/>
        <v>3</v>
      </c>
      <c r="D712">
        <f t="shared" si="211"/>
        <v>60</v>
      </c>
      <c r="E712">
        <f t="shared" si="212"/>
        <v>0</v>
      </c>
      <c r="F712">
        <f t="shared" si="213"/>
        <v>708</v>
      </c>
      <c r="G712" s="11">
        <f>'Fund Return'!D709</f>
        <v>4.0646041352879615E-2</v>
      </c>
      <c r="H712" s="12">
        <f t="shared" si="214"/>
        <v>0</v>
      </c>
      <c r="I712" s="12">
        <f>H711*(Input!$B$13)/12</f>
        <v>0</v>
      </c>
      <c r="J712" s="12">
        <f>H711*(Input!$B$14)/12</f>
        <v>0</v>
      </c>
      <c r="K712" s="12">
        <f>IF(AND($E712=0, H711&gt;0), Input!$B$15, 0)</f>
        <v>0</v>
      </c>
      <c r="L712" s="12">
        <f>O711*IF(AND($E712=0, H711&gt;0), Input!$B$12, 0)</f>
        <v>0</v>
      </c>
      <c r="M712" s="12">
        <f t="shared" si="215"/>
        <v>0</v>
      </c>
      <c r="N712" s="12">
        <f>IF(AND($E712=0, Q712=0, D712&lt;=5), MAX(O700*Input!$B$20), 0)</f>
        <v>0</v>
      </c>
      <c r="O712" s="12">
        <f t="shared" si="216"/>
        <v>157809.62</v>
      </c>
      <c r="P712" s="20">
        <f>IF(Q712=0, VLOOKUP(B712, LWP!$A$2:$B$77, 2, FALSE), P711)</f>
        <v>0.05</v>
      </c>
      <c r="Q712" s="13">
        <f>IF(F712&lt;Input!$B$23,0,1)</f>
        <v>1</v>
      </c>
      <c r="R712" s="12">
        <f t="shared" si="217"/>
        <v>657.54008333333331</v>
      </c>
      <c r="S712" s="12">
        <f t="shared" si="218"/>
        <v>657.54008333333331</v>
      </c>
      <c r="T712" s="27">
        <f>VLOOKUP(D712,'Swap-forward'!$A$2:$B$90,2,FALSE)/12</f>
        <v>3.1558224514588173E-3</v>
      </c>
      <c r="U712" s="27">
        <f>EXP(-SUM(T$5:T712))</f>
        <v>0.12682794937180064</v>
      </c>
      <c r="V712" s="12">
        <f t="shared" si="219"/>
        <v>0</v>
      </c>
      <c r="W712" s="12">
        <f t="shared" si="220"/>
        <v>83.394460398929567</v>
      </c>
      <c r="X712" s="26"/>
      <c r="Y712">
        <f>VLOOKUP(B712, Mort!$A$2:$D$116, 4, FALSE)/12</f>
        <v>0</v>
      </c>
      <c r="Z712">
        <f>VLOOKUP(D712,Lapse!$A$2:$B$101, 2, FALSE)/12</f>
        <v>2.5000000000000001E-3</v>
      </c>
      <c r="AA712" s="28">
        <f t="shared" si="207"/>
        <v>4.2453908106602324E-3</v>
      </c>
      <c r="AB712" s="27">
        <f t="shared" si="221"/>
        <v>0</v>
      </c>
      <c r="AC712" s="27">
        <f t="shared" si="222"/>
        <v>0.35404207583758424</v>
      </c>
    </row>
    <row r="713" spans="1:29" x14ac:dyDescent="0.2">
      <c r="A713" s="19">
        <f t="shared" si="208"/>
        <v>66323</v>
      </c>
      <c r="B713">
        <f t="shared" si="209"/>
        <v>114</v>
      </c>
      <c r="C713">
        <f t="shared" si="210"/>
        <v>4</v>
      </c>
      <c r="D713">
        <f t="shared" si="211"/>
        <v>60</v>
      </c>
      <c r="E713">
        <f t="shared" si="212"/>
        <v>1</v>
      </c>
      <c r="F713">
        <f t="shared" si="213"/>
        <v>709</v>
      </c>
      <c r="G713" s="11">
        <f>'Fund Return'!D710</f>
        <v>8.6913086425633931E-2</v>
      </c>
      <c r="H713" s="12">
        <f t="shared" si="214"/>
        <v>0</v>
      </c>
      <c r="I713" s="12">
        <f>H712*(Input!$B$13)/12</f>
        <v>0</v>
      </c>
      <c r="J713" s="12">
        <f>H712*(Input!$B$14)/12</f>
        <v>0</v>
      </c>
      <c r="K713" s="12">
        <f>IF(AND($E713=0, H712&gt;0), Input!$B$15, 0)</f>
        <v>0</v>
      </c>
      <c r="L713" s="12">
        <f>O712*IF(AND($E713=0, H712&gt;0), Input!$B$12, 0)</f>
        <v>0</v>
      </c>
      <c r="M713" s="12">
        <f t="shared" si="215"/>
        <v>0</v>
      </c>
      <c r="N713" s="12">
        <f>IF(AND($E713=0, Q713=0, D713&lt;=5), MAX(O701*Input!$B$20), 0)</f>
        <v>0</v>
      </c>
      <c r="O713" s="12">
        <f t="shared" si="216"/>
        <v>157809.62</v>
      </c>
      <c r="P713" s="20">
        <f>IF(Q713=0, VLOOKUP(B713, LWP!$A$2:$B$77, 2, FALSE), P712)</f>
        <v>0.05</v>
      </c>
      <c r="Q713" s="13">
        <f>IF(F713&lt;Input!$B$23,0,1)</f>
        <v>1</v>
      </c>
      <c r="R713" s="12">
        <f t="shared" si="217"/>
        <v>657.54008333333331</v>
      </c>
      <c r="S713" s="12">
        <f t="shared" si="218"/>
        <v>657.54008333333331</v>
      </c>
      <c r="T713" s="27">
        <f>VLOOKUP(D713,'Swap-forward'!$A$2:$B$90,2,FALSE)/12</f>
        <v>3.1558224514588173E-3</v>
      </c>
      <c r="U713" s="27">
        <f>EXP(-SUM(T$5:T713))</f>
        <v>0.12642833377129739</v>
      </c>
      <c r="V713" s="12">
        <f t="shared" si="219"/>
        <v>0</v>
      </c>
      <c r="W713" s="12">
        <f t="shared" si="220"/>
        <v>83.131697123673362</v>
      </c>
      <c r="X713" s="26"/>
      <c r="Y713">
        <f>VLOOKUP(B713, Mort!$A$2:$D$116, 4, FALSE)/12</f>
        <v>0</v>
      </c>
      <c r="Z713">
        <f>VLOOKUP(D713,Lapse!$A$2:$B$101, 2, FALSE)/12</f>
        <v>2.5000000000000001E-3</v>
      </c>
      <c r="AA713" s="28">
        <f t="shared" ref="AA713:AA720" si="223">AA712*(1-Y713)*(1-Z713)</f>
        <v>4.234777333633582E-3</v>
      </c>
      <c r="AB713" s="27">
        <f t="shared" si="221"/>
        <v>0</v>
      </c>
      <c r="AC713" s="27">
        <f t="shared" si="222"/>
        <v>0.35204422668582402</v>
      </c>
    </row>
    <row r="714" spans="1:29" x14ac:dyDescent="0.2">
      <c r="A714" s="19">
        <f t="shared" si="208"/>
        <v>66354</v>
      </c>
      <c r="B714">
        <f t="shared" si="209"/>
        <v>114</v>
      </c>
      <c r="C714">
        <f t="shared" si="210"/>
        <v>5</v>
      </c>
      <c r="D714">
        <f t="shared" si="211"/>
        <v>60</v>
      </c>
      <c r="E714">
        <f t="shared" si="212"/>
        <v>2</v>
      </c>
      <c r="F714">
        <f t="shared" si="213"/>
        <v>710</v>
      </c>
      <c r="G714" s="11">
        <f>'Fund Return'!D711</f>
        <v>2.2687382189561772E-2</v>
      </c>
      <c r="H714" s="12">
        <f t="shared" si="214"/>
        <v>0</v>
      </c>
      <c r="I714" s="12">
        <f>H713*(Input!$B$13)/12</f>
        <v>0</v>
      </c>
      <c r="J714" s="12">
        <f>H713*(Input!$B$14)/12</f>
        <v>0</v>
      </c>
      <c r="K714" s="12">
        <f>IF(AND($E714=0, H713&gt;0), Input!$B$15, 0)</f>
        <v>0</v>
      </c>
      <c r="L714" s="12">
        <f>O713*IF(AND($E714=0, H713&gt;0), Input!$B$12, 0)</f>
        <v>0</v>
      </c>
      <c r="M714" s="12">
        <f t="shared" si="215"/>
        <v>0</v>
      </c>
      <c r="N714" s="12">
        <f>IF(AND($E714=0, Q714=0, D714&lt;=5), MAX(O702*Input!$B$20), 0)</f>
        <v>0</v>
      </c>
      <c r="O714" s="12">
        <f t="shared" si="216"/>
        <v>157809.62</v>
      </c>
      <c r="P714" s="20">
        <f>IF(Q714=0, VLOOKUP(B714, LWP!$A$2:$B$77, 2, FALSE), P713)</f>
        <v>0.05</v>
      </c>
      <c r="Q714" s="13">
        <f>IF(F714&lt;Input!$B$23,0,1)</f>
        <v>1</v>
      </c>
      <c r="R714" s="12">
        <f t="shared" si="217"/>
        <v>657.54008333333331</v>
      </c>
      <c r="S714" s="12">
        <f t="shared" si="218"/>
        <v>657.54008333333331</v>
      </c>
      <c r="T714" s="27">
        <f>VLOOKUP(D714,'Swap-forward'!$A$2:$B$90,2,FALSE)/12</f>
        <v>3.1558224514588173E-3</v>
      </c>
      <c r="U714" s="27">
        <f>EXP(-SUM(T$5:T714))</f>
        <v>0.12602997729884088</v>
      </c>
      <c r="V714" s="12">
        <f t="shared" si="219"/>
        <v>0</v>
      </c>
      <c r="W714" s="12">
        <f t="shared" si="220"/>
        <v>82.869761775577942</v>
      </c>
      <c r="X714" s="26"/>
      <c r="Y714">
        <f>VLOOKUP(B714, Mort!$A$2:$D$116, 4, FALSE)/12</f>
        <v>0</v>
      </c>
      <c r="Z714">
        <f>VLOOKUP(D714,Lapse!$A$2:$B$101, 2, FALSE)/12</f>
        <v>2.5000000000000001E-3</v>
      </c>
      <c r="AA714" s="28">
        <f t="shared" si="223"/>
        <v>4.2241903902994985E-3</v>
      </c>
      <c r="AB714" s="27">
        <f t="shared" si="221"/>
        <v>0</v>
      </c>
      <c r="AC714" s="27">
        <f t="shared" si="222"/>
        <v>0.35005765133880506</v>
      </c>
    </row>
    <row r="715" spans="1:29" x14ac:dyDescent="0.2">
      <c r="A715" s="19">
        <f t="shared" si="208"/>
        <v>66384</v>
      </c>
      <c r="B715">
        <f t="shared" si="209"/>
        <v>114</v>
      </c>
      <c r="C715">
        <f t="shared" si="210"/>
        <v>6</v>
      </c>
      <c r="D715">
        <f t="shared" si="211"/>
        <v>60</v>
      </c>
      <c r="E715">
        <f t="shared" si="212"/>
        <v>3</v>
      </c>
      <c r="F715">
        <f t="shared" si="213"/>
        <v>711</v>
      </c>
      <c r="G715" s="11">
        <f>'Fund Return'!D712</f>
        <v>-5.2055247963596424E-2</v>
      </c>
      <c r="H715" s="12">
        <f t="shared" si="214"/>
        <v>0</v>
      </c>
      <c r="I715" s="12">
        <f>H714*(Input!$B$13)/12</f>
        <v>0</v>
      </c>
      <c r="J715" s="12">
        <f>H714*(Input!$B$14)/12</f>
        <v>0</v>
      </c>
      <c r="K715" s="12">
        <f>IF(AND($E715=0, H714&gt;0), Input!$B$15, 0)</f>
        <v>0</v>
      </c>
      <c r="L715" s="12">
        <f>O714*IF(AND($E715=0, H714&gt;0), Input!$B$12, 0)</f>
        <v>0</v>
      </c>
      <c r="M715" s="12">
        <f t="shared" si="215"/>
        <v>0</v>
      </c>
      <c r="N715" s="12">
        <f>IF(AND($E715=0, Q715=0, D715&lt;=5), MAX(O703*Input!$B$20), 0)</f>
        <v>0</v>
      </c>
      <c r="O715" s="12">
        <f t="shared" si="216"/>
        <v>157809.62</v>
      </c>
      <c r="P715" s="20">
        <f>IF(Q715=0, VLOOKUP(B715, LWP!$A$2:$B$77, 2, FALSE), P714)</f>
        <v>0.05</v>
      </c>
      <c r="Q715" s="13">
        <f>IF(F715&lt;Input!$B$23,0,1)</f>
        <v>1</v>
      </c>
      <c r="R715" s="12">
        <f t="shared" si="217"/>
        <v>657.54008333333331</v>
      </c>
      <c r="S715" s="12">
        <f t="shared" si="218"/>
        <v>657.54008333333331</v>
      </c>
      <c r="T715" s="27">
        <f>VLOOKUP(D715,'Swap-forward'!$A$2:$B$90,2,FALSE)/12</f>
        <v>3.1558224514588173E-3</v>
      </c>
      <c r="U715" s="27">
        <f>EXP(-SUM(T$5:T715))</f>
        <v>0.12563287598710995</v>
      </c>
      <c r="V715" s="12">
        <f t="shared" si="219"/>
        <v>0</v>
      </c>
      <c r="W715" s="12">
        <f t="shared" si="220"/>
        <v>82.608651745970604</v>
      </c>
      <c r="X715" s="26"/>
      <c r="Y715">
        <f>VLOOKUP(B715, Mort!$A$2:$D$116, 4, FALSE)/12</f>
        <v>0</v>
      </c>
      <c r="Z715">
        <f>VLOOKUP(D715,Lapse!$A$2:$B$101, 2, FALSE)/12</f>
        <v>2.5000000000000001E-3</v>
      </c>
      <c r="AA715" s="28">
        <f t="shared" si="223"/>
        <v>4.2136299143237504E-3</v>
      </c>
      <c r="AB715" s="27">
        <f t="shared" si="221"/>
        <v>0</v>
      </c>
      <c r="AC715" s="27">
        <f t="shared" si="222"/>
        <v>0.34808228617877462</v>
      </c>
    </row>
    <row r="716" spans="1:29" x14ac:dyDescent="0.2">
      <c r="A716" s="19">
        <f t="shared" si="208"/>
        <v>66415</v>
      </c>
      <c r="B716">
        <f t="shared" si="209"/>
        <v>114</v>
      </c>
      <c r="C716">
        <f t="shared" si="210"/>
        <v>7</v>
      </c>
      <c r="D716">
        <f t="shared" si="211"/>
        <v>60</v>
      </c>
      <c r="E716">
        <f t="shared" si="212"/>
        <v>4</v>
      </c>
      <c r="F716">
        <f t="shared" si="213"/>
        <v>712</v>
      </c>
      <c r="G716" s="11">
        <f>'Fund Return'!D713</f>
        <v>1.8616077588693838E-2</v>
      </c>
      <c r="H716" s="12">
        <f t="shared" si="214"/>
        <v>0</v>
      </c>
      <c r="I716" s="12">
        <f>H715*(Input!$B$13)/12</f>
        <v>0</v>
      </c>
      <c r="J716" s="12">
        <f>H715*(Input!$B$14)/12</f>
        <v>0</v>
      </c>
      <c r="K716" s="12">
        <f>IF(AND($E716=0, H715&gt;0), Input!$B$15, 0)</f>
        <v>0</v>
      </c>
      <c r="L716" s="12">
        <f>O715*IF(AND($E716=0, H715&gt;0), Input!$B$12, 0)</f>
        <v>0</v>
      </c>
      <c r="M716" s="12">
        <f t="shared" si="215"/>
        <v>0</v>
      </c>
      <c r="N716" s="12">
        <f>IF(AND($E716=0, Q716=0, D716&lt;=5), MAX(O704*Input!$B$20), 0)</f>
        <v>0</v>
      </c>
      <c r="O716" s="12">
        <f t="shared" si="216"/>
        <v>157809.62</v>
      </c>
      <c r="P716" s="20">
        <f>IF(Q716=0, VLOOKUP(B716, LWP!$A$2:$B$77, 2, FALSE), P715)</f>
        <v>0.05</v>
      </c>
      <c r="Q716" s="13">
        <f>IF(F716&lt;Input!$B$23,0,1)</f>
        <v>1</v>
      </c>
      <c r="R716" s="12">
        <f t="shared" si="217"/>
        <v>657.54008333333331</v>
      </c>
      <c r="S716" s="12">
        <f t="shared" si="218"/>
        <v>657.54008333333331</v>
      </c>
      <c r="T716" s="27">
        <f>VLOOKUP(D716,'Swap-forward'!$A$2:$B$90,2,FALSE)/12</f>
        <v>3.1558224514588173E-3</v>
      </c>
      <c r="U716" s="27">
        <f>EXP(-SUM(T$5:T716))</f>
        <v>0.1252370258812838</v>
      </c>
      <c r="V716" s="12">
        <f t="shared" si="219"/>
        <v>0</v>
      </c>
      <c r="W716" s="12">
        <f t="shared" si="220"/>
        <v>82.348364434398164</v>
      </c>
      <c r="X716" s="26"/>
      <c r="Y716">
        <f>VLOOKUP(B716, Mort!$A$2:$D$116, 4, FALSE)/12</f>
        <v>0</v>
      </c>
      <c r="Z716">
        <f>VLOOKUP(D716,Lapse!$A$2:$B$101, 2, FALSE)/12</f>
        <v>2.5000000000000001E-3</v>
      </c>
      <c r="AA716" s="28">
        <f t="shared" si="223"/>
        <v>4.2030958395379413E-3</v>
      </c>
      <c r="AB716" s="27">
        <f t="shared" si="221"/>
        <v>0</v>
      </c>
      <c r="AC716" s="27">
        <f t="shared" si="222"/>
        <v>0.34611806794697308</v>
      </c>
    </row>
    <row r="717" spans="1:29" x14ac:dyDescent="0.2">
      <c r="A717" s="19">
        <f t="shared" si="208"/>
        <v>66445</v>
      </c>
      <c r="B717">
        <f t="shared" si="209"/>
        <v>114</v>
      </c>
      <c r="C717">
        <f t="shared" si="210"/>
        <v>8</v>
      </c>
      <c r="D717">
        <f t="shared" si="211"/>
        <v>60</v>
      </c>
      <c r="E717">
        <f t="shared" si="212"/>
        <v>5</v>
      </c>
      <c r="F717">
        <f t="shared" si="213"/>
        <v>713</v>
      </c>
      <c r="G717" s="11">
        <f>'Fund Return'!D714</f>
        <v>-1.5836178165105883E-2</v>
      </c>
      <c r="H717" s="12">
        <f t="shared" si="214"/>
        <v>0</v>
      </c>
      <c r="I717" s="12">
        <f>H716*(Input!$B$13)/12</f>
        <v>0</v>
      </c>
      <c r="J717" s="12">
        <f>H716*(Input!$B$14)/12</f>
        <v>0</v>
      </c>
      <c r="K717" s="12">
        <f>IF(AND($E717=0, H716&gt;0), Input!$B$15, 0)</f>
        <v>0</v>
      </c>
      <c r="L717" s="12">
        <f>O716*IF(AND($E717=0, H716&gt;0), Input!$B$12, 0)</f>
        <v>0</v>
      </c>
      <c r="M717" s="12">
        <f t="shared" si="215"/>
        <v>0</v>
      </c>
      <c r="N717" s="12">
        <f>IF(AND($E717=0, Q717=0, D717&lt;=5), MAX(O705*Input!$B$20), 0)</f>
        <v>0</v>
      </c>
      <c r="O717" s="12">
        <f t="shared" si="216"/>
        <v>157809.62</v>
      </c>
      <c r="P717" s="20">
        <f>IF(Q717=0, VLOOKUP(B717, LWP!$A$2:$B$77, 2, FALSE), P716)</f>
        <v>0.05</v>
      </c>
      <c r="Q717" s="13">
        <f>IF(F717&lt;Input!$B$23,0,1)</f>
        <v>1</v>
      </c>
      <c r="R717" s="12">
        <f t="shared" si="217"/>
        <v>657.54008333333331</v>
      </c>
      <c r="S717" s="12">
        <f t="shared" si="218"/>
        <v>657.54008333333331</v>
      </c>
      <c r="T717" s="27">
        <f>VLOOKUP(D717,'Swap-forward'!$A$2:$B$90,2,FALSE)/12</f>
        <v>3.1558224514588173E-3</v>
      </c>
      <c r="U717" s="27">
        <f>EXP(-SUM(T$5:T717))</f>
        <v>0.12484242303900274</v>
      </c>
      <c r="V717" s="12">
        <f t="shared" si="219"/>
        <v>0</v>
      </c>
      <c r="W717" s="12">
        <f t="shared" si="220"/>
        <v>82.088897248601114</v>
      </c>
      <c r="X717" s="26"/>
      <c r="Y717">
        <f>VLOOKUP(B717, Mort!$A$2:$D$116, 4, FALSE)/12</f>
        <v>0</v>
      </c>
      <c r="Z717">
        <f>VLOOKUP(D717,Lapse!$A$2:$B$101, 2, FALSE)/12</f>
        <v>2.5000000000000001E-3</v>
      </c>
      <c r="AA717" s="28">
        <f t="shared" si="223"/>
        <v>4.1925880999390966E-3</v>
      </c>
      <c r="AB717" s="27">
        <f t="shared" si="221"/>
        <v>0</v>
      </c>
      <c r="AC717" s="27">
        <f t="shared" si="222"/>
        <v>0.34416493374160828</v>
      </c>
    </row>
    <row r="718" spans="1:29" x14ac:dyDescent="0.2">
      <c r="A718" s="19">
        <f t="shared" si="208"/>
        <v>66476</v>
      </c>
      <c r="B718">
        <f t="shared" si="209"/>
        <v>114</v>
      </c>
      <c r="C718">
        <f t="shared" si="210"/>
        <v>9</v>
      </c>
      <c r="D718">
        <f t="shared" si="211"/>
        <v>60</v>
      </c>
      <c r="E718">
        <f t="shared" si="212"/>
        <v>6</v>
      </c>
      <c r="F718">
        <f t="shared" si="213"/>
        <v>714</v>
      </c>
      <c r="G718" s="11">
        <f>'Fund Return'!D715</f>
        <v>2.9323789661487611E-3</v>
      </c>
      <c r="H718" s="12">
        <f t="shared" si="214"/>
        <v>0</v>
      </c>
      <c r="I718" s="12">
        <f>H717*(Input!$B$13)/12</f>
        <v>0</v>
      </c>
      <c r="J718" s="12">
        <f>H717*(Input!$B$14)/12</f>
        <v>0</v>
      </c>
      <c r="K718" s="12">
        <f>IF(AND($E718=0, H717&gt;0), Input!$B$15, 0)</f>
        <v>0</v>
      </c>
      <c r="L718" s="12">
        <f>O717*IF(AND($E718=0, H717&gt;0), Input!$B$12, 0)</f>
        <v>0</v>
      </c>
      <c r="M718" s="12">
        <f t="shared" si="215"/>
        <v>0</v>
      </c>
      <c r="N718" s="12">
        <f>IF(AND($E718=0, Q718=0, D718&lt;=5), MAX(O706*Input!$B$20), 0)</f>
        <v>0</v>
      </c>
      <c r="O718" s="12">
        <f t="shared" si="216"/>
        <v>157809.62</v>
      </c>
      <c r="P718" s="20">
        <f>IF(Q718=0, VLOOKUP(B718, LWP!$A$2:$B$77, 2, FALSE), P717)</f>
        <v>0.05</v>
      </c>
      <c r="Q718" s="13">
        <f>IF(F718&lt;Input!$B$23,0,1)</f>
        <v>1</v>
      </c>
      <c r="R718" s="12">
        <f t="shared" si="217"/>
        <v>657.54008333333331</v>
      </c>
      <c r="S718" s="12">
        <f t="shared" si="218"/>
        <v>657.54008333333331</v>
      </c>
      <c r="T718" s="27">
        <f>VLOOKUP(D718,'Swap-forward'!$A$2:$B$90,2,FALSE)/12</f>
        <v>3.1558224514588173E-3</v>
      </c>
      <c r="U718" s="27">
        <f>EXP(-SUM(T$5:T718))</f>
        <v>0.12444906353032882</v>
      </c>
      <c r="V718" s="12">
        <f t="shared" si="219"/>
        <v>0</v>
      </c>
      <c r="W718" s="12">
        <f t="shared" si="220"/>
        <v>81.83024760448771</v>
      </c>
      <c r="X718" s="26"/>
      <c r="Y718">
        <f>VLOOKUP(B718, Mort!$A$2:$D$116, 4, FALSE)/12</f>
        <v>0</v>
      </c>
      <c r="Z718">
        <f>VLOOKUP(D718,Lapse!$A$2:$B$101, 2, FALSE)/12</f>
        <v>2.5000000000000001E-3</v>
      </c>
      <c r="AA718" s="28">
        <f t="shared" si="223"/>
        <v>4.1821066296892492E-3</v>
      </c>
      <c r="AB718" s="27">
        <f t="shared" si="221"/>
        <v>0</v>
      </c>
      <c r="AC718" s="27">
        <f t="shared" si="222"/>
        <v>0.34222282101584084</v>
      </c>
    </row>
    <row r="719" spans="1:29" x14ac:dyDescent="0.2">
      <c r="A719" s="19">
        <f t="shared" si="208"/>
        <v>66507</v>
      </c>
      <c r="B719">
        <f t="shared" si="209"/>
        <v>114</v>
      </c>
      <c r="C719">
        <f t="shared" si="210"/>
        <v>10</v>
      </c>
      <c r="D719">
        <f t="shared" si="211"/>
        <v>60</v>
      </c>
      <c r="E719">
        <f t="shared" si="212"/>
        <v>7</v>
      </c>
      <c r="F719">
        <f t="shared" si="213"/>
        <v>715</v>
      </c>
      <c r="G719" s="11">
        <f>'Fund Return'!D716</f>
        <v>-1.4363773364832312E-2</v>
      </c>
      <c r="H719" s="12">
        <f t="shared" si="214"/>
        <v>0</v>
      </c>
      <c r="I719" s="12">
        <f>H718*(Input!$B$13)/12</f>
        <v>0</v>
      </c>
      <c r="J719" s="12">
        <f>H718*(Input!$B$14)/12</f>
        <v>0</v>
      </c>
      <c r="K719" s="12">
        <f>IF(AND($E719=0, H718&gt;0), Input!$B$15, 0)</f>
        <v>0</v>
      </c>
      <c r="L719" s="12">
        <f>O718*IF(AND($E719=0, H718&gt;0), Input!$B$12, 0)</f>
        <v>0</v>
      </c>
      <c r="M719" s="12">
        <f t="shared" si="215"/>
        <v>0</v>
      </c>
      <c r="N719" s="12">
        <f>IF(AND($E719=0, Q719=0, D719&lt;=5), MAX(O707*Input!$B$20), 0)</f>
        <v>0</v>
      </c>
      <c r="O719" s="12">
        <f t="shared" si="216"/>
        <v>157809.62</v>
      </c>
      <c r="P719" s="20">
        <f>IF(Q719=0, VLOOKUP(B719, LWP!$A$2:$B$77, 2, FALSE), P718)</f>
        <v>0.05</v>
      </c>
      <c r="Q719" s="13">
        <f>IF(F719&lt;Input!$B$23,0,1)</f>
        <v>1</v>
      </c>
      <c r="R719" s="12">
        <f t="shared" si="217"/>
        <v>657.54008333333331</v>
      </c>
      <c r="S719" s="12">
        <f t="shared" si="218"/>
        <v>657.54008333333331</v>
      </c>
      <c r="T719" s="27">
        <f>VLOOKUP(D719,'Swap-forward'!$A$2:$B$90,2,FALSE)/12</f>
        <v>3.1558224514588173E-3</v>
      </c>
      <c r="U719" s="27">
        <f>EXP(-SUM(T$5:T719))</f>
        <v>0.12405694343770673</v>
      </c>
      <c r="V719" s="12">
        <f t="shared" si="219"/>
        <v>0</v>
      </c>
      <c r="W719" s="12">
        <f t="shared" si="220"/>
        <v>81.572412926108299</v>
      </c>
      <c r="X719" s="26"/>
      <c r="Y719">
        <f>VLOOKUP(B719, Mort!$A$2:$D$116, 4, FALSE)/12</f>
        <v>0</v>
      </c>
      <c r="Z719">
        <f>VLOOKUP(D719,Lapse!$A$2:$B$101, 2, FALSE)/12</f>
        <v>2.5000000000000001E-3</v>
      </c>
      <c r="AA719" s="28">
        <f t="shared" si="223"/>
        <v>4.1716513631150261E-3</v>
      </c>
      <c r="AB719" s="27">
        <f t="shared" si="221"/>
        <v>0</v>
      </c>
      <c r="AC719" s="27">
        <f t="shared" si="222"/>
        <v>0.34029166757578144</v>
      </c>
    </row>
    <row r="720" spans="1:29" x14ac:dyDescent="0.2">
      <c r="A720" s="19">
        <f t="shared" si="208"/>
        <v>66535</v>
      </c>
      <c r="B720">
        <f t="shared" si="209"/>
        <v>114</v>
      </c>
      <c r="C720">
        <f t="shared" si="210"/>
        <v>11</v>
      </c>
      <c r="D720">
        <f t="shared" si="211"/>
        <v>60</v>
      </c>
      <c r="E720">
        <f t="shared" si="212"/>
        <v>8</v>
      </c>
      <c r="F720">
        <f t="shared" si="213"/>
        <v>716</v>
      </c>
      <c r="G720" s="11">
        <f>'Fund Return'!D717</f>
        <v>-6.802236225642562E-2</v>
      </c>
      <c r="H720" s="12">
        <f t="shared" si="214"/>
        <v>0</v>
      </c>
      <c r="I720" s="12">
        <f>H719*(Input!$B$13)/12</f>
        <v>0</v>
      </c>
      <c r="J720" s="12">
        <f>H719*(Input!$B$14)/12</f>
        <v>0</v>
      </c>
      <c r="K720" s="12">
        <f>IF(AND($E720=0, H719&gt;0), Input!$B$15, 0)</f>
        <v>0</v>
      </c>
      <c r="L720" s="12">
        <f>O719*IF(AND($E720=0, H719&gt;0), Input!$B$12, 0)</f>
        <v>0</v>
      </c>
      <c r="M720" s="12">
        <f t="shared" si="215"/>
        <v>0</v>
      </c>
      <c r="N720" s="12">
        <f>IF(AND($E720=0, Q720=0, D720&lt;=5), MAX(O708*Input!$B$20), 0)</f>
        <v>0</v>
      </c>
      <c r="O720" s="12">
        <f t="shared" si="216"/>
        <v>157809.62</v>
      </c>
      <c r="P720" s="20">
        <f>IF(Q720=0, VLOOKUP(B720, LWP!$A$2:$B$77, 2, FALSE), P719)</f>
        <v>0.05</v>
      </c>
      <c r="Q720" s="13">
        <f>IF(F720&lt;Input!$B$23,0,1)</f>
        <v>1</v>
      </c>
      <c r="R720" s="12">
        <f t="shared" si="217"/>
        <v>657.54008333333331</v>
      </c>
      <c r="S720" s="12">
        <f t="shared" si="218"/>
        <v>657.54008333333331</v>
      </c>
      <c r="T720" s="27">
        <f>VLOOKUP(D720,'Swap-forward'!$A$2:$B$90,2,FALSE)/12</f>
        <v>3.1558224514588173E-3</v>
      </c>
      <c r="U720" s="27">
        <f>EXP(-SUM(T$5:T720))</f>
        <v>0.1236660588559248</v>
      </c>
      <c r="V720" s="12">
        <f t="shared" si="219"/>
        <v>0</v>
      </c>
      <c r="W720" s="12">
        <f t="shared" si="220"/>
        <v>81.315390645629691</v>
      </c>
      <c r="X720" s="26"/>
      <c r="Y720">
        <f>VLOOKUP(B720, Mort!$A$2:$D$116, 4, FALSE)/12</f>
        <v>0</v>
      </c>
      <c r="Z720">
        <f>VLOOKUP(D720,Lapse!$A$2:$B$101, 2, FALSE)/12</f>
        <v>2.5000000000000001E-3</v>
      </c>
      <c r="AA720" s="28">
        <f t="shared" si="223"/>
        <v>4.1612222347072389E-3</v>
      </c>
      <c r="AB720" s="27">
        <f t="shared" si="221"/>
        <v>0</v>
      </c>
      <c r="AC720" s="27">
        <f t="shared" si="222"/>
        <v>0.33837141157849931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C91B-C494-4CE5-8DA8-FCD2B41A62D0}">
  <sheetPr codeName="Sheet9"/>
  <dimension ref="B2:Y317"/>
  <sheetViews>
    <sheetView tabSelected="1" zoomScale="88" zoomScaleNormal="120" workbookViewId="0">
      <selection activeCell="M23" sqref="M23"/>
    </sheetView>
  </sheetViews>
  <sheetFormatPr baseColWidth="10" defaultColWidth="8.83203125" defaultRowHeight="15" x14ac:dyDescent="0.2"/>
  <cols>
    <col min="3" max="3" width="13.1640625" bestFit="1" customWidth="1"/>
    <col min="4" max="4" width="10.1640625" bestFit="1" customWidth="1"/>
    <col min="20" max="20" width="8.83203125" style="45"/>
    <col min="24" max="24" width="12.1640625" customWidth="1"/>
  </cols>
  <sheetData>
    <row r="2" spans="2:25" x14ac:dyDescent="0.2">
      <c r="B2" t="s">
        <v>56</v>
      </c>
      <c r="C2" t="s">
        <v>57</v>
      </c>
      <c r="D2" t="s">
        <v>58</v>
      </c>
      <c r="E2" t="s">
        <v>69</v>
      </c>
      <c r="G2" t="s">
        <v>56</v>
      </c>
      <c r="H2" t="s">
        <v>70</v>
      </c>
      <c r="I2" t="s">
        <v>71</v>
      </c>
      <c r="J2" t="s">
        <v>72</v>
      </c>
      <c r="K2" s="35"/>
      <c r="L2" s="35"/>
      <c r="N2" t="s">
        <v>56</v>
      </c>
      <c r="O2" t="s">
        <v>70</v>
      </c>
      <c r="P2" t="s">
        <v>71</v>
      </c>
      <c r="Q2" t="s">
        <v>75</v>
      </c>
      <c r="R2" t="s">
        <v>72</v>
      </c>
      <c r="V2" t="s">
        <v>56</v>
      </c>
      <c r="W2" t="s">
        <v>70</v>
      </c>
      <c r="X2" t="s">
        <v>71</v>
      </c>
      <c r="Y2" t="s">
        <v>72</v>
      </c>
    </row>
    <row r="3" spans="2:25" x14ac:dyDescent="0.2">
      <c r="B3">
        <v>1</v>
      </c>
      <c r="C3">
        <v>15331.568862155031</v>
      </c>
      <c r="D3">
        <v>27544.951540586309</v>
      </c>
      <c r="E3">
        <f>(C3 - D3)</f>
        <v>-12213.382678431279</v>
      </c>
      <c r="G3">
        <v>1</v>
      </c>
      <c r="H3">
        <v>31572.515045144984</v>
      </c>
      <c r="I3">
        <v>44395.839301226573</v>
      </c>
      <c r="J3">
        <f>(H3 - I3)</f>
        <v>-12823.324256081589</v>
      </c>
      <c r="K3">
        <v>383.88827115402921</v>
      </c>
      <c r="L3" s="45">
        <v>2.0799999999999999E-2</v>
      </c>
      <c r="N3">
        <v>1</v>
      </c>
      <c r="O3">
        <v>22215.443281262644</v>
      </c>
      <c r="P3">
        <v>29751.805153554971</v>
      </c>
      <c r="Q3">
        <v>4580.4064075774722</v>
      </c>
      <c r="R3">
        <f>(O3 - P3 - Q3)</f>
        <v>-12116.768279869801</v>
      </c>
      <c r="S3">
        <v>431.60928093377186</v>
      </c>
      <c r="T3" s="45">
        <v>1.435E-2</v>
      </c>
      <c r="V3">
        <v>1</v>
      </c>
      <c r="W3">
        <v>16403.217807165056</v>
      </c>
      <c r="X3">
        <v>17862.569832834084</v>
      </c>
      <c r="Y3">
        <f>(W3 - X3)</f>
        <v>-1459.3520256690281</v>
      </c>
    </row>
    <row r="4" spans="2:25" x14ac:dyDescent="0.2">
      <c r="B4">
        <f>B3+1</f>
        <v>2</v>
      </c>
      <c r="C4">
        <v>16403.217807165056</v>
      </c>
      <c r="D4">
        <v>23724.507446348973</v>
      </c>
      <c r="E4">
        <f t="shared" ref="E4:E27" si="0">(C4 - D4)</f>
        <v>-7321.2896391839167</v>
      </c>
      <c r="G4">
        <v>2</v>
      </c>
      <c r="H4">
        <v>31572.515045144984</v>
      </c>
      <c r="I4">
        <v>43825.093120211415</v>
      </c>
      <c r="J4">
        <f t="shared" ref="J4:J27" si="1">(H4 - I4)</f>
        <v>-12252.578075066431</v>
      </c>
      <c r="K4">
        <v>144.95961934126623</v>
      </c>
      <c r="L4" s="45">
        <v>2.0809999999999999E-2</v>
      </c>
      <c r="N4">
        <v>2</v>
      </c>
      <c r="O4">
        <v>23023.256240871902</v>
      </c>
      <c r="P4">
        <v>26838.588143378587</v>
      </c>
      <c r="Q4">
        <v>4580.4064075774722</v>
      </c>
      <c r="R4">
        <f t="shared" ref="R4:R27" si="2">(O4 - P4 - Q4)</f>
        <v>-8395.738310084158</v>
      </c>
      <c r="S4">
        <v>122.66848738163182</v>
      </c>
      <c r="T4" s="45">
        <v>1.436E-2</v>
      </c>
      <c r="V4">
        <v>2</v>
      </c>
      <c r="W4">
        <v>17714.385808118081</v>
      </c>
      <c r="X4">
        <v>13834.401002431609</v>
      </c>
      <c r="Y4">
        <f t="shared" ref="Y4:Y27" si="3">(W4 - X4)</f>
        <v>3879.9848056864721</v>
      </c>
    </row>
    <row r="5" spans="2:25" x14ac:dyDescent="0.2">
      <c r="B5">
        <f t="shared" ref="B5:B26" si="4">B4+1</f>
        <v>3</v>
      </c>
      <c r="C5">
        <v>18083.385922561843</v>
      </c>
      <c r="D5">
        <v>14307.4934586035</v>
      </c>
      <c r="E5">
        <f t="shared" si="0"/>
        <v>3775.8924639583438</v>
      </c>
      <c r="G5">
        <v>3</v>
      </c>
      <c r="H5">
        <v>35440.134231098447</v>
      </c>
      <c r="I5">
        <v>35962.086130245378</v>
      </c>
      <c r="J5">
        <f t="shared" si="1"/>
        <v>-521.95189914693037</v>
      </c>
      <c r="K5">
        <v>161.90183722272485</v>
      </c>
      <c r="L5" s="45">
        <v>2.0820000000000002E-2</v>
      </c>
      <c r="N5">
        <v>3</v>
      </c>
      <c r="O5">
        <v>25086.57274666669</v>
      </c>
      <c r="P5">
        <v>18496.882995374028</v>
      </c>
      <c r="Q5">
        <v>4580.4064075774722</v>
      </c>
      <c r="R5">
        <f t="shared" si="2"/>
        <v>2009.2833437151903</v>
      </c>
      <c r="S5">
        <v>134.52792766290523</v>
      </c>
      <c r="T5" s="45">
        <v>1.4370000000000001E-2</v>
      </c>
      <c r="V5">
        <v>3</v>
      </c>
      <c r="W5">
        <v>19705.668152667251</v>
      </c>
      <c r="X5">
        <v>4916.1901071432521</v>
      </c>
      <c r="Y5">
        <f t="shared" si="3"/>
        <v>14789.478045524</v>
      </c>
    </row>
    <row r="6" spans="2:25" x14ac:dyDescent="0.2">
      <c r="B6">
        <f t="shared" si="4"/>
        <v>4</v>
      </c>
      <c r="C6">
        <v>20056.196237914453</v>
      </c>
      <c r="D6">
        <v>4611.4637262881261</v>
      </c>
      <c r="E6">
        <f t="shared" si="0"/>
        <v>15444.732511626327</v>
      </c>
      <c r="G6">
        <v>4</v>
      </c>
      <c r="H6">
        <v>41957.940283960423</v>
      </c>
      <c r="I6">
        <v>19191.729303085322</v>
      </c>
      <c r="J6">
        <f t="shared" si="1"/>
        <v>22766.210980875101</v>
      </c>
      <c r="K6">
        <v>178.8439312634975</v>
      </c>
      <c r="L6" s="45">
        <v>2.0830000000000001E-2</v>
      </c>
      <c r="N6">
        <v>4</v>
      </c>
      <c r="O6">
        <v>28553.513153214848</v>
      </c>
      <c r="P6">
        <v>6728.5150061579116</v>
      </c>
      <c r="Q6">
        <v>4580.4064075774722</v>
      </c>
      <c r="R6">
        <f t="shared" si="2"/>
        <v>17244.591739479463</v>
      </c>
      <c r="S6">
        <v>144.60164340443586</v>
      </c>
      <c r="T6" s="45">
        <v>1.438E-2</v>
      </c>
      <c r="V6">
        <v>4</v>
      </c>
      <c r="W6">
        <v>20748.247355036765</v>
      </c>
      <c r="X6">
        <v>960.95536785655656</v>
      </c>
      <c r="Y6">
        <f t="shared" si="3"/>
        <v>19787.291987180208</v>
      </c>
    </row>
    <row r="7" spans="2:25" x14ac:dyDescent="0.2">
      <c r="B7">
        <f t="shared" si="4"/>
        <v>5</v>
      </c>
      <c r="C7">
        <v>22006.219592771584</v>
      </c>
      <c r="D7">
        <v>3014.0445111978379</v>
      </c>
      <c r="E7">
        <f t="shared" si="0"/>
        <v>18992.175081573747</v>
      </c>
      <c r="G7">
        <v>5</v>
      </c>
      <c r="H7">
        <v>45055.725190782199</v>
      </c>
      <c r="I7">
        <v>13404.899838496551</v>
      </c>
      <c r="J7">
        <f t="shared" si="1"/>
        <v>31650.825352285647</v>
      </c>
      <c r="K7">
        <v>195.78590146394069</v>
      </c>
      <c r="L7" s="45">
        <v>2.0840000000000001E-2</v>
      </c>
      <c r="N7">
        <v>5</v>
      </c>
      <c r="O7">
        <v>30647.214147229679</v>
      </c>
      <c r="P7">
        <v>4097.4142460113135</v>
      </c>
      <c r="Q7">
        <v>4580.4064075774722</v>
      </c>
      <c r="R7">
        <f t="shared" si="2"/>
        <v>21969.393493640891</v>
      </c>
      <c r="S7" s="41">
        <v>155.76456866030676</v>
      </c>
      <c r="T7" s="47">
        <v>1.439E-2</v>
      </c>
      <c r="V7">
        <v>5</v>
      </c>
      <c r="W7">
        <v>21222.271763067911</v>
      </c>
      <c r="X7">
        <v>336.97459280401597</v>
      </c>
      <c r="Y7">
        <f t="shared" si="3"/>
        <v>20885.297170263893</v>
      </c>
    </row>
    <row r="8" spans="2:25" x14ac:dyDescent="0.2">
      <c r="B8">
        <f t="shared" si="4"/>
        <v>6</v>
      </c>
      <c r="C8">
        <v>17714.385808118081</v>
      </c>
      <c r="D8">
        <v>15515.805195557887</v>
      </c>
      <c r="E8">
        <f t="shared" si="0"/>
        <v>2198.5806125601939</v>
      </c>
      <c r="G8">
        <v>6</v>
      </c>
      <c r="H8">
        <v>35440.134231098447</v>
      </c>
      <c r="I8">
        <v>35962.086130245378</v>
      </c>
      <c r="J8">
        <f t="shared" si="1"/>
        <v>-521.95189914693037</v>
      </c>
      <c r="K8">
        <v>203.29558402391908</v>
      </c>
      <c r="L8" s="45">
        <v>2.085E-2</v>
      </c>
      <c r="N8">
        <v>6</v>
      </c>
      <c r="O8">
        <v>25086.57274666669</v>
      </c>
      <c r="P8">
        <v>19393.061242426611</v>
      </c>
      <c r="Q8">
        <v>4580.4064075774722</v>
      </c>
      <c r="R8">
        <f t="shared" si="2"/>
        <v>1113.1050966626071</v>
      </c>
      <c r="S8">
        <v>172.86066999907524</v>
      </c>
      <c r="T8" s="45">
        <v>1.44E-2</v>
      </c>
      <c r="V8">
        <v>6</v>
      </c>
      <c r="W8">
        <v>19267.58741463246</v>
      </c>
      <c r="X8">
        <v>7222.2983937538966</v>
      </c>
      <c r="Y8">
        <f t="shared" si="3"/>
        <v>12045.289020878565</v>
      </c>
    </row>
    <row r="9" spans="2:25" ht="16" customHeight="1" x14ac:dyDescent="0.2">
      <c r="B9">
        <f t="shared" si="4"/>
        <v>7</v>
      </c>
      <c r="C9">
        <v>16876.930086474174</v>
      </c>
      <c r="D9">
        <v>21086.333823020876</v>
      </c>
      <c r="E9">
        <f t="shared" si="0"/>
        <v>-4209.4037365467011</v>
      </c>
      <c r="G9">
        <v>7</v>
      </c>
      <c r="H9" s="43">
        <v>32951.030930118868</v>
      </c>
      <c r="I9" s="43">
        <v>39465.875036733385</v>
      </c>
      <c r="J9">
        <f t="shared" si="1"/>
        <v>-6514.8441066145169</v>
      </c>
      <c r="K9">
        <v>220.23730654471538</v>
      </c>
      <c r="L9" s="45">
        <v>2.086E-2</v>
      </c>
      <c r="N9">
        <v>7</v>
      </c>
      <c r="O9" s="43">
        <v>23768.26260258217</v>
      </c>
      <c r="P9" s="43">
        <v>24151.518374058654</v>
      </c>
      <c r="Q9" s="43">
        <v>4580.4064075774722</v>
      </c>
      <c r="R9">
        <f t="shared" si="2"/>
        <v>-4963.6621790539566</v>
      </c>
      <c r="S9">
        <v>189.95652142352549</v>
      </c>
      <c r="T9" s="45">
        <v>1.4409999999999999E-2</v>
      </c>
      <c r="V9">
        <v>7</v>
      </c>
      <c r="W9">
        <v>18083.385922561843</v>
      </c>
      <c r="X9">
        <v>12288.759023837891</v>
      </c>
      <c r="Y9">
        <f t="shared" si="3"/>
        <v>5794.6268987239528</v>
      </c>
    </row>
    <row r="10" spans="2:25" ht="16" customHeight="1" x14ac:dyDescent="0.2">
      <c r="B10">
        <f t="shared" si="4"/>
        <v>8</v>
      </c>
      <c r="C10">
        <v>14727.158275631056</v>
      </c>
      <c r="D10">
        <v>32892.741882207258</v>
      </c>
      <c r="E10">
        <f t="shared" si="0"/>
        <v>-18165.583606576201</v>
      </c>
      <c r="G10">
        <v>8</v>
      </c>
      <c r="H10" s="43">
        <v>28533.558683378695</v>
      </c>
      <c r="I10" s="43">
        <v>50153.251284352751</v>
      </c>
      <c r="J10">
        <f t="shared" si="1"/>
        <v>-21619.692600974056</v>
      </c>
      <c r="K10" s="48">
        <v>225.73638633887501</v>
      </c>
      <c r="L10" s="47">
        <v>2.087E-2</v>
      </c>
      <c r="N10">
        <v>8</v>
      </c>
      <c r="O10" s="43">
        <v>20400.441331264192</v>
      </c>
      <c r="P10" s="43">
        <v>34836.357224793741</v>
      </c>
      <c r="Q10" s="43">
        <v>4580.4064075774722</v>
      </c>
      <c r="R10">
        <f t="shared" si="2"/>
        <v>-19016.322301107022</v>
      </c>
      <c r="S10">
        <v>207.0521229444231</v>
      </c>
      <c r="T10" s="45">
        <v>1.4420000000000001E-2</v>
      </c>
      <c r="V10">
        <v>8</v>
      </c>
      <c r="W10">
        <v>15331.568862155031</v>
      </c>
      <c r="X10">
        <v>21387.652776649029</v>
      </c>
      <c r="Y10">
        <f t="shared" si="3"/>
        <v>-6056.0839144939982</v>
      </c>
    </row>
    <row r="11" spans="2:25" ht="16" customHeight="1" x14ac:dyDescent="0.2">
      <c r="B11">
        <f t="shared" si="4"/>
        <v>9</v>
      </c>
      <c r="C11">
        <v>16403.217807165056</v>
      </c>
      <c r="D11">
        <v>23937.288341360738</v>
      </c>
      <c r="E11">
        <f t="shared" si="0"/>
        <v>-7534.0705341956818</v>
      </c>
      <c r="G11">
        <v>9</v>
      </c>
      <c r="H11" s="43">
        <v>32951.030930118868</v>
      </c>
      <c r="I11" s="43">
        <v>42145.605427230228</v>
      </c>
      <c r="J11">
        <f t="shared" si="1"/>
        <v>-9194.57449711136</v>
      </c>
      <c r="K11">
        <v>242.67786118136371</v>
      </c>
      <c r="L11" s="45">
        <v>2.0879999999999999E-2</v>
      </c>
      <c r="N11">
        <v>9</v>
      </c>
      <c r="O11" s="43">
        <v>23023.256240871902</v>
      </c>
      <c r="P11" s="43">
        <v>26606.29778232233</v>
      </c>
      <c r="Q11" s="43">
        <v>4580.4064075774722</v>
      </c>
      <c r="R11">
        <f t="shared" si="2"/>
        <v>-8163.4479490279</v>
      </c>
      <c r="S11">
        <v>224.14747457251136</v>
      </c>
      <c r="T11" s="45">
        <v>1.443E-2</v>
      </c>
      <c r="V11">
        <v>9</v>
      </c>
      <c r="W11">
        <v>17714.385808118081</v>
      </c>
      <c r="X11">
        <v>13834.401002431609</v>
      </c>
      <c r="Y11">
        <f t="shared" si="3"/>
        <v>3879.9848056864721</v>
      </c>
    </row>
    <row r="12" spans="2:25" x14ac:dyDescent="0.2">
      <c r="B12">
        <f t="shared" si="4"/>
        <v>10</v>
      </c>
      <c r="C12">
        <v>18083.385922561843</v>
      </c>
      <c r="D12">
        <v>14902.986179758167</v>
      </c>
      <c r="E12">
        <f t="shared" si="0"/>
        <v>3180.3997428036764</v>
      </c>
      <c r="G12">
        <v>10</v>
      </c>
      <c r="H12">
        <v>37615.413742281977</v>
      </c>
      <c r="I12">
        <v>30562.023113322026</v>
      </c>
      <c r="J12">
        <f t="shared" si="1"/>
        <v>7053.3906289599508</v>
      </c>
      <c r="K12" s="35">
        <v>259.61921218522679</v>
      </c>
      <c r="L12" s="46">
        <v>2.0889999999999999E-2</v>
      </c>
      <c r="N12">
        <v>10</v>
      </c>
      <c r="O12">
        <v>25668.145035963105</v>
      </c>
      <c r="P12">
        <v>16794.760085523652</v>
      </c>
      <c r="Q12">
        <v>4580.4064075774722</v>
      </c>
      <c r="R12">
        <f t="shared" si="2"/>
        <v>4292.9785428619807</v>
      </c>
      <c r="S12">
        <v>241.24257631853843</v>
      </c>
      <c r="T12" s="45">
        <v>1.444E-2</v>
      </c>
      <c r="V12">
        <v>10</v>
      </c>
      <c r="W12">
        <v>19012.234580940025</v>
      </c>
      <c r="X12">
        <v>7833.1922350644872</v>
      </c>
      <c r="Y12">
        <f t="shared" si="3"/>
        <v>11179.042345875538</v>
      </c>
    </row>
    <row r="13" spans="2:25" x14ac:dyDescent="0.2">
      <c r="B13">
        <f t="shared" si="4"/>
        <v>11</v>
      </c>
      <c r="C13">
        <v>19326.8875367414</v>
      </c>
      <c r="D13">
        <v>13432.203153432771</v>
      </c>
      <c r="E13">
        <f t="shared" si="0"/>
        <v>5894.6843833086295</v>
      </c>
      <c r="G13">
        <v>11</v>
      </c>
      <c r="H13">
        <v>39019.052447845475</v>
      </c>
      <c r="I13">
        <v>27480.440076428175</v>
      </c>
      <c r="J13">
        <f t="shared" si="1"/>
        <v>11538.612371417301</v>
      </c>
      <c r="K13">
        <v>267.07508107533022</v>
      </c>
      <c r="L13" s="45">
        <v>2.0899999999999998E-2</v>
      </c>
      <c r="N13">
        <v>11</v>
      </c>
      <c r="O13">
        <v>26839.071416193961</v>
      </c>
      <c r="P13">
        <v>14289.058773582832</v>
      </c>
      <c r="Q13">
        <v>4580.4064075774722</v>
      </c>
      <c r="R13">
        <f t="shared" si="2"/>
        <v>7969.606235033657</v>
      </c>
      <c r="S13" s="35">
        <v>255.87302213883123</v>
      </c>
      <c r="T13" s="46">
        <v>1.4449999999999999E-2</v>
      </c>
      <c r="V13">
        <v>11</v>
      </c>
      <c r="W13">
        <v>20077.646705778869</v>
      </c>
      <c r="X13">
        <v>6382.6732230777225</v>
      </c>
      <c r="Y13">
        <f t="shared" si="3"/>
        <v>13694.973482701145</v>
      </c>
    </row>
    <row r="14" spans="2:25" x14ac:dyDescent="0.2">
      <c r="B14">
        <f t="shared" si="4"/>
        <v>12</v>
      </c>
      <c r="C14">
        <v>16876.930086474174</v>
      </c>
      <c r="D14">
        <v>21477.057047979499</v>
      </c>
      <c r="E14">
        <f t="shared" si="0"/>
        <v>-4600.1269615053243</v>
      </c>
      <c r="G14">
        <v>12</v>
      </c>
      <c r="H14">
        <v>32951.030930118868</v>
      </c>
      <c r="I14">
        <v>41055.200662028321</v>
      </c>
      <c r="J14">
        <f t="shared" si="1"/>
        <v>-8104.1697319094528</v>
      </c>
      <c r="L14" s="11"/>
      <c r="N14">
        <v>12</v>
      </c>
      <c r="O14">
        <v>23768.26260258217</v>
      </c>
      <c r="P14">
        <v>24151.518374058654</v>
      </c>
      <c r="Q14">
        <v>4580.4064075774722</v>
      </c>
      <c r="R14">
        <f t="shared" si="2"/>
        <v>-4963.6621790539566</v>
      </c>
      <c r="S14">
        <v>267.07156538088583</v>
      </c>
      <c r="T14" s="45">
        <v>1.4460000000000001E-2</v>
      </c>
      <c r="V14">
        <v>12</v>
      </c>
      <c r="W14">
        <v>17714.385808118081</v>
      </c>
      <c r="X14">
        <v>13304.77648361653</v>
      </c>
      <c r="Y14">
        <f t="shared" si="3"/>
        <v>4409.6093245015509</v>
      </c>
    </row>
    <row r="15" spans="2:25" x14ac:dyDescent="0.2">
      <c r="B15">
        <f t="shared" si="4"/>
        <v>13</v>
      </c>
      <c r="C15">
        <v>17714.385808118081</v>
      </c>
      <c r="D15">
        <v>16146.364537472555</v>
      </c>
      <c r="E15">
        <f t="shared" si="0"/>
        <v>1568.0212706455259</v>
      </c>
      <c r="G15">
        <v>13</v>
      </c>
      <c r="H15">
        <v>35440.134231098447</v>
      </c>
      <c r="I15">
        <v>35962.086130245378</v>
      </c>
      <c r="J15">
        <f t="shared" si="1"/>
        <v>-521.95189914693037</v>
      </c>
      <c r="L15" s="11"/>
      <c r="N15">
        <v>13</v>
      </c>
      <c r="O15">
        <v>25086.57274666669</v>
      </c>
      <c r="P15">
        <v>19393.061242426611</v>
      </c>
      <c r="Q15">
        <v>4580.4064075774722</v>
      </c>
      <c r="R15">
        <f t="shared" si="2"/>
        <v>1113.1050966626071</v>
      </c>
      <c r="S15">
        <v>284.16672462335094</v>
      </c>
      <c r="T15" s="45">
        <v>1.447E-2</v>
      </c>
      <c r="V15">
        <v>13</v>
      </c>
      <c r="W15">
        <v>18730.755943750552</v>
      </c>
      <c r="X15">
        <v>8865.5470404866792</v>
      </c>
      <c r="Y15">
        <f t="shared" si="3"/>
        <v>9865.2089032638723</v>
      </c>
    </row>
    <row r="16" spans="2:25" x14ac:dyDescent="0.2">
      <c r="B16">
        <f t="shared" si="4"/>
        <v>14</v>
      </c>
      <c r="C16">
        <v>18083.385922561843</v>
      </c>
      <c r="D16">
        <v>15207.19873211244</v>
      </c>
      <c r="E16">
        <f t="shared" si="0"/>
        <v>2876.1871904494037</v>
      </c>
      <c r="G16">
        <v>14</v>
      </c>
      <c r="H16">
        <v>36564.046057573607</v>
      </c>
      <c r="I16">
        <v>33171.42838128157</v>
      </c>
      <c r="J16">
        <f t="shared" si="1"/>
        <v>3392.6176762920368</v>
      </c>
      <c r="L16" s="11"/>
      <c r="N16">
        <v>14</v>
      </c>
      <c r="O16">
        <v>25086.57274666669</v>
      </c>
      <c r="P16">
        <v>17973.763499478682</v>
      </c>
      <c r="Q16">
        <v>4580.4064075774722</v>
      </c>
      <c r="R16">
        <f t="shared" si="2"/>
        <v>2532.4028396105359</v>
      </c>
      <c r="S16">
        <v>301.2616339945248</v>
      </c>
      <c r="T16" s="45">
        <v>1.448E-2</v>
      </c>
      <c r="V16">
        <v>14</v>
      </c>
      <c r="W16">
        <v>19267.58741463246</v>
      </c>
      <c r="X16">
        <v>7307.4160049847078</v>
      </c>
      <c r="Y16">
        <f t="shared" si="3"/>
        <v>11960.171409647752</v>
      </c>
    </row>
    <row r="17" spans="2:25" x14ac:dyDescent="0.2">
      <c r="B17">
        <f t="shared" si="4"/>
        <v>15</v>
      </c>
      <c r="C17">
        <v>16906.616068511339</v>
      </c>
      <c r="D17">
        <v>21546.599353428282</v>
      </c>
      <c r="E17">
        <f t="shared" si="0"/>
        <v>-4639.9832849169434</v>
      </c>
      <c r="G17">
        <v>15</v>
      </c>
      <c r="H17">
        <v>34237.791615675458</v>
      </c>
      <c r="I17">
        <v>38948.166874128277</v>
      </c>
      <c r="J17">
        <f t="shared" si="1"/>
        <v>-4710.3752584528193</v>
      </c>
      <c r="L17" s="11"/>
      <c r="N17">
        <v>15</v>
      </c>
      <c r="O17">
        <v>23768.26260258217</v>
      </c>
      <c r="P17">
        <v>23724.507446348973</v>
      </c>
      <c r="Q17">
        <v>4580.4064075774722</v>
      </c>
      <c r="R17">
        <f t="shared" si="2"/>
        <v>-4536.6512513442749</v>
      </c>
      <c r="S17">
        <v>309.37119913928308</v>
      </c>
      <c r="T17" s="45">
        <v>1.4489999999999999E-2</v>
      </c>
      <c r="V17">
        <v>15</v>
      </c>
      <c r="W17">
        <v>18083.385922561843</v>
      </c>
      <c r="X17">
        <v>12043.637718465696</v>
      </c>
      <c r="Y17">
        <f t="shared" si="3"/>
        <v>6039.7482040961477</v>
      </c>
    </row>
    <row r="18" spans="2:25" x14ac:dyDescent="0.2">
      <c r="B18">
        <f t="shared" si="4"/>
        <v>16</v>
      </c>
      <c r="C18">
        <v>17313.024669887291</v>
      </c>
      <c r="D18">
        <v>17801.771882409812</v>
      </c>
      <c r="E18">
        <f t="shared" si="0"/>
        <v>-488.74721252252129</v>
      </c>
      <c r="G18">
        <v>16</v>
      </c>
      <c r="H18">
        <v>35440.134231098447</v>
      </c>
      <c r="I18">
        <v>35246.664631631211</v>
      </c>
      <c r="J18">
        <f t="shared" si="1"/>
        <v>193.46959946723655</v>
      </c>
      <c r="L18" s="11"/>
      <c r="N18">
        <v>16</v>
      </c>
      <c r="O18">
        <v>24454.671695301084</v>
      </c>
      <c r="P18">
        <v>19945.804522078</v>
      </c>
      <c r="Q18">
        <v>4580.4064075774722</v>
      </c>
      <c r="R18">
        <f t="shared" si="2"/>
        <v>-71.539234354389009</v>
      </c>
      <c r="S18">
        <v>323.04037026572661</v>
      </c>
      <c r="T18" s="45">
        <v>1.4500000000000001E-2</v>
      </c>
      <c r="V18">
        <v>16</v>
      </c>
      <c r="W18">
        <v>18730.755943750552</v>
      </c>
      <c r="X18">
        <v>9467.3471607732954</v>
      </c>
      <c r="Y18">
        <f t="shared" si="3"/>
        <v>9263.4087829772561</v>
      </c>
    </row>
    <row r="19" spans="2:25" x14ac:dyDescent="0.2">
      <c r="B19">
        <f t="shared" si="4"/>
        <v>17</v>
      </c>
      <c r="C19">
        <v>17313.024669887291</v>
      </c>
      <c r="D19">
        <v>19393.061242426611</v>
      </c>
      <c r="E19">
        <f t="shared" si="0"/>
        <v>-2080.0365725393203</v>
      </c>
      <c r="G19">
        <v>17</v>
      </c>
      <c r="H19">
        <v>34237.791615675458</v>
      </c>
      <c r="I19">
        <v>36935.008990656715</v>
      </c>
      <c r="J19">
        <f t="shared" si="1"/>
        <v>-2697.2173749812573</v>
      </c>
      <c r="L19" s="11"/>
      <c r="N19">
        <v>17</v>
      </c>
      <c r="O19">
        <v>24454.671695301084</v>
      </c>
      <c r="P19">
        <v>21674.4371643583</v>
      </c>
      <c r="Q19">
        <v>4580.4064075774722</v>
      </c>
      <c r="R19">
        <f t="shared" si="2"/>
        <v>-1800.1718766346885</v>
      </c>
      <c r="V19">
        <v>17</v>
      </c>
      <c r="W19">
        <v>18421.652246688027</v>
      </c>
      <c r="X19">
        <v>10869.549528130818</v>
      </c>
      <c r="Y19">
        <f t="shared" si="3"/>
        <v>7552.1027185572093</v>
      </c>
    </row>
    <row r="20" spans="2:25" x14ac:dyDescent="0.2">
      <c r="B20">
        <f t="shared" si="4"/>
        <v>18</v>
      </c>
      <c r="C20">
        <v>19376.592028418247</v>
      </c>
      <c r="D20">
        <v>10819.149649624418</v>
      </c>
      <c r="E20">
        <f t="shared" si="0"/>
        <v>8557.4423787938285</v>
      </c>
      <c r="G20">
        <v>18</v>
      </c>
      <c r="H20">
        <v>38600.376206834975</v>
      </c>
      <c r="I20">
        <v>26956.2307153568</v>
      </c>
      <c r="J20">
        <f t="shared" si="1"/>
        <v>11644.145491478175</v>
      </c>
      <c r="L20" s="11"/>
      <c r="N20">
        <v>18</v>
      </c>
      <c r="O20">
        <v>26694.732111774087</v>
      </c>
      <c r="P20">
        <v>12224.941032872421</v>
      </c>
      <c r="Q20">
        <v>4580.4064075774722</v>
      </c>
      <c r="R20">
        <f t="shared" si="2"/>
        <v>9889.3846713241946</v>
      </c>
      <c r="V20">
        <v>18</v>
      </c>
      <c r="W20">
        <v>20056.196237914453</v>
      </c>
      <c r="X20">
        <v>3432.9235750681719</v>
      </c>
      <c r="Y20">
        <f t="shared" si="3"/>
        <v>16623.272662846281</v>
      </c>
    </row>
    <row r="21" spans="2:25" x14ac:dyDescent="0.2">
      <c r="B21">
        <f t="shared" si="4"/>
        <v>19</v>
      </c>
      <c r="C21">
        <v>18730.755943750552</v>
      </c>
      <c r="D21">
        <v>11962.977158075986</v>
      </c>
      <c r="E21">
        <f t="shared" si="0"/>
        <v>6767.7787856745654</v>
      </c>
      <c r="G21">
        <v>19</v>
      </c>
      <c r="H21">
        <v>36564.046057573607</v>
      </c>
      <c r="I21">
        <v>31844.926352113729</v>
      </c>
      <c r="J21">
        <f t="shared" si="1"/>
        <v>4719.1197054598779</v>
      </c>
      <c r="N21">
        <v>19</v>
      </c>
      <c r="O21">
        <v>26202.826201792115</v>
      </c>
      <c r="P21">
        <v>15360.94877979734</v>
      </c>
      <c r="Q21">
        <v>4580.4064075774722</v>
      </c>
      <c r="R21">
        <f t="shared" si="2"/>
        <v>6261.4710144173032</v>
      </c>
      <c r="V21">
        <v>19</v>
      </c>
      <c r="W21">
        <v>19498.263937298143</v>
      </c>
      <c r="X21">
        <v>5880.1823216677167</v>
      </c>
      <c r="Y21">
        <f t="shared" si="3"/>
        <v>13618.081615630426</v>
      </c>
    </row>
    <row r="22" spans="2:25" x14ac:dyDescent="0.2">
      <c r="B22">
        <f t="shared" si="4"/>
        <v>20</v>
      </c>
      <c r="C22">
        <v>18686.389658949742</v>
      </c>
      <c r="D22">
        <v>12660.682569626295</v>
      </c>
      <c r="E22">
        <f t="shared" si="0"/>
        <v>6025.7070893234468</v>
      </c>
      <c r="G22">
        <v>20</v>
      </c>
      <c r="H22">
        <v>37615.413742281977</v>
      </c>
      <c r="I22">
        <v>29936.321049682021</v>
      </c>
      <c r="J22">
        <f t="shared" si="1"/>
        <v>7679.0926925999556</v>
      </c>
      <c r="L22" s="11"/>
      <c r="N22">
        <v>20</v>
      </c>
      <c r="O22">
        <v>26202.826201792115</v>
      </c>
      <c r="P22">
        <v>14603.104978383848</v>
      </c>
      <c r="Q22">
        <v>4580.4064075774722</v>
      </c>
      <c r="R22">
        <f t="shared" si="2"/>
        <v>7019.3148158307949</v>
      </c>
      <c r="V22">
        <v>20</v>
      </c>
      <c r="W22">
        <v>19705.668152667251</v>
      </c>
      <c r="X22">
        <v>5451.9467433826876</v>
      </c>
      <c r="Y22">
        <f t="shared" si="3"/>
        <v>14253.721409284564</v>
      </c>
    </row>
    <row r="23" spans="2:25" x14ac:dyDescent="0.2">
      <c r="B23">
        <f t="shared" si="4"/>
        <v>21</v>
      </c>
      <c r="C23">
        <v>17313.024669887291</v>
      </c>
      <c r="D23">
        <v>19393.061242426611</v>
      </c>
      <c r="E23">
        <f t="shared" si="0"/>
        <v>-2080.0365725393203</v>
      </c>
      <c r="G23">
        <v>21</v>
      </c>
      <c r="H23">
        <v>32951.030930118868</v>
      </c>
      <c r="I23">
        <v>39726.970884095368</v>
      </c>
      <c r="J23">
        <f t="shared" si="1"/>
        <v>-6775.9399539765</v>
      </c>
      <c r="N23">
        <v>21</v>
      </c>
      <c r="O23">
        <v>23768.26260258217</v>
      </c>
      <c r="P23">
        <v>22274.801921094786</v>
      </c>
      <c r="Q23">
        <v>4580.4064075774722</v>
      </c>
      <c r="R23">
        <f t="shared" si="2"/>
        <v>-3086.9457260900881</v>
      </c>
      <c r="V23">
        <v>21</v>
      </c>
      <c r="W23">
        <v>18421.652246688027</v>
      </c>
      <c r="X23">
        <v>10423.510637620053</v>
      </c>
      <c r="Y23">
        <f t="shared" si="3"/>
        <v>7998.1416090679741</v>
      </c>
    </row>
    <row r="24" spans="2:25" x14ac:dyDescent="0.2">
      <c r="B24">
        <f t="shared" si="4"/>
        <v>22</v>
      </c>
      <c r="C24">
        <v>17313.024669887291</v>
      </c>
      <c r="D24">
        <v>17461.399190644472</v>
      </c>
      <c r="E24">
        <f t="shared" si="0"/>
        <v>-148.37452075718102</v>
      </c>
      <c r="G24">
        <v>22</v>
      </c>
      <c r="H24">
        <v>35440.134231098447</v>
      </c>
      <c r="I24">
        <v>35483.798588517748</v>
      </c>
      <c r="J24">
        <f t="shared" si="1"/>
        <v>-43.664357419300359</v>
      </c>
      <c r="N24">
        <v>22</v>
      </c>
      <c r="O24">
        <v>24454.671695301084</v>
      </c>
      <c r="P24">
        <v>20132.649265765423</v>
      </c>
      <c r="Q24">
        <v>4580.4064075774722</v>
      </c>
      <c r="R24">
        <f t="shared" si="2"/>
        <v>-258.38397804181204</v>
      </c>
      <c r="V24">
        <v>22</v>
      </c>
      <c r="W24">
        <v>18730.755943750552</v>
      </c>
      <c r="X24">
        <v>9263.6460050411715</v>
      </c>
      <c r="Y24">
        <f t="shared" si="3"/>
        <v>9467.10993870938</v>
      </c>
    </row>
    <row r="25" spans="2:25" x14ac:dyDescent="0.2">
      <c r="B25">
        <f t="shared" si="4"/>
        <v>23</v>
      </c>
      <c r="C25">
        <v>18041.547445394095</v>
      </c>
      <c r="D25">
        <v>20273.571152091208</v>
      </c>
      <c r="E25">
        <f t="shared" si="0"/>
        <v>-2232.0237066971131</v>
      </c>
      <c r="G25">
        <v>23</v>
      </c>
      <c r="H25">
        <v>36548.34689018115</v>
      </c>
      <c r="I25">
        <v>37174.569940421927</v>
      </c>
      <c r="J25">
        <f t="shared" si="1"/>
        <v>-626.2230502407765</v>
      </c>
      <c r="N25">
        <v>23</v>
      </c>
      <c r="O25">
        <v>25356.088865955226</v>
      </c>
      <c r="P25">
        <v>22536.068645067102</v>
      </c>
      <c r="Q25">
        <v>4580.4064075774722</v>
      </c>
      <c r="R25">
        <f t="shared" si="2"/>
        <v>-1760.3861866893485</v>
      </c>
      <c r="V25">
        <v>23</v>
      </c>
      <c r="W25">
        <v>18846.885678160765</v>
      </c>
      <c r="X25">
        <v>11965.68125125081</v>
      </c>
      <c r="Y25">
        <f t="shared" si="3"/>
        <v>6881.2044269099551</v>
      </c>
    </row>
    <row r="26" spans="2:25" x14ac:dyDescent="0.2">
      <c r="B26">
        <f t="shared" si="4"/>
        <v>24</v>
      </c>
      <c r="C26">
        <v>16876.930086474174</v>
      </c>
      <c r="D26">
        <v>21674.4371643583</v>
      </c>
      <c r="E26">
        <f t="shared" si="0"/>
        <v>-4797.5070778841255</v>
      </c>
      <c r="G26">
        <v>24</v>
      </c>
      <c r="H26">
        <v>31572.515045144984</v>
      </c>
      <c r="I26">
        <v>44395.839301226573</v>
      </c>
      <c r="J26">
        <f t="shared" si="1"/>
        <v>-12823.324256081589</v>
      </c>
      <c r="L26" s="11"/>
      <c r="N26">
        <v>24</v>
      </c>
      <c r="O26">
        <v>23023.256240871902</v>
      </c>
      <c r="P26">
        <v>25692.565162983836</v>
      </c>
      <c r="Q26">
        <v>4580.4064075774722</v>
      </c>
      <c r="R26">
        <f t="shared" si="2"/>
        <v>-7249.7153296894057</v>
      </c>
      <c r="V26">
        <v>24</v>
      </c>
      <c r="W26">
        <v>18083.385922561843</v>
      </c>
      <c r="X26">
        <v>10983.145782852316</v>
      </c>
      <c r="Y26">
        <f t="shared" si="3"/>
        <v>7100.2401397095273</v>
      </c>
    </row>
    <row r="27" spans="2:25" x14ac:dyDescent="0.2">
      <c r="B27">
        <f>B26+1</f>
        <v>25</v>
      </c>
      <c r="C27">
        <v>17714.385808118081</v>
      </c>
      <c r="D27">
        <v>15987.05739589601</v>
      </c>
      <c r="E27">
        <f t="shared" si="0"/>
        <v>1727.3284122220703</v>
      </c>
      <c r="G27">
        <v>25</v>
      </c>
      <c r="H27">
        <v>36564.046057573607</v>
      </c>
      <c r="I27">
        <v>30772.870313175194</v>
      </c>
      <c r="J27">
        <f t="shared" si="1"/>
        <v>5791.1757443984134</v>
      </c>
      <c r="N27">
        <v>25</v>
      </c>
      <c r="O27">
        <v>25086.57274666669</v>
      </c>
      <c r="P27">
        <v>17461.399190644472</v>
      </c>
      <c r="Q27">
        <v>4580.4064075774722</v>
      </c>
      <c r="R27">
        <f t="shared" si="2"/>
        <v>3044.7671484447465</v>
      </c>
      <c r="V27">
        <v>25</v>
      </c>
      <c r="W27">
        <v>18421.652246688027</v>
      </c>
      <c r="X27">
        <v>9674.2137683095552</v>
      </c>
      <c r="Y27">
        <f t="shared" si="3"/>
        <v>8747.4384783784717</v>
      </c>
    </row>
    <row r="28" spans="2:25" ht="75" customHeight="1" x14ac:dyDescent="0.2">
      <c r="D28" s="36" t="s">
        <v>68</v>
      </c>
      <c r="E28" s="49">
        <f>AVERAGE(E3:E27)</f>
        <v>259.93455274576542</v>
      </c>
      <c r="J28">
        <f>AVERAGE(J3:J27)</f>
        <v>267.07508107533022</v>
      </c>
      <c r="K28" s="36" t="s">
        <v>77</v>
      </c>
      <c r="L28" s="37" t="s">
        <v>78</v>
      </c>
      <c r="Q28" s="36"/>
      <c r="R28" s="36" t="s">
        <v>76</v>
      </c>
      <c r="S28" s="46" t="s">
        <v>79</v>
      </c>
      <c r="V28" s="39"/>
      <c r="W28" s="39"/>
      <c r="X28" s="42" t="s">
        <v>73</v>
      </c>
      <c r="Y28" s="37">
        <f>AVERAGE(X3:X27)</f>
        <v>9431.743663181378</v>
      </c>
    </row>
    <row r="29" spans="2:25" ht="130" customHeight="1" x14ac:dyDescent="0.2">
      <c r="J29" s="43"/>
      <c r="K29" s="43"/>
      <c r="L29" s="43"/>
    </row>
    <row r="30" spans="2:25" x14ac:dyDescent="0.2">
      <c r="Q30" s="11"/>
    </row>
    <row r="31" spans="2:25" x14ac:dyDescent="0.2">
      <c r="Q31" s="11"/>
    </row>
    <row r="32" spans="2:25" x14ac:dyDescent="0.2">
      <c r="Q32" s="11"/>
    </row>
    <row r="33" spans="17:17" x14ac:dyDescent="0.2">
      <c r="Q33" s="11"/>
    </row>
    <row r="34" spans="17:17" x14ac:dyDescent="0.2">
      <c r="Q34" s="11"/>
    </row>
    <row r="35" spans="17:17" x14ac:dyDescent="0.2">
      <c r="Q35" s="11"/>
    </row>
    <row r="36" spans="17:17" x14ac:dyDescent="0.2">
      <c r="Q36" s="11"/>
    </row>
    <row r="37" spans="17:17" x14ac:dyDescent="0.2">
      <c r="Q37" s="11"/>
    </row>
    <row r="38" spans="17:17" x14ac:dyDescent="0.2">
      <c r="Q38" s="11"/>
    </row>
    <row r="39" spans="17:17" x14ac:dyDescent="0.2">
      <c r="Q39" s="11"/>
    </row>
    <row r="40" spans="17:17" x14ac:dyDescent="0.2">
      <c r="Q40" s="11"/>
    </row>
    <row r="41" spans="17:17" x14ac:dyDescent="0.2">
      <c r="Q41" s="11"/>
    </row>
    <row r="42" spans="17:17" x14ac:dyDescent="0.2">
      <c r="Q42" s="11"/>
    </row>
    <row r="43" spans="17:17" x14ac:dyDescent="0.2">
      <c r="Q43" s="11"/>
    </row>
    <row r="44" spans="17:17" x14ac:dyDescent="0.2">
      <c r="Q44" s="11"/>
    </row>
    <row r="45" spans="17:17" x14ac:dyDescent="0.2">
      <c r="Q45" s="11"/>
    </row>
    <row r="46" spans="17:17" x14ac:dyDescent="0.2">
      <c r="Q46" s="11"/>
    </row>
    <row r="47" spans="17:17" x14ac:dyDescent="0.2">
      <c r="Q47" s="11"/>
    </row>
    <row r="48" spans="17:17" x14ac:dyDescent="0.2">
      <c r="Q48" s="11"/>
    </row>
    <row r="49" spans="12:17" x14ac:dyDescent="0.2">
      <c r="Q49" s="11"/>
    </row>
    <row r="50" spans="12:17" x14ac:dyDescent="0.2">
      <c r="Q50" s="11"/>
    </row>
    <row r="51" spans="12:17" x14ac:dyDescent="0.2">
      <c r="Q51" s="11"/>
    </row>
    <row r="52" spans="12:17" x14ac:dyDescent="0.2">
      <c r="Q52" s="11"/>
    </row>
    <row r="53" spans="12:17" x14ac:dyDescent="0.2">
      <c r="L53" s="11"/>
      <c r="Q53" s="11"/>
    </row>
    <row r="54" spans="12:17" x14ac:dyDescent="0.2">
      <c r="L54" s="11"/>
      <c r="Q54" s="11"/>
    </row>
    <row r="55" spans="12:17" x14ac:dyDescent="0.2">
      <c r="L55" s="11"/>
      <c r="Q55" s="11"/>
    </row>
    <row r="56" spans="12:17" x14ac:dyDescent="0.2">
      <c r="L56" s="11"/>
      <c r="Q56" s="11"/>
    </row>
    <row r="57" spans="12:17" x14ac:dyDescent="0.2">
      <c r="L57" s="11"/>
      <c r="Q57" s="11"/>
    </row>
    <row r="58" spans="12:17" x14ac:dyDescent="0.2">
      <c r="L58" s="11"/>
      <c r="Q58" s="11"/>
    </row>
    <row r="59" spans="12:17" x14ac:dyDescent="0.2">
      <c r="L59" s="11"/>
      <c r="Q59" s="11"/>
    </row>
    <row r="60" spans="12:17" x14ac:dyDescent="0.2">
      <c r="L60" s="11"/>
      <c r="Q60" s="11"/>
    </row>
    <row r="61" spans="12:17" x14ac:dyDescent="0.2">
      <c r="L61" s="11"/>
      <c r="Q61" s="11"/>
    </row>
    <row r="62" spans="12:17" x14ac:dyDescent="0.2">
      <c r="L62" s="11"/>
      <c r="Q62" s="11"/>
    </row>
    <row r="63" spans="12:17" x14ac:dyDescent="0.2">
      <c r="Q63" s="11"/>
    </row>
    <row r="64" spans="12:17" x14ac:dyDescent="0.2">
      <c r="Q64" s="11"/>
    </row>
    <row r="65" spans="17:17" x14ac:dyDescent="0.2">
      <c r="Q65" s="11"/>
    </row>
    <row r="66" spans="17:17" x14ac:dyDescent="0.2">
      <c r="Q66" s="11"/>
    </row>
    <row r="67" spans="17:17" x14ac:dyDescent="0.2">
      <c r="Q67" s="11"/>
    </row>
    <row r="68" spans="17:17" x14ac:dyDescent="0.2">
      <c r="Q68" s="11"/>
    </row>
    <row r="69" spans="17:17" x14ac:dyDescent="0.2">
      <c r="Q69" s="11"/>
    </row>
    <row r="70" spans="17:17" x14ac:dyDescent="0.2">
      <c r="Q70" s="11"/>
    </row>
    <row r="71" spans="17:17" x14ac:dyDescent="0.2">
      <c r="Q71" s="11"/>
    </row>
    <row r="72" spans="17:17" x14ac:dyDescent="0.2">
      <c r="Q72" s="11"/>
    </row>
    <row r="73" spans="17:17" x14ac:dyDescent="0.2">
      <c r="Q73" s="11"/>
    </row>
    <row r="74" spans="17:17" x14ac:dyDescent="0.2">
      <c r="Q74" s="11"/>
    </row>
    <row r="75" spans="17:17" x14ac:dyDescent="0.2">
      <c r="Q75" s="11"/>
    </row>
    <row r="76" spans="17:17" x14ac:dyDescent="0.2">
      <c r="Q76" s="11"/>
    </row>
    <row r="77" spans="17:17" x14ac:dyDescent="0.2">
      <c r="Q77" s="11"/>
    </row>
    <row r="78" spans="17:17" x14ac:dyDescent="0.2">
      <c r="Q78" s="11"/>
    </row>
    <row r="79" spans="17:17" x14ac:dyDescent="0.2">
      <c r="Q79" s="11"/>
    </row>
    <row r="80" spans="17:17" x14ac:dyDescent="0.2">
      <c r="Q80" s="11"/>
    </row>
    <row r="81" spans="17:17" x14ac:dyDescent="0.2">
      <c r="Q81" s="11"/>
    </row>
    <row r="82" spans="17:17" x14ac:dyDescent="0.2">
      <c r="Q82" s="11"/>
    </row>
    <row r="83" spans="17:17" x14ac:dyDescent="0.2">
      <c r="Q83" s="11"/>
    </row>
    <row r="84" spans="17:17" x14ac:dyDescent="0.2">
      <c r="Q84" s="11"/>
    </row>
    <row r="85" spans="17:17" x14ac:dyDescent="0.2">
      <c r="Q85" s="11"/>
    </row>
    <row r="86" spans="17:17" x14ac:dyDescent="0.2">
      <c r="Q86" s="11"/>
    </row>
    <row r="87" spans="17:17" x14ac:dyDescent="0.2">
      <c r="Q87" s="11"/>
    </row>
    <row r="88" spans="17:17" x14ac:dyDescent="0.2">
      <c r="Q88" s="11"/>
    </row>
    <row r="89" spans="17:17" x14ac:dyDescent="0.2">
      <c r="Q89" s="11"/>
    </row>
    <row r="90" spans="17:17" x14ac:dyDescent="0.2">
      <c r="Q90" s="11"/>
    </row>
    <row r="91" spans="17:17" x14ac:dyDescent="0.2">
      <c r="Q91" s="11"/>
    </row>
    <row r="92" spans="17:17" x14ac:dyDescent="0.2">
      <c r="Q92" s="11"/>
    </row>
    <row r="93" spans="17:17" x14ac:dyDescent="0.2">
      <c r="Q93" s="11"/>
    </row>
    <row r="107" spans="12:12" x14ac:dyDescent="0.2">
      <c r="L107" s="11"/>
    </row>
    <row r="108" spans="12:12" x14ac:dyDescent="0.2">
      <c r="L108" s="11"/>
    </row>
    <row r="109" spans="12:12" x14ac:dyDescent="0.2">
      <c r="L109" s="11"/>
    </row>
    <row r="110" spans="12:12" x14ac:dyDescent="0.2">
      <c r="L110" s="11"/>
    </row>
    <row r="111" spans="12:12" x14ac:dyDescent="0.2">
      <c r="L111" s="11"/>
    </row>
    <row r="112" spans="12:12" x14ac:dyDescent="0.2">
      <c r="L112" s="11"/>
    </row>
    <row r="113" spans="12:12" x14ac:dyDescent="0.2">
      <c r="L113" s="11"/>
    </row>
    <row r="114" spans="12:12" x14ac:dyDescent="0.2">
      <c r="L114" s="11"/>
    </row>
    <row r="115" spans="12:12" x14ac:dyDescent="0.2">
      <c r="L115" s="11"/>
    </row>
    <row r="116" spans="12:12" x14ac:dyDescent="0.2">
      <c r="L116" s="11"/>
    </row>
    <row r="117" spans="12:12" x14ac:dyDescent="0.2">
      <c r="L117" s="11"/>
    </row>
    <row r="118" spans="12:12" x14ac:dyDescent="0.2">
      <c r="L118" s="11"/>
    </row>
    <row r="119" spans="12:12" x14ac:dyDescent="0.2">
      <c r="L119" s="11"/>
    </row>
    <row r="120" spans="12:12" x14ac:dyDescent="0.2">
      <c r="L120" s="11"/>
    </row>
    <row r="121" spans="12:12" x14ac:dyDescent="0.2">
      <c r="L121" s="11"/>
    </row>
    <row r="122" spans="12:12" x14ac:dyDescent="0.2">
      <c r="L122" s="11"/>
    </row>
    <row r="123" spans="12:12" x14ac:dyDescent="0.2">
      <c r="L123" s="11"/>
    </row>
    <row r="124" spans="12:12" x14ac:dyDescent="0.2">
      <c r="L124" s="11"/>
    </row>
    <row r="125" spans="12:12" x14ac:dyDescent="0.2">
      <c r="L125" s="11"/>
    </row>
    <row r="127" spans="12:12" x14ac:dyDescent="0.2">
      <c r="L127" s="1"/>
    </row>
    <row r="132" spans="12:12" x14ac:dyDescent="0.2">
      <c r="L132" s="11"/>
    </row>
    <row r="137" spans="12:12" x14ac:dyDescent="0.2">
      <c r="L137" s="11"/>
    </row>
    <row r="142" spans="12:12" x14ac:dyDescent="0.2">
      <c r="L142" s="11"/>
    </row>
    <row r="147" spans="12:12" x14ac:dyDescent="0.2">
      <c r="L147" s="11"/>
    </row>
    <row r="152" spans="12:12" x14ac:dyDescent="0.2">
      <c r="L152" s="11"/>
    </row>
    <row r="157" spans="12:12" x14ac:dyDescent="0.2">
      <c r="L157" s="11"/>
    </row>
    <row r="162" spans="12:12" x14ac:dyDescent="0.2">
      <c r="L162" s="11"/>
    </row>
    <row r="167" spans="12:12" x14ac:dyDescent="0.2">
      <c r="L167" s="11"/>
    </row>
    <row r="172" spans="12:12" x14ac:dyDescent="0.2">
      <c r="L172" s="11"/>
    </row>
    <row r="227" spans="12:12" x14ac:dyDescent="0.2">
      <c r="L227" s="1"/>
    </row>
    <row r="237" spans="12:12" x14ac:dyDescent="0.2">
      <c r="L237" s="11"/>
    </row>
    <row r="247" spans="12:12" x14ac:dyDescent="0.2">
      <c r="L247" s="11"/>
    </row>
    <row r="257" spans="12:12" x14ac:dyDescent="0.2">
      <c r="L257" s="11"/>
    </row>
    <row r="267" spans="12:12" x14ac:dyDescent="0.2">
      <c r="L267" s="11"/>
    </row>
    <row r="277" spans="12:12" x14ac:dyDescent="0.2">
      <c r="L277" s="11"/>
    </row>
    <row r="287" spans="12:12" x14ac:dyDescent="0.2">
      <c r="L287" s="11"/>
    </row>
    <row r="297" spans="12:12" x14ac:dyDescent="0.2">
      <c r="L297" s="11"/>
    </row>
    <row r="307" spans="11:12" x14ac:dyDescent="0.2">
      <c r="L307" s="11"/>
    </row>
    <row r="317" spans="11:12" x14ac:dyDescent="0.2">
      <c r="K317">
        <v>5549.3420348525351</v>
      </c>
      <c r="L317" s="11">
        <v>2.9000000000000001E-2</v>
      </c>
    </row>
  </sheetData>
  <mergeCells count="1">
    <mergeCell ref="V28:W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Mort</vt:lpstr>
      <vt:lpstr>Lapse</vt:lpstr>
      <vt:lpstr>LWP</vt:lpstr>
      <vt:lpstr>Swap-forward</vt:lpstr>
      <vt:lpstr>Fund Return</vt:lpstr>
      <vt:lpstr>Scenarios</vt:lpstr>
      <vt:lpstr>Calc</vt:lpstr>
      <vt:lpstr>Result</vt:lpstr>
    </vt:vector>
  </TitlesOfParts>
  <Company>The Guardian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heacyxx</dc:creator>
  <cp:lastModifiedBy>Microsoft Office User</cp:lastModifiedBy>
  <dcterms:created xsi:type="dcterms:W3CDTF">2012-03-30T18:29:48Z</dcterms:created>
  <dcterms:modified xsi:type="dcterms:W3CDTF">2022-04-15T20:16:09Z</dcterms:modified>
</cp:coreProperties>
</file>