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drawings/drawing12.xml" ContentType="application/vnd.openxmlformats-officedocument.drawing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3.xml" ContentType="application/vnd.openxmlformats-officedocument.drawing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Maxwell\Documents\R\REE_Coal\data\"/>
    </mc:Choice>
  </mc:AlternateContent>
  <bookViews>
    <workbookView xWindow="0" yWindow="0" windowWidth="23040" windowHeight="7464" tabRatio="927"/>
  </bookViews>
  <sheets>
    <sheet name="README" sheetId="8" r:id="rId1"/>
    <sheet name="Sample coordinates" sheetId="20" r:id="rId2"/>
    <sheet name="Collinsville" sheetId="2" r:id="rId3"/>
    <sheet name="Newlands" sheetId="9" r:id="rId4"/>
    <sheet name="Coppabella" sheetId="10" r:id="rId5"/>
    <sheet name="Moorvale" sheetId="11" r:id="rId6"/>
    <sheet name="Lake Vermont" sheetId="12" r:id="rId7"/>
    <sheet name="Oaky Creek" sheetId="13" r:id="rId8"/>
    <sheet name="Rolleston" sheetId="14" r:id="rId9"/>
    <sheet name="Meandu" sheetId="15" r:id="rId10"/>
    <sheet name="Collingwood Park" sheetId="16" r:id="rId11"/>
    <sheet name="Wandoan" sheetId="17" r:id="rId12"/>
    <sheet name="Unnamed" sheetId="18" r:id="rId13"/>
    <sheet name="Metropolitan" sheetId="19" r:id="rId14"/>
    <sheet name="Power plant ash" sheetId="22" r:id="rId15"/>
    <sheet name="Fort Cooper - CSIRO data" sheetId="21" r:id="rId1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5" i="13" l="1"/>
  <c r="J48" i="9" l="1"/>
  <c r="N45" i="19"/>
  <c r="Q45" i="19"/>
  <c r="P45" i="19"/>
  <c r="O45" i="19"/>
  <c r="M45" i="18"/>
  <c r="U45" i="15"/>
  <c r="T45" i="15"/>
  <c r="S45" i="15"/>
  <c r="R45" i="15"/>
  <c r="Q45" i="15"/>
  <c r="P45" i="15"/>
  <c r="M48" i="14"/>
  <c r="O45" i="11" l="1"/>
  <c r="S45" i="11"/>
  <c r="R45" i="11"/>
  <c r="Q45" i="11"/>
  <c r="P45" i="11"/>
  <c r="D52" i="22"/>
  <c r="D53" i="22" s="1"/>
  <c r="E52" i="22"/>
  <c r="E53" i="22" s="1"/>
  <c r="F52" i="22"/>
  <c r="F53" i="22" s="1"/>
  <c r="G52" i="22"/>
  <c r="G53" i="22" s="1"/>
  <c r="H52" i="22"/>
  <c r="H53" i="22" s="1"/>
  <c r="I52" i="22"/>
  <c r="I53" i="22" s="1"/>
  <c r="J52" i="22"/>
  <c r="J53" i="22" s="1"/>
  <c r="K52" i="22"/>
  <c r="K53" i="22" s="1"/>
  <c r="L52" i="22"/>
  <c r="L53" i="22" s="1"/>
  <c r="C52" i="22"/>
  <c r="C53" i="22" s="1"/>
  <c r="U2" i="22"/>
  <c r="V2" i="22"/>
  <c r="W2" i="22"/>
  <c r="X2" i="22"/>
  <c r="Y2" i="22"/>
  <c r="AA2" i="22"/>
  <c r="Z2" i="22"/>
  <c r="AB2" i="22"/>
  <c r="AC2" i="22"/>
  <c r="U3" i="22"/>
  <c r="V3" i="22"/>
  <c r="W3" i="22"/>
  <c r="X3" i="22"/>
  <c r="Y3" i="22"/>
  <c r="AA3" i="22"/>
  <c r="Z3" i="22"/>
  <c r="AB3" i="22"/>
  <c r="AC3" i="22"/>
  <c r="U4" i="22"/>
  <c r="V4" i="22"/>
  <c r="W4" i="22"/>
  <c r="X4" i="22"/>
  <c r="Y4" i="22"/>
  <c r="AA4" i="22"/>
  <c r="Z4" i="22"/>
  <c r="AB4" i="22"/>
  <c r="AC4" i="22"/>
  <c r="U5" i="22"/>
  <c r="V5" i="22"/>
  <c r="W5" i="22"/>
  <c r="X5" i="22"/>
  <c r="Y5" i="22"/>
  <c r="AA5" i="22"/>
  <c r="Z5" i="22"/>
  <c r="AB5" i="22"/>
  <c r="AC5" i="22"/>
  <c r="U6" i="22"/>
  <c r="V6" i="22"/>
  <c r="W6" i="22"/>
  <c r="X6" i="22"/>
  <c r="Y6" i="22"/>
  <c r="AA6" i="22"/>
  <c r="Z6" i="22"/>
  <c r="AB6" i="22"/>
  <c r="AC6" i="22"/>
  <c r="U7" i="22"/>
  <c r="V7" i="22"/>
  <c r="W7" i="22"/>
  <c r="X7" i="22"/>
  <c r="Y7" i="22"/>
  <c r="AA7" i="22"/>
  <c r="Z7" i="22"/>
  <c r="AB7" i="22"/>
  <c r="AC7" i="22"/>
  <c r="U8" i="22"/>
  <c r="V8" i="22"/>
  <c r="W8" i="22"/>
  <c r="X8" i="22"/>
  <c r="Y8" i="22"/>
  <c r="AA8" i="22"/>
  <c r="Z8" i="22"/>
  <c r="AB8" i="22"/>
  <c r="AC8" i="22"/>
  <c r="U9" i="22"/>
  <c r="V9" i="22"/>
  <c r="W9" i="22"/>
  <c r="X9" i="22"/>
  <c r="Y9" i="22"/>
  <c r="AA9" i="22"/>
  <c r="Z9" i="22"/>
  <c r="AB9" i="22"/>
  <c r="AC9" i="22"/>
  <c r="U10" i="22"/>
  <c r="V10" i="22"/>
  <c r="W10" i="22"/>
  <c r="X10" i="22"/>
  <c r="Y10" i="22"/>
  <c r="AA10" i="22"/>
  <c r="Z10" i="22"/>
  <c r="AB10" i="22"/>
  <c r="AC10" i="22"/>
  <c r="U11" i="22"/>
  <c r="V11" i="22"/>
  <c r="W11" i="22"/>
  <c r="X11" i="22"/>
  <c r="Y11" i="22"/>
  <c r="AA11" i="22"/>
  <c r="Z11" i="22"/>
  <c r="AB11" i="22"/>
  <c r="AC11" i="22"/>
  <c r="U12" i="22"/>
  <c r="V12" i="22"/>
  <c r="W12" i="22"/>
  <c r="X12" i="22"/>
  <c r="Y12" i="22"/>
  <c r="AA12" i="22"/>
  <c r="Z12" i="22"/>
  <c r="AB12" i="22"/>
  <c r="AC12" i="22"/>
  <c r="U13" i="22"/>
  <c r="V13" i="22"/>
  <c r="W13" i="22"/>
  <c r="X13" i="22"/>
  <c r="Y13" i="22"/>
  <c r="AA13" i="22"/>
  <c r="Z13" i="22"/>
  <c r="AB13" i="22"/>
  <c r="AC13" i="22"/>
  <c r="U14" i="22"/>
  <c r="V14" i="22"/>
  <c r="W14" i="22"/>
  <c r="X14" i="22"/>
  <c r="Y14" i="22"/>
  <c r="AA14" i="22"/>
  <c r="Z14" i="22"/>
  <c r="AB14" i="22"/>
  <c r="AC14" i="22"/>
  <c r="U15" i="22"/>
  <c r="V15" i="22"/>
  <c r="W15" i="22"/>
  <c r="X15" i="22"/>
  <c r="Y15" i="22"/>
  <c r="AA15" i="22"/>
  <c r="Z15" i="22"/>
  <c r="AB15" i="22"/>
  <c r="AC15" i="22"/>
  <c r="U17" i="22"/>
  <c r="V17" i="22"/>
  <c r="W17" i="22"/>
  <c r="X17" i="22"/>
  <c r="Y17" i="22"/>
  <c r="AA17" i="22"/>
  <c r="Z17" i="22"/>
  <c r="AB17" i="22"/>
  <c r="AC17" i="22"/>
  <c r="U18" i="22"/>
  <c r="V18" i="22"/>
  <c r="W18" i="22"/>
  <c r="X18" i="22"/>
  <c r="Y18" i="22"/>
  <c r="AA18" i="22"/>
  <c r="Z18" i="22"/>
  <c r="AB18" i="22"/>
  <c r="AC18" i="22"/>
  <c r="U19" i="22"/>
  <c r="V19" i="22"/>
  <c r="W19" i="22"/>
  <c r="X19" i="22"/>
  <c r="Y19" i="22"/>
  <c r="AA19" i="22"/>
  <c r="Z19" i="22"/>
  <c r="AB19" i="22"/>
  <c r="AC19" i="22"/>
  <c r="U20" i="22"/>
  <c r="V20" i="22"/>
  <c r="W20" i="22"/>
  <c r="X20" i="22"/>
  <c r="Y20" i="22"/>
  <c r="AA20" i="22"/>
  <c r="Z20" i="22"/>
  <c r="AB20" i="22"/>
  <c r="AC20" i="22"/>
  <c r="U21" i="22"/>
  <c r="V21" i="22"/>
  <c r="W21" i="22"/>
  <c r="X21" i="22"/>
  <c r="Y21" i="22"/>
  <c r="AA21" i="22"/>
  <c r="Z21" i="22"/>
  <c r="AB21" i="22"/>
  <c r="AC21" i="22"/>
  <c r="U22" i="22"/>
  <c r="V22" i="22"/>
  <c r="W22" i="22"/>
  <c r="AA22" i="22"/>
  <c r="Z22" i="22"/>
  <c r="AB22" i="22"/>
  <c r="AC22" i="22"/>
  <c r="U23" i="22"/>
  <c r="V23" i="22"/>
  <c r="W23" i="22"/>
  <c r="X23" i="22"/>
  <c r="Y23" i="22"/>
  <c r="AA23" i="22"/>
  <c r="Z23" i="22"/>
  <c r="AB23" i="22"/>
  <c r="AC23" i="22"/>
  <c r="V24" i="22"/>
  <c r="W24" i="22"/>
  <c r="X24" i="22"/>
  <c r="Y24" i="22"/>
  <c r="AA24" i="22"/>
  <c r="Z24" i="22"/>
  <c r="AB24" i="22"/>
  <c r="AC24" i="22"/>
  <c r="V25" i="22"/>
  <c r="Z25" i="22"/>
  <c r="AB25" i="22"/>
  <c r="AC25" i="22"/>
  <c r="U27" i="22"/>
  <c r="V27" i="22"/>
  <c r="W27" i="22"/>
  <c r="X27" i="22"/>
  <c r="Y27" i="22"/>
  <c r="AA27" i="22"/>
  <c r="Z27" i="22"/>
  <c r="AB27" i="22"/>
  <c r="AC27" i="22"/>
  <c r="U28" i="22"/>
  <c r="V28" i="22"/>
  <c r="W28" i="22"/>
  <c r="X28" i="22"/>
  <c r="Y28" i="22"/>
  <c r="AA28" i="22"/>
  <c r="Z28" i="22"/>
  <c r="AB28" i="22"/>
  <c r="AC28" i="22"/>
  <c r="U29" i="22"/>
  <c r="V29" i="22"/>
  <c r="W29" i="22"/>
  <c r="X29" i="22"/>
  <c r="Y29" i="22"/>
  <c r="AA29" i="22"/>
  <c r="Z29" i="22"/>
  <c r="AB29" i="22"/>
  <c r="AC29" i="22"/>
  <c r="U30" i="22"/>
  <c r="V30" i="22"/>
  <c r="W30" i="22"/>
  <c r="X30" i="22"/>
  <c r="Y30" i="22"/>
  <c r="AA30" i="22"/>
  <c r="Z30" i="22"/>
  <c r="AB30" i="22"/>
  <c r="AC30" i="22"/>
  <c r="U31" i="22"/>
  <c r="V31" i="22"/>
  <c r="W31" i="22"/>
  <c r="X31" i="22"/>
  <c r="Y31" i="22"/>
  <c r="AA31" i="22"/>
  <c r="Z31" i="22"/>
  <c r="AB31" i="22"/>
  <c r="AC31" i="22"/>
  <c r="U32" i="22"/>
  <c r="V32" i="22"/>
  <c r="W32" i="22"/>
  <c r="X32" i="22"/>
  <c r="Y32" i="22"/>
  <c r="AA32" i="22"/>
  <c r="Z32" i="22"/>
  <c r="AB32" i="22"/>
  <c r="AC32" i="22"/>
  <c r="U33" i="22"/>
  <c r="V33" i="22"/>
  <c r="W33" i="22"/>
  <c r="X33" i="22"/>
  <c r="Y33" i="22"/>
  <c r="AA33" i="22"/>
  <c r="Z33" i="22"/>
  <c r="AB33" i="22"/>
  <c r="AC33" i="22"/>
  <c r="U34" i="22"/>
  <c r="V34" i="22"/>
  <c r="W34" i="22"/>
  <c r="X34" i="22"/>
  <c r="Y34" i="22"/>
  <c r="AA34" i="22"/>
  <c r="Z34" i="22"/>
  <c r="AB34" i="22"/>
  <c r="AC34" i="22"/>
  <c r="U35" i="22"/>
  <c r="V35" i="22"/>
  <c r="W35" i="22"/>
  <c r="X35" i="22"/>
  <c r="Y35" i="22"/>
  <c r="AA35" i="22"/>
  <c r="Z35" i="22"/>
  <c r="AB35" i="22"/>
  <c r="AC35" i="22"/>
  <c r="U36" i="22"/>
  <c r="V36" i="22"/>
  <c r="W36" i="22"/>
  <c r="X36" i="22"/>
  <c r="Y36" i="22"/>
  <c r="AA36" i="22"/>
  <c r="Z36" i="22"/>
  <c r="AB36" i="22"/>
  <c r="AC36" i="22"/>
  <c r="U37" i="22"/>
  <c r="V37" i="22"/>
  <c r="W37" i="22"/>
  <c r="X37" i="22"/>
  <c r="Y37" i="22"/>
  <c r="AA37" i="22"/>
  <c r="Z37" i="22"/>
  <c r="AB37" i="22"/>
  <c r="AC37" i="22"/>
  <c r="U38" i="22"/>
  <c r="V38" i="22"/>
  <c r="W38" i="22"/>
  <c r="X38" i="22"/>
  <c r="Y38" i="22"/>
  <c r="AA38" i="22"/>
  <c r="Z38" i="22"/>
  <c r="AB38" i="22"/>
  <c r="AC38" i="22"/>
  <c r="U39" i="22"/>
  <c r="V39" i="22"/>
  <c r="W39" i="22"/>
  <c r="X39" i="22"/>
  <c r="Y39" i="22"/>
  <c r="AA39" i="22"/>
  <c r="Z39" i="22"/>
  <c r="AB39" i="22"/>
  <c r="AC39" i="22"/>
  <c r="U40" i="22"/>
  <c r="V40" i="22"/>
  <c r="W40" i="22"/>
  <c r="X40" i="22"/>
  <c r="Y40" i="22"/>
  <c r="AA40" i="22"/>
  <c r="Z40" i="22"/>
  <c r="AB40" i="22"/>
  <c r="AC40" i="22"/>
  <c r="U41" i="22"/>
  <c r="V41" i="22"/>
  <c r="W41" i="22"/>
  <c r="X41" i="22"/>
  <c r="Y41" i="22"/>
  <c r="AA41" i="22"/>
  <c r="Z41" i="22"/>
  <c r="AB41" i="22"/>
  <c r="AC41" i="22"/>
  <c r="U42" i="22"/>
  <c r="V42" i="22"/>
  <c r="W42" i="22"/>
  <c r="X42" i="22"/>
  <c r="Y42" i="22"/>
  <c r="AA42" i="22"/>
  <c r="Z42" i="22"/>
  <c r="AB42" i="22"/>
  <c r="AC42" i="22"/>
  <c r="U43" i="22"/>
  <c r="V43" i="22"/>
  <c r="W43" i="22"/>
  <c r="X43" i="22"/>
  <c r="Y43" i="22"/>
  <c r="AA43" i="22"/>
  <c r="Z43" i="22"/>
  <c r="AB43" i="22"/>
  <c r="AC43" i="22"/>
  <c r="AA45" i="22"/>
  <c r="U47" i="22"/>
  <c r="V47" i="22"/>
  <c r="W47" i="22"/>
  <c r="X47" i="22"/>
  <c r="Y47" i="22"/>
  <c r="AA47" i="22"/>
  <c r="Z47" i="22"/>
  <c r="AB47" i="22"/>
  <c r="AC47" i="22"/>
  <c r="V48" i="22"/>
  <c r="W48" i="22"/>
  <c r="X48" i="22"/>
  <c r="AA48" i="22"/>
  <c r="Z48" i="22"/>
  <c r="AB48" i="22"/>
  <c r="U49" i="22"/>
  <c r="V49" i="22"/>
  <c r="W49" i="22"/>
  <c r="X49" i="22"/>
  <c r="Y49" i="22"/>
  <c r="AA49" i="22"/>
  <c r="Z49" i="22"/>
  <c r="AB49" i="22"/>
  <c r="AC49" i="22"/>
  <c r="U50" i="22"/>
  <c r="V50" i="22"/>
  <c r="W50" i="22"/>
  <c r="X50" i="22"/>
  <c r="Y50" i="22"/>
  <c r="AA50" i="22"/>
  <c r="Z50" i="22"/>
  <c r="AB50" i="22"/>
  <c r="AC50" i="22"/>
  <c r="T3" i="22"/>
  <c r="T4" i="22"/>
  <c r="T5" i="22"/>
  <c r="T6" i="22"/>
  <c r="T7" i="22"/>
  <c r="T8" i="22"/>
  <c r="T9" i="22"/>
  <c r="T10" i="22"/>
  <c r="T11" i="22"/>
  <c r="T12" i="22"/>
  <c r="T13" i="22"/>
  <c r="T14" i="22"/>
  <c r="T15" i="22"/>
  <c r="T17" i="22"/>
  <c r="T18" i="22"/>
  <c r="T19" i="22"/>
  <c r="T20" i="22"/>
  <c r="T21" i="22"/>
  <c r="T22" i="22"/>
  <c r="T23" i="22"/>
  <c r="T24" i="22"/>
  <c r="T25" i="22"/>
  <c r="T27" i="22"/>
  <c r="T28" i="22"/>
  <c r="T29" i="22"/>
  <c r="T30" i="22"/>
  <c r="T31" i="22"/>
  <c r="T32" i="22"/>
  <c r="T33" i="22"/>
  <c r="T34" i="22"/>
  <c r="T35" i="22"/>
  <c r="T36" i="22"/>
  <c r="T37" i="22"/>
  <c r="T38" i="22"/>
  <c r="T39" i="22"/>
  <c r="T40" i="22"/>
  <c r="T41" i="22"/>
  <c r="T42" i="22"/>
  <c r="T43" i="22"/>
  <c r="T46" i="22"/>
  <c r="T47" i="22"/>
  <c r="T48" i="22"/>
  <c r="T49" i="22"/>
  <c r="T50" i="22"/>
  <c r="T2" i="22"/>
  <c r="Q46" i="22"/>
  <c r="N2" i="22"/>
  <c r="Q50" i="22"/>
  <c r="P50" i="22"/>
  <c r="O50" i="22"/>
  <c r="N50" i="22"/>
  <c r="Q49" i="22"/>
  <c r="P49" i="22"/>
  <c r="O49" i="22"/>
  <c r="N49" i="22"/>
  <c r="Q48" i="22"/>
  <c r="P48" i="22"/>
  <c r="O48" i="22"/>
  <c r="N48" i="22"/>
  <c r="Q47" i="22"/>
  <c r="P47" i="22"/>
  <c r="O47" i="22"/>
  <c r="N47" i="22"/>
  <c r="P46" i="22"/>
  <c r="O46" i="22"/>
  <c r="N46" i="22"/>
  <c r="P45" i="22"/>
  <c r="O45" i="22"/>
  <c r="N45" i="22"/>
  <c r="Q43" i="22"/>
  <c r="P43" i="22"/>
  <c r="O43" i="22"/>
  <c r="N43" i="22"/>
  <c r="Q42" i="22"/>
  <c r="P42" i="22"/>
  <c r="O42" i="22"/>
  <c r="N42" i="22"/>
  <c r="Q41" i="22"/>
  <c r="P41" i="22"/>
  <c r="O41" i="22"/>
  <c r="N41" i="22"/>
  <c r="Q40" i="22"/>
  <c r="P40" i="22"/>
  <c r="O40" i="22"/>
  <c r="N40" i="22"/>
  <c r="Q39" i="22"/>
  <c r="P39" i="22"/>
  <c r="O39" i="22"/>
  <c r="N39" i="22"/>
  <c r="Q38" i="22"/>
  <c r="P38" i="22"/>
  <c r="O38" i="22"/>
  <c r="N38" i="22"/>
  <c r="Q37" i="22"/>
  <c r="P37" i="22"/>
  <c r="O37" i="22"/>
  <c r="N37" i="22"/>
  <c r="Q36" i="22"/>
  <c r="P36" i="22"/>
  <c r="O36" i="22"/>
  <c r="N36" i="22"/>
  <c r="Q35" i="22"/>
  <c r="P35" i="22"/>
  <c r="O35" i="22"/>
  <c r="N35" i="22"/>
  <c r="Q34" i="22"/>
  <c r="P34" i="22"/>
  <c r="O34" i="22"/>
  <c r="N34" i="22"/>
  <c r="Q33" i="22"/>
  <c r="P33" i="22"/>
  <c r="O33" i="22"/>
  <c r="N33" i="22"/>
  <c r="Q32" i="22"/>
  <c r="P32" i="22"/>
  <c r="O32" i="22"/>
  <c r="N32" i="22"/>
  <c r="Q31" i="22"/>
  <c r="P31" i="22"/>
  <c r="O31" i="22"/>
  <c r="N31" i="22"/>
  <c r="Q30" i="22"/>
  <c r="P30" i="22"/>
  <c r="O30" i="22"/>
  <c r="N30" i="22"/>
  <c r="Q29" i="22"/>
  <c r="P29" i="22"/>
  <c r="O29" i="22"/>
  <c r="N29" i="22"/>
  <c r="Q28" i="22"/>
  <c r="P28" i="22"/>
  <c r="O28" i="22"/>
  <c r="N28" i="22"/>
  <c r="Q27" i="22"/>
  <c r="P27" i="22"/>
  <c r="O27" i="22"/>
  <c r="N27" i="22"/>
  <c r="Q25" i="22"/>
  <c r="P25" i="22"/>
  <c r="O25" i="22"/>
  <c r="N25" i="22"/>
  <c r="Q24" i="22"/>
  <c r="P24" i="22"/>
  <c r="O24" i="22"/>
  <c r="N24" i="22"/>
  <c r="Q23" i="22"/>
  <c r="P23" i="22"/>
  <c r="O23" i="22"/>
  <c r="N23" i="22"/>
  <c r="Q22" i="22"/>
  <c r="P22" i="22"/>
  <c r="O22" i="22"/>
  <c r="N22" i="22"/>
  <c r="Q21" i="22"/>
  <c r="P21" i="22"/>
  <c r="O21" i="22"/>
  <c r="N21" i="22"/>
  <c r="Q20" i="22"/>
  <c r="P20" i="22"/>
  <c r="O20" i="22"/>
  <c r="N20" i="22"/>
  <c r="Q19" i="22"/>
  <c r="P19" i="22"/>
  <c r="O19" i="22"/>
  <c r="N19" i="22"/>
  <c r="Q18" i="22"/>
  <c r="P18" i="22"/>
  <c r="O18" i="22"/>
  <c r="N18" i="22"/>
  <c r="Q17" i="22"/>
  <c r="P17" i="22"/>
  <c r="O17" i="22"/>
  <c r="N17" i="22"/>
  <c r="O16" i="22"/>
  <c r="N16" i="22"/>
  <c r="Q15" i="22"/>
  <c r="P15" i="22"/>
  <c r="O15" i="22"/>
  <c r="N15" i="22"/>
  <c r="Q14" i="22"/>
  <c r="P14" i="22"/>
  <c r="O14" i="22"/>
  <c r="N14" i="22"/>
  <c r="Q13" i="22"/>
  <c r="P13" i="22"/>
  <c r="O13" i="22"/>
  <c r="N13" i="22"/>
  <c r="Q12" i="22"/>
  <c r="P12" i="22"/>
  <c r="O12" i="22"/>
  <c r="N12" i="22"/>
  <c r="Q11" i="22"/>
  <c r="P11" i="22"/>
  <c r="O11" i="22"/>
  <c r="N11" i="22"/>
  <c r="Q10" i="22"/>
  <c r="P10" i="22"/>
  <c r="O10" i="22"/>
  <c r="N10" i="22"/>
  <c r="Q9" i="22"/>
  <c r="P9" i="22"/>
  <c r="O9" i="22"/>
  <c r="N9" i="22"/>
  <c r="Q8" i="22"/>
  <c r="P8" i="22"/>
  <c r="O8" i="22"/>
  <c r="N8" i="22"/>
  <c r="Q7" i="22"/>
  <c r="P7" i="22"/>
  <c r="O7" i="22"/>
  <c r="N7" i="22"/>
  <c r="Q6" i="22"/>
  <c r="P6" i="22"/>
  <c r="O6" i="22"/>
  <c r="N6" i="22"/>
  <c r="Q5" i="22"/>
  <c r="P5" i="22"/>
  <c r="O5" i="22"/>
  <c r="N5" i="22"/>
  <c r="Q4" i="22"/>
  <c r="P4" i="22"/>
  <c r="O4" i="22"/>
  <c r="N4" i="22"/>
  <c r="Q3" i="22"/>
  <c r="P3" i="22"/>
  <c r="O3" i="22"/>
  <c r="N3" i="22"/>
  <c r="Q2" i="22"/>
  <c r="P2" i="22"/>
  <c r="O2" i="22"/>
  <c r="C52" i="19"/>
  <c r="C53" i="19"/>
  <c r="H2" i="19"/>
  <c r="AF2" i="17"/>
  <c r="AE2" i="17"/>
  <c r="AX31" i="17"/>
  <c r="AL2" i="17"/>
  <c r="AM2" i="17"/>
  <c r="AT2" i="17"/>
  <c r="AU2" i="17"/>
  <c r="AV2" i="17"/>
  <c r="AW2" i="17"/>
  <c r="AX2" i="17"/>
  <c r="AZ2" i="17"/>
  <c r="BC2" i="17"/>
  <c r="BD2" i="17"/>
  <c r="BE2" i="17"/>
  <c r="BF2" i="17"/>
  <c r="BH2" i="17"/>
  <c r="BJ2" i="17"/>
  <c r="BK2" i="17"/>
  <c r="AL3" i="17"/>
  <c r="AM3" i="17"/>
  <c r="AN3" i="17"/>
  <c r="AO3" i="17"/>
  <c r="AP3" i="17"/>
  <c r="AQ3" i="17"/>
  <c r="AR3" i="17"/>
  <c r="AS3" i="17"/>
  <c r="AT3" i="17"/>
  <c r="AU3" i="17"/>
  <c r="AV3" i="17"/>
  <c r="AW3" i="17"/>
  <c r="AX3" i="17"/>
  <c r="AY3" i="17"/>
  <c r="AZ3" i="17"/>
  <c r="BA3" i="17"/>
  <c r="BB3" i="17"/>
  <c r="BC3" i="17"/>
  <c r="BD3" i="17"/>
  <c r="BE3" i="17"/>
  <c r="BF3" i="17"/>
  <c r="BG3" i="17"/>
  <c r="BH3" i="17"/>
  <c r="BI3" i="17"/>
  <c r="BJ3" i="17"/>
  <c r="BK3" i="17"/>
  <c r="AL4" i="17"/>
  <c r="AM4" i="17"/>
  <c r="AN4" i="17"/>
  <c r="AO4" i="17"/>
  <c r="AP4" i="17"/>
  <c r="AQ4" i="17"/>
  <c r="AR4" i="17"/>
  <c r="AS4" i="17"/>
  <c r="AT4" i="17"/>
  <c r="AU4" i="17"/>
  <c r="AV4" i="17"/>
  <c r="AW4" i="17"/>
  <c r="AX4" i="17"/>
  <c r="AY4" i="17"/>
  <c r="AZ4" i="17"/>
  <c r="BA4" i="17"/>
  <c r="BB4" i="17"/>
  <c r="BC4" i="17"/>
  <c r="BD4" i="17"/>
  <c r="BE4" i="17"/>
  <c r="BF4" i="17"/>
  <c r="BG4" i="17"/>
  <c r="BH4" i="17"/>
  <c r="BI4" i="17"/>
  <c r="BJ4" i="17"/>
  <c r="BK4" i="17"/>
  <c r="AL5" i="17"/>
  <c r="AM5" i="17"/>
  <c r="AN5" i="17"/>
  <c r="AO5" i="17"/>
  <c r="AP5" i="17"/>
  <c r="AQ5" i="17"/>
  <c r="AR5" i="17"/>
  <c r="AS5" i="17"/>
  <c r="AT5" i="17"/>
  <c r="AU5" i="17"/>
  <c r="AV5" i="17"/>
  <c r="AW5" i="17"/>
  <c r="AX5" i="17"/>
  <c r="AY5" i="17"/>
  <c r="AZ5" i="17"/>
  <c r="BA5" i="17"/>
  <c r="BB5" i="17"/>
  <c r="BC5" i="17"/>
  <c r="BD5" i="17"/>
  <c r="BE5" i="17"/>
  <c r="BF5" i="17"/>
  <c r="BG5" i="17"/>
  <c r="BH5" i="17"/>
  <c r="BI5" i="17"/>
  <c r="BJ5" i="17"/>
  <c r="BK5" i="17"/>
  <c r="AL6" i="17"/>
  <c r="AM6" i="17"/>
  <c r="AN6" i="17"/>
  <c r="AO6" i="17"/>
  <c r="AP6" i="17"/>
  <c r="AQ6" i="17"/>
  <c r="AR6" i="17"/>
  <c r="AS6" i="17"/>
  <c r="AT6" i="17"/>
  <c r="AU6" i="17"/>
  <c r="AV6" i="17"/>
  <c r="AW6" i="17"/>
  <c r="AX6" i="17"/>
  <c r="AY6" i="17"/>
  <c r="AZ6" i="17"/>
  <c r="BA6" i="17"/>
  <c r="BB6" i="17"/>
  <c r="BC6" i="17"/>
  <c r="BD6" i="17"/>
  <c r="BE6" i="17"/>
  <c r="BF6" i="17"/>
  <c r="BG6" i="17"/>
  <c r="BH6" i="17"/>
  <c r="BI6" i="17"/>
  <c r="BJ6" i="17"/>
  <c r="BK6" i="17"/>
  <c r="AL7" i="17"/>
  <c r="AM7" i="17"/>
  <c r="AN7" i="17"/>
  <c r="AO7" i="17"/>
  <c r="AP7" i="17"/>
  <c r="AQ7" i="17"/>
  <c r="AR7" i="17"/>
  <c r="AS7" i="17"/>
  <c r="AT7" i="17"/>
  <c r="AU7" i="17"/>
  <c r="AV7" i="17"/>
  <c r="AW7" i="17"/>
  <c r="AX7" i="17"/>
  <c r="AY7" i="17"/>
  <c r="AZ7" i="17"/>
  <c r="BA7" i="17"/>
  <c r="BB7" i="17"/>
  <c r="BC7" i="17"/>
  <c r="BD7" i="17"/>
  <c r="BE7" i="17"/>
  <c r="BF7" i="17"/>
  <c r="BG7" i="17"/>
  <c r="BH7" i="17"/>
  <c r="BI7" i="17"/>
  <c r="BJ7" i="17"/>
  <c r="BK7" i="17"/>
  <c r="AL8" i="17"/>
  <c r="AM8" i="17"/>
  <c r="AN8" i="17"/>
  <c r="AO8" i="17"/>
  <c r="AP8" i="17"/>
  <c r="AQ8" i="17"/>
  <c r="AR8" i="17"/>
  <c r="AS8" i="17"/>
  <c r="AT8" i="17"/>
  <c r="AU8" i="17"/>
  <c r="AV8" i="17"/>
  <c r="AW8" i="17"/>
  <c r="AX8" i="17"/>
  <c r="AY8" i="17"/>
  <c r="AZ8" i="17"/>
  <c r="BA8" i="17"/>
  <c r="BB8" i="17"/>
  <c r="BC8" i="17"/>
  <c r="BD8" i="17"/>
  <c r="BE8" i="17"/>
  <c r="BF8" i="17"/>
  <c r="BG8" i="17"/>
  <c r="BH8" i="17"/>
  <c r="BI8" i="17"/>
  <c r="BJ8" i="17"/>
  <c r="BK8" i="17"/>
  <c r="AL9" i="17"/>
  <c r="AM9" i="17"/>
  <c r="AN9" i="17"/>
  <c r="AO9" i="17"/>
  <c r="AP9" i="17"/>
  <c r="AQ9" i="17"/>
  <c r="AR9" i="17"/>
  <c r="AS9" i="17"/>
  <c r="AT9" i="17"/>
  <c r="AU9" i="17"/>
  <c r="AV9" i="17"/>
  <c r="AW9" i="17"/>
  <c r="AX9" i="17"/>
  <c r="AY9" i="17"/>
  <c r="AZ9" i="17"/>
  <c r="BA9" i="17"/>
  <c r="BB9" i="17"/>
  <c r="BC9" i="17"/>
  <c r="BD9" i="17"/>
  <c r="BE9" i="17"/>
  <c r="BF9" i="17"/>
  <c r="BG9" i="17"/>
  <c r="BH9" i="17"/>
  <c r="BI9" i="17"/>
  <c r="BJ9" i="17"/>
  <c r="BK9" i="17"/>
  <c r="AL10" i="17"/>
  <c r="AM10" i="17"/>
  <c r="AN10" i="17"/>
  <c r="AO10" i="17"/>
  <c r="AP10" i="17"/>
  <c r="AQ10" i="17"/>
  <c r="AR10" i="17"/>
  <c r="AS10" i="17"/>
  <c r="AT10" i="17"/>
  <c r="AU10" i="17"/>
  <c r="AV10" i="17"/>
  <c r="AW10" i="17"/>
  <c r="AX10" i="17"/>
  <c r="AY10" i="17"/>
  <c r="AZ10" i="17"/>
  <c r="BA10" i="17"/>
  <c r="BB10" i="17"/>
  <c r="BC10" i="17"/>
  <c r="BD10" i="17"/>
  <c r="BE10" i="17"/>
  <c r="BF10" i="17"/>
  <c r="BG10" i="17"/>
  <c r="BH10" i="17"/>
  <c r="BI10" i="17"/>
  <c r="BJ10" i="17"/>
  <c r="BK10" i="17"/>
  <c r="AL11" i="17"/>
  <c r="AM11" i="17"/>
  <c r="AN11" i="17"/>
  <c r="AO11" i="17"/>
  <c r="AP11" i="17"/>
  <c r="AQ11" i="17"/>
  <c r="AR11" i="17"/>
  <c r="AS11" i="17"/>
  <c r="AT11" i="17"/>
  <c r="AU11" i="17"/>
  <c r="AV11" i="17"/>
  <c r="AW11" i="17"/>
  <c r="AX11" i="17"/>
  <c r="AY11" i="17"/>
  <c r="AZ11" i="17"/>
  <c r="BA11" i="17"/>
  <c r="BB11" i="17"/>
  <c r="BC11" i="17"/>
  <c r="BD11" i="17"/>
  <c r="BE11" i="17"/>
  <c r="BF11" i="17"/>
  <c r="BG11" i="17"/>
  <c r="BH11" i="17"/>
  <c r="BI11" i="17"/>
  <c r="BJ11" i="17"/>
  <c r="BK11" i="17"/>
  <c r="AL12" i="17"/>
  <c r="AM12" i="17"/>
  <c r="AN12" i="17"/>
  <c r="AO12" i="17"/>
  <c r="AP12" i="17"/>
  <c r="AQ12" i="17"/>
  <c r="AR12" i="17"/>
  <c r="AS12" i="17"/>
  <c r="AT12" i="17"/>
  <c r="AU12" i="17"/>
  <c r="AV12" i="17"/>
  <c r="AW12" i="17"/>
  <c r="AX12" i="17"/>
  <c r="AY12" i="17"/>
  <c r="AZ12" i="17"/>
  <c r="BA12" i="17"/>
  <c r="BB12" i="17"/>
  <c r="BC12" i="17"/>
  <c r="BD12" i="17"/>
  <c r="BE12" i="17"/>
  <c r="BF12" i="17"/>
  <c r="BG12" i="17"/>
  <c r="BH12" i="17"/>
  <c r="BI12" i="17"/>
  <c r="BJ12" i="17"/>
  <c r="BK12" i="17"/>
  <c r="AL13" i="17"/>
  <c r="AM13" i="17"/>
  <c r="AN13" i="17"/>
  <c r="AO13" i="17"/>
  <c r="AP13" i="17"/>
  <c r="AQ13" i="17"/>
  <c r="AR13" i="17"/>
  <c r="AS13" i="17"/>
  <c r="AT13" i="17"/>
  <c r="AU13" i="17"/>
  <c r="AV13" i="17"/>
  <c r="AW13" i="17"/>
  <c r="AX13" i="17"/>
  <c r="AY13" i="17"/>
  <c r="AZ13" i="17"/>
  <c r="BA13" i="17"/>
  <c r="BB13" i="17"/>
  <c r="BC13" i="17"/>
  <c r="BD13" i="17"/>
  <c r="BE13" i="17"/>
  <c r="BF13" i="17"/>
  <c r="BG13" i="17"/>
  <c r="BH13" i="17"/>
  <c r="BI13" i="17"/>
  <c r="BJ13" i="17"/>
  <c r="BK13" i="17"/>
  <c r="AL14" i="17"/>
  <c r="AM14" i="17"/>
  <c r="AN14" i="17"/>
  <c r="AO14" i="17"/>
  <c r="AP14" i="17"/>
  <c r="AR14" i="17"/>
  <c r="AS14" i="17"/>
  <c r="AT14" i="17"/>
  <c r="AU14" i="17"/>
  <c r="AV14" i="17"/>
  <c r="AW14" i="17"/>
  <c r="AX14" i="17"/>
  <c r="AZ14" i="17"/>
  <c r="BA14" i="17"/>
  <c r="BB14" i="17"/>
  <c r="BC14" i="17"/>
  <c r="BD14" i="17"/>
  <c r="BE14" i="17"/>
  <c r="BF14" i="17"/>
  <c r="BG14" i="17"/>
  <c r="BH14" i="17"/>
  <c r="BI14" i="17"/>
  <c r="BJ14" i="17"/>
  <c r="BK14" i="17"/>
  <c r="AL15" i="17"/>
  <c r="AM15" i="17"/>
  <c r="AN15" i="17"/>
  <c r="AO15" i="17"/>
  <c r="AP15" i="17"/>
  <c r="AQ15" i="17"/>
  <c r="AR15" i="17"/>
  <c r="AS15" i="17"/>
  <c r="AT15" i="17"/>
  <c r="AU15" i="17"/>
  <c r="AV15" i="17"/>
  <c r="AW15" i="17"/>
  <c r="AX15" i="17"/>
  <c r="AY15" i="17"/>
  <c r="AZ15" i="17"/>
  <c r="BA15" i="17"/>
  <c r="BB15" i="17"/>
  <c r="BC15" i="17"/>
  <c r="BD15" i="17"/>
  <c r="BE15" i="17"/>
  <c r="BF15" i="17"/>
  <c r="BG15" i="17"/>
  <c r="BH15" i="17"/>
  <c r="BI15" i="17"/>
  <c r="BJ15" i="17"/>
  <c r="BK15" i="17"/>
  <c r="AL17" i="17"/>
  <c r="AM17" i="17"/>
  <c r="AN17" i="17"/>
  <c r="AO17" i="17"/>
  <c r="AP17" i="17"/>
  <c r="AQ17" i="17"/>
  <c r="AR17" i="17"/>
  <c r="AS17" i="17"/>
  <c r="AT17" i="17"/>
  <c r="AU17" i="17"/>
  <c r="AV17" i="17"/>
  <c r="AW17" i="17"/>
  <c r="AX17" i="17"/>
  <c r="AY17" i="17"/>
  <c r="AZ17" i="17"/>
  <c r="BA17" i="17"/>
  <c r="BB17" i="17"/>
  <c r="BC17" i="17"/>
  <c r="BD17" i="17"/>
  <c r="BE17" i="17"/>
  <c r="BF17" i="17"/>
  <c r="BG17" i="17"/>
  <c r="BH17" i="17"/>
  <c r="BI17" i="17"/>
  <c r="BJ17" i="17"/>
  <c r="BK17" i="17"/>
  <c r="AL18" i="17"/>
  <c r="AM18" i="17"/>
  <c r="AN18" i="17"/>
  <c r="AO18" i="17"/>
  <c r="AP18" i="17"/>
  <c r="AQ18" i="17"/>
  <c r="AR18" i="17"/>
  <c r="AS18" i="17"/>
  <c r="AT18" i="17"/>
  <c r="AU18" i="17"/>
  <c r="AV18" i="17"/>
  <c r="AW18" i="17"/>
  <c r="AX18" i="17"/>
  <c r="AY18" i="17"/>
  <c r="AZ18" i="17"/>
  <c r="BA18" i="17"/>
  <c r="BB18" i="17"/>
  <c r="BC18" i="17"/>
  <c r="BD18" i="17"/>
  <c r="BE18" i="17"/>
  <c r="BF18" i="17"/>
  <c r="BG18" i="17"/>
  <c r="BH18" i="17"/>
  <c r="BI18" i="17"/>
  <c r="BJ18" i="17"/>
  <c r="BK18" i="17"/>
  <c r="AL19" i="17"/>
  <c r="AM19" i="17"/>
  <c r="AN19" i="17"/>
  <c r="AO19" i="17"/>
  <c r="AP19" i="17"/>
  <c r="AQ19" i="17"/>
  <c r="AR19" i="17"/>
  <c r="AS19" i="17"/>
  <c r="AT19" i="17"/>
  <c r="AU19" i="17"/>
  <c r="AV19" i="17"/>
  <c r="AW19" i="17"/>
  <c r="AX19" i="17"/>
  <c r="AY19" i="17"/>
  <c r="AZ19" i="17"/>
  <c r="BA19" i="17"/>
  <c r="BB19" i="17"/>
  <c r="BC19" i="17"/>
  <c r="BD19" i="17"/>
  <c r="BE19" i="17"/>
  <c r="BF19" i="17"/>
  <c r="BG19" i="17"/>
  <c r="BH19" i="17"/>
  <c r="BI19" i="17"/>
  <c r="BJ19" i="17"/>
  <c r="BK19" i="17"/>
  <c r="AL20" i="17"/>
  <c r="AM20" i="17"/>
  <c r="AN20" i="17"/>
  <c r="AO20" i="17"/>
  <c r="AP20" i="17"/>
  <c r="AQ20" i="17"/>
  <c r="AR20" i="17"/>
  <c r="AS20" i="17"/>
  <c r="AT20" i="17"/>
  <c r="AU20" i="17"/>
  <c r="AV20" i="17"/>
  <c r="AW20" i="17"/>
  <c r="AX20" i="17"/>
  <c r="AY20" i="17"/>
  <c r="AZ20" i="17"/>
  <c r="BA20" i="17"/>
  <c r="BB20" i="17"/>
  <c r="BC20" i="17"/>
  <c r="BD20" i="17"/>
  <c r="BE20" i="17"/>
  <c r="BF20" i="17"/>
  <c r="BG20" i="17"/>
  <c r="BH20" i="17"/>
  <c r="BI20" i="17"/>
  <c r="BJ20" i="17"/>
  <c r="BK20" i="17"/>
  <c r="AL23" i="17"/>
  <c r="AM23" i="17"/>
  <c r="AO23" i="17"/>
  <c r="AR23" i="17"/>
  <c r="AS23" i="17"/>
  <c r="AT23" i="17"/>
  <c r="AU23" i="17"/>
  <c r="AV23" i="17"/>
  <c r="AW23" i="17"/>
  <c r="AX23" i="17"/>
  <c r="BA23" i="17"/>
  <c r="BC23" i="17"/>
  <c r="BD23" i="17"/>
  <c r="BE23" i="17"/>
  <c r="BF23" i="17"/>
  <c r="BG23" i="17"/>
  <c r="BH23" i="17"/>
  <c r="BI23" i="17"/>
  <c r="BJ23" i="17"/>
  <c r="BK23" i="17"/>
  <c r="AL24" i="17"/>
  <c r="AM24" i="17"/>
  <c r="AO24" i="17"/>
  <c r="AP24" i="17"/>
  <c r="AR24" i="17"/>
  <c r="AS24" i="17"/>
  <c r="AT24" i="17"/>
  <c r="AU24" i="17"/>
  <c r="AV24" i="17"/>
  <c r="AW24" i="17"/>
  <c r="AX24" i="17"/>
  <c r="AZ24" i="17"/>
  <c r="BA24" i="17"/>
  <c r="BC24" i="17"/>
  <c r="BD24" i="17"/>
  <c r="BE24" i="17"/>
  <c r="BF24" i="17"/>
  <c r="BG24" i="17"/>
  <c r="BH24" i="17"/>
  <c r="BI24" i="17"/>
  <c r="BK24" i="17"/>
  <c r="AL27" i="17"/>
  <c r="AM27" i="17"/>
  <c r="AO27" i="17"/>
  <c r="AP27" i="17"/>
  <c r="AR27" i="17"/>
  <c r="AS27" i="17"/>
  <c r="AT27" i="17"/>
  <c r="AU27" i="17"/>
  <c r="AV27" i="17"/>
  <c r="AW27" i="17"/>
  <c r="AX27" i="17"/>
  <c r="AZ27" i="17"/>
  <c r="BA27" i="17"/>
  <c r="BB27" i="17"/>
  <c r="BC27" i="17"/>
  <c r="BD27" i="17"/>
  <c r="BE27" i="17"/>
  <c r="BF27" i="17"/>
  <c r="BG27" i="17"/>
  <c r="BH27" i="17"/>
  <c r="BI27" i="17"/>
  <c r="BJ27" i="17"/>
  <c r="BK27" i="17"/>
  <c r="AL28" i="17"/>
  <c r="AM28" i="17"/>
  <c r="AN28" i="17"/>
  <c r="AO28" i="17"/>
  <c r="AP28" i="17"/>
  <c r="AQ28" i="17"/>
  <c r="AR28" i="17"/>
  <c r="AS28" i="17"/>
  <c r="AT28" i="17"/>
  <c r="AU28" i="17"/>
  <c r="AV28" i="17"/>
  <c r="AW28" i="17"/>
  <c r="AX28" i="17"/>
  <c r="AY28" i="17"/>
  <c r="AZ28" i="17"/>
  <c r="BA28" i="17"/>
  <c r="BB28" i="17"/>
  <c r="BC28" i="17"/>
  <c r="BD28" i="17"/>
  <c r="BE28" i="17"/>
  <c r="BF28" i="17"/>
  <c r="BG28" i="17"/>
  <c r="BH28" i="17"/>
  <c r="BI28" i="17"/>
  <c r="BJ28" i="17"/>
  <c r="BK28" i="17"/>
  <c r="AL29" i="17"/>
  <c r="AM29" i="17"/>
  <c r="AN29" i="17"/>
  <c r="AO29" i="17"/>
  <c r="AP29" i="17"/>
  <c r="AQ29" i="17"/>
  <c r="AR29" i="17"/>
  <c r="AS29" i="17"/>
  <c r="AT29" i="17"/>
  <c r="AU29" i="17"/>
  <c r="AV29" i="17"/>
  <c r="AW29" i="17"/>
  <c r="AX29" i="17"/>
  <c r="AY29" i="17"/>
  <c r="AZ29" i="17"/>
  <c r="BA29" i="17"/>
  <c r="BB29" i="17"/>
  <c r="BC29" i="17"/>
  <c r="BD29" i="17"/>
  <c r="BE29" i="17"/>
  <c r="BF29" i="17"/>
  <c r="BG29" i="17"/>
  <c r="BH29" i="17"/>
  <c r="BI29" i="17"/>
  <c r="BJ29" i="17"/>
  <c r="BK29" i="17"/>
  <c r="AL30" i="17"/>
  <c r="AM30" i="17"/>
  <c r="AN30" i="17"/>
  <c r="AO30" i="17"/>
  <c r="AP30" i="17"/>
  <c r="AQ30" i="17"/>
  <c r="AR30" i="17"/>
  <c r="AS30" i="17"/>
  <c r="AT30" i="17"/>
  <c r="AU30" i="17"/>
  <c r="AV30" i="17"/>
  <c r="AW30" i="17"/>
  <c r="AX30" i="17"/>
  <c r="AY30" i="17"/>
  <c r="AZ30" i="17"/>
  <c r="BA30" i="17"/>
  <c r="BB30" i="17"/>
  <c r="BC30" i="17"/>
  <c r="BD30" i="17"/>
  <c r="BE30" i="17"/>
  <c r="BF30" i="17"/>
  <c r="BG30" i="17"/>
  <c r="BH30" i="17"/>
  <c r="BI30" i="17"/>
  <c r="BJ30" i="17"/>
  <c r="BK30" i="17"/>
  <c r="AL31" i="17"/>
  <c r="AM31" i="17"/>
  <c r="AN31" i="17"/>
  <c r="AO31" i="17"/>
  <c r="AP31" i="17"/>
  <c r="AQ31" i="17"/>
  <c r="AR31" i="17"/>
  <c r="AS31" i="17"/>
  <c r="AT31" i="17"/>
  <c r="AU31" i="17"/>
  <c r="AV31" i="17"/>
  <c r="AW31" i="17"/>
  <c r="AY31" i="17"/>
  <c r="AZ31" i="17"/>
  <c r="BA31" i="17"/>
  <c r="BB31" i="17"/>
  <c r="BC31" i="17"/>
  <c r="BD31" i="17"/>
  <c r="BE31" i="17"/>
  <c r="BF31" i="17"/>
  <c r="BG31" i="17"/>
  <c r="BH31" i="17"/>
  <c r="BI31" i="17"/>
  <c r="BJ31" i="17"/>
  <c r="BK31" i="17"/>
  <c r="AL32" i="17"/>
  <c r="AM32" i="17"/>
  <c r="AN32" i="17"/>
  <c r="AO32" i="17"/>
  <c r="AP32" i="17"/>
  <c r="AQ32" i="17"/>
  <c r="AR32" i="17"/>
  <c r="AS32" i="17"/>
  <c r="AT32" i="17"/>
  <c r="AU32" i="17"/>
  <c r="AV32" i="17"/>
  <c r="AW32" i="17"/>
  <c r="AX32" i="17"/>
  <c r="AY32" i="17"/>
  <c r="AZ32" i="17"/>
  <c r="BA32" i="17"/>
  <c r="BB32" i="17"/>
  <c r="BC32" i="17"/>
  <c r="BD32" i="17"/>
  <c r="BE32" i="17"/>
  <c r="BF32" i="17"/>
  <c r="BG32" i="17"/>
  <c r="BH32" i="17"/>
  <c r="BI32" i="17"/>
  <c r="BJ32" i="17"/>
  <c r="BK32" i="17"/>
  <c r="AL33" i="17"/>
  <c r="AM33" i="17"/>
  <c r="AN33" i="17"/>
  <c r="AO33" i="17"/>
  <c r="AP33" i="17"/>
  <c r="AQ33" i="17"/>
  <c r="AR33" i="17"/>
  <c r="AS33" i="17"/>
  <c r="AT33" i="17"/>
  <c r="AU33" i="17"/>
  <c r="AV33" i="17"/>
  <c r="AW33" i="17"/>
  <c r="AX33" i="17"/>
  <c r="AY33" i="17"/>
  <c r="AZ33" i="17"/>
  <c r="BA33" i="17"/>
  <c r="BB33" i="17"/>
  <c r="BC33" i="17"/>
  <c r="BD33" i="17"/>
  <c r="BE33" i="17"/>
  <c r="BF33" i="17"/>
  <c r="BG33" i="17"/>
  <c r="BH33" i="17"/>
  <c r="BI33" i="17"/>
  <c r="BJ33" i="17"/>
  <c r="BK33" i="17"/>
  <c r="AL34" i="17"/>
  <c r="AM34" i="17"/>
  <c r="AN34" i="17"/>
  <c r="AO34" i="17"/>
  <c r="AP34" i="17"/>
  <c r="AQ34" i="17"/>
  <c r="AR34" i="17"/>
  <c r="AS34" i="17"/>
  <c r="AT34" i="17"/>
  <c r="AU34" i="17"/>
  <c r="AV34" i="17"/>
  <c r="AW34" i="17"/>
  <c r="AX34" i="17"/>
  <c r="AY34" i="17"/>
  <c r="AZ34" i="17"/>
  <c r="BA34" i="17"/>
  <c r="BB34" i="17"/>
  <c r="BC34" i="17"/>
  <c r="BD34" i="17"/>
  <c r="BE34" i="17"/>
  <c r="BF34" i="17"/>
  <c r="BG34" i="17"/>
  <c r="BH34" i="17"/>
  <c r="BI34" i="17"/>
  <c r="BJ34" i="17"/>
  <c r="BK34" i="17"/>
  <c r="AL35" i="17"/>
  <c r="AM35" i="17"/>
  <c r="AN35" i="17"/>
  <c r="AO35" i="17"/>
  <c r="AP35" i="17"/>
  <c r="AQ35" i="17"/>
  <c r="AR35" i="17"/>
  <c r="AS35" i="17"/>
  <c r="AT35" i="17"/>
  <c r="AU35" i="17"/>
  <c r="AV35" i="17"/>
  <c r="AW35" i="17"/>
  <c r="AX35" i="17"/>
  <c r="AY35" i="17"/>
  <c r="AZ35" i="17"/>
  <c r="BA35" i="17"/>
  <c r="BB35" i="17"/>
  <c r="BC35" i="17"/>
  <c r="BD35" i="17"/>
  <c r="BE35" i="17"/>
  <c r="BF35" i="17"/>
  <c r="BG35" i="17"/>
  <c r="BH35" i="17"/>
  <c r="BI35" i="17"/>
  <c r="BJ35" i="17"/>
  <c r="BK35" i="17"/>
  <c r="AL36" i="17"/>
  <c r="AM36" i="17"/>
  <c r="AN36" i="17"/>
  <c r="AO36" i="17"/>
  <c r="AP36" i="17"/>
  <c r="AQ36" i="17"/>
  <c r="AR36" i="17"/>
  <c r="AS36" i="17"/>
  <c r="AT36" i="17"/>
  <c r="AU36" i="17"/>
  <c r="AV36" i="17"/>
  <c r="AW36" i="17"/>
  <c r="AX36" i="17"/>
  <c r="AY36" i="17"/>
  <c r="AZ36" i="17"/>
  <c r="BA36" i="17"/>
  <c r="BB36" i="17"/>
  <c r="BC36" i="17"/>
  <c r="BD36" i="17"/>
  <c r="BE36" i="17"/>
  <c r="BF36" i="17"/>
  <c r="BG36" i="17"/>
  <c r="BH36" i="17"/>
  <c r="BI36" i="17"/>
  <c r="BJ36" i="17"/>
  <c r="BK36" i="17"/>
  <c r="AL37" i="17"/>
  <c r="AM37" i="17"/>
  <c r="AN37" i="17"/>
  <c r="AO37" i="17"/>
  <c r="AP37" i="17"/>
  <c r="AQ37" i="17"/>
  <c r="AR37" i="17"/>
  <c r="AS37" i="17"/>
  <c r="AT37" i="17"/>
  <c r="AU37" i="17"/>
  <c r="AV37" i="17"/>
  <c r="AW37" i="17"/>
  <c r="AX37" i="17"/>
  <c r="AY37" i="17"/>
  <c r="AZ37" i="17"/>
  <c r="BA37" i="17"/>
  <c r="BB37" i="17"/>
  <c r="BC37" i="17"/>
  <c r="BD37" i="17"/>
  <c r="BE37" i="17"/>
  <c r="BF37" i="17"/>
  <c r="BG37" i="17"/>
  <c r="BH37" i="17"/>
  <c r="BI37" i="17"/>
  <c r="BJ37" i="17"/>
  <c r="BK37" i="17"/>
  <c r="AL38" i="17"/>
  <c r="AM38" i="17"/>
  <c r="AN38" i="17"/>
  <c r="AO38" i="17"/>
  <c r="AP38" i="17"/>
  <c r="AQ38" i="17"/>
  <c r="AR38" i="17"/>
  <c r="AS38" i="17"/>
  <c r="AT38" i="17"/>
  <c r="AU38" i="17"/>
  <c r="AV38" i="17"/>
  <c r="AW38" i="17"/>
  <c r="AX38" i="17"/>
  <c r="AY38" i="17"/>
  <c r="AZ38" i="17"/>
  <c r="BA38" i="17"/>
  <c r="BB38" i="17"/>
  <c r="BC38" i="17"/>
  <c r="BD38" i="17"/>
  <c r="BE38" i="17"/>
  <c r="BF38" i="17"/>
  <c r="BG38" i="17"/>
  <c r="BH38" i="17"/>
  <c r="BI38" i="17"/>
  <c r="BJ38" i="17"/>
  <c r="BK38" i="17"/>
  <c r="AL39" i="17"/>
  <c r="AM39" i="17"/>
  <c r="AN39" i="17"/>
  <c r="AO39" i="17"/>
  <c r="AP39" i="17"/>
  <c r="AQ39" i="17"/>
  <c r="AR39" i="17"/>
  <c r="AS39" i="17"/>
  <c r="AT39" i="17"/>
  <c r="AU39" i="17"/>
  <c r="AV39" i="17"/>
  <c r="AW39" i="17"/>
  <c r="AX39" i="17"/>
  <c r="AY39" i="17"/>
  <c r="AZ39" i="17"/>
  <c r="BA39" i="17"/>
  <c r="BB39" i="17"/>
  <c r="BC39" i="17"/>
  <c r="BD39" i="17"/>
  <c r="BE39" i="17"/>
  <c r="BF39" i="17"/>
  <c r="BG39" i="17"/>
  <c r="BH39" i="17"/>
  <c r="BI39" i="17"/>
  <c r="BJ39" i="17"/>
  <c r="BK39" i="17"/>
  <c r="AL40" i="17"/>
  <c r="AM40" i="17"/>
  <c r="AN40" i="17"/>
  <c r="AO40" i="17"/>
  <c r="AP40" i="17"/>
  <c r="AQ40" i="17"/>
  <c r="AR40" i="17"/>
  <c r="AS40" i="17"/>
  <c r="AT40" i="17"/>
  <c r="AU40" i="17"/>
  <c r="AV40" i="17"/>
  <c r="AW40" i="17"/>
  <c r="AX40" i="17"/>
  <c r="AY40" i="17"/>
  <c r="AZ40" i="17"/>
  <c r="BA40" i="17"/>
  <c r="BB40" i="17"/>
  <c r="BC40" i="17"/>
  <c r="BD40" i="17"/>
  <c r="BE40" i="17"/>
  <c r="BF40" i="17"/>
  <c r="BG40" i="17"/>
  <c r="BH40" i="17"/>
  <c r="BI40" i="17"/>
  <c r="BJ40" i="17"/>
  <c r="BK40" i="17"/>
  <c r="AL41" i="17"/>
  <c r="AM41" i="17"/>
  <c r="AN41" i="17"/>
  <c r="AO41" i="17"/>
  <c r="AP41" i="17"/>
  <c r="AQ41" i="17"/>
  <c r="AR41" i="17"/>
  <c r="AS41" i="17"/>
  <c r="AT41" i="17"/>
  <c r="AU41" i="17"/>
  <c r="AV41" i="17"/>
  <c r="AW41" i="17"/>
  <c r="AX41" i="17"/>
  <c r="AY41" i="17"/>
  <c r="AZ41" i="17"/>
  <c r="BA41" i="17"/>
  <c r="BB41" i="17"/>
  <c r="BC41" i="17"/>
  <c r="BD41" i="17"/>
  <c r="BE41" i="17"/>
  <c r="BF41" i="17"/>
  <c r="BG41" i="17"/>
  <c r="BH41" i="17"/>
  <c r="BI41" i="17"/>
  <c r="BJ41" i="17"/>
  <c r="BK41" i="17"/>
  <c r="AL42" i="17"/>
  <c r="AM42" i="17"/>
  <c r="AN42" i="17"/>
  <c r="AO42" i="17"/>
  <c r="AP42" i="17"/>
  <c r="AQ42" i="17"/>
  <c r="AR42" i="17"/>
  <c r="AS42" i="17"/>
  <c r="AT42" i="17"/>
  <c r="AU42" i="17"/>
  <c r="AV42" i="17"/>
  <c r="AW42" i="17"/>
  <c r="AX42" i="17"/>
  <c r="AY42" i="17"/>
  <c r="AZ42" i="17"/>
  <c r="BA42" i="17"/>
  <c r="BB42" i="17"/>
  <c r="BC42" i="17"/>
  <c r="BD42" i="17"/>
  <c r="BE42" i="17"/>
  <c r="BF42" i="17"/>
  <c r="BG42" i="17"/>
  <c r="BH42" i="17"/>
  <c r="BI42" i="17"/>
  <c r="BJ42" i="17"/>
  <c r="BK42" i="17"/>
  <c r="AL45" i="17"/>
  <c r="AM45" i="17"/>
  <c r="AN45" i="17"/>
  <c r="AO45" i="17"/>
  <c r="AP45" i="17"/>
  <c r="AQ45" i="17"/>
  <c r="AR45" i="17"/>
  <c r="AS45" i="17"/>
  <c r="AT45" i="17"/>
  <c r="AU45" i="17"/>
  <c r="AV45" i="17"/>
  <c r="AW45" i="17"/>
  <c r="AX45" i="17"/>
  <c r="AY45" i="17"/>
  <c r="AZ45" i="17"/>
  <c r="BA45" i="17"/>
  <c r="BB45" i="17"/>
  <c r="BC45" i="17"/>
  <c r="BD45" i="17"/>
  <c r="BE45" i="17"/>
  <c r="BF45" i="17"/>
  <c r="BG45" i="17"/>
  <c r="BH45" i="17"/>
  <c r="BI45" i="17"/>
  <c r="BJ45" i="17"/>
  <c r="BK45" i="17"/>
  <c r="AL47" i="17"/>
  <c r="AM47" i="17"/>
  <c r="AN47" i="17"/>
  <c r="AO47" i="17"/>
  <c r="AP47" i="17"/>
  <c r="AQ47" i="17"/>
  <c r="AR47" i="17"/>
  <c r="AS47" i="17"/>
  <c r="AT47" i="17"/>
  <c r="AU47" i="17"/>
  <c r="AV47" i="17"/>
  <c r="AW47" i="17"/>
  <c r="AX47" i="17"/>
  <c r="AY47" i="17"/>
  <c r="AZ47" i="17"/>
  <c r="BA47" i="17"/>
  <c r="BB47" i="17"/>
  <c r="BC47" i="17"/>
  <c r="BD47" i="17"/>
  <c r="BE47" i="17"/>
  <c r="BF47" i="17"/>
  <c r="BG47" i="17"/>
  <c r="BH47" i="17"/>
  <c r="BI47" i="17"/>
  <c r="BJ47" i="17"/>
  <c r="BK47" i="17"/>
  <c r="AL49" i="17"/>
  <c r="AM49" i="17"/>
  <c r="AN49" i="17"/>
  <c r="AO49" i="17"/>
  <c r="AP49" i="17"/>
  <c r="AQ49" i="17"/>
  <c r="AR49" i="17"/>
  <c r="AS49" i="17"/>
  <c r="AT49" i="17"/>
  <c r="AU49" i="17"/>
  <c r="AV49" i="17"/>
  <c r="AW49" i="17"/>
  <c r="AX49" i="17"/>
  <c r="AY49" i="17"/>
  <c r="AZ49" i="17"/>
  <c r="BA49" i="17"/>
  <c r="BB49" i="17"/>
  <c r="BC49" i="17"/>
  <c r="BD49" i="17"/>
  <c r="BE49" i="17"/>
  <c r="BF49" i="17"/>
  <c r="BG49" i="17"/>
  <c r="BH49" i="17"/>
  <c r="BI49" i="17"/>
  <c r="BJ49" i="17"/>
  <c r="BK49" i="17"/>
  <c r="AL50" i="17"/>
  <c r="AM50" i="17"/>
  <c r="AN50" i="17"/>
  <c r="AO50" i="17"/>
  <c r="AP50" i="17"/>
  <c r="AQ50" i="17"/>
  <c r="AR50" i="17"/>
  <c r="AS50" i="17"/>
  <c r="AT50" i="17"/>
  <c r="AU50" i="17"/>
  <c r="AV50" i="17"/>
  <c r="AW50" i="17"/>
  <c r="AX50" i="17"/>
  <c r="AY50" i="17"/>
  <c r="AZ50" i="17"/>
  <c r="BA50" i="17"/>
  <c r="BB50" i="17"/>
  <c r="BC50" i="17"/>
  <c r="BD50" i="17"/>
  <c r="BE50" i="17"/>
  <c r="BF50" i="17"/>
  <c r="BG50" i="17"/>
  <c r="BH50" i="17"/>
  <c r="BI50" i="17"/>
  <c r="BJ50" i="17"/>
  <c r="BK50" i="17"/>
  <c r="AK3" i="17"/>
  <c r="AA52" i="17"/>
  <c r="AA53" i="17" s="1"/>
  <c r="Y52" i="17"/>
  <c r="Y53" i="17" s="1"/>
  <c r="J52" i="17"/>
  <c r="J53" i="17" s="1"/>
  <c r="S52" i="17"/>
  <c r="S53" i="17" s="1"/>
  <c r="G52" i="17"/>
  <c r="G53" i="17" s="1"/>
  <c r="F45" i="18"/>
  <c r="G45" i="18"/>
  <c r="J45" i="15"/>
  <c r="K45" i="15"/>
  <c r="L45" i="15"/>
  <c r="M45" i="15"/>
  <c r="H52" i="15"/>
  <c r="H53" i="15"/>
  <c r="U3" i="15"/>
  <c r="U4" i="15"/>
  <c r="U5" i="15"/>
  <c r="U6" i="15"/>
  <c r="U7" i="15"/>
  <c r="U8" i="15"/>
  <c r="U9" i="15"/>
  <c r="U10" i="15"/>
  <c r="U11" i="15"/>
  <c r="U12" i="15"/>
  <c r="U13" i="15"/>
  <c r="U14" i="15"/>
  <c r="U15" i="15"/>
  <c r="U17" i="15"/>
  <c r="U18" i="15"/>
  <c r="U19" i="15"/>
  <c r="U20" i="15"/>
  <c r="U27" i="15"/>
  <c r="U28" i="15"/>
  <c r="U30" i="15"/>
  <c r="U31" i="15"/>
  <c r="U32" i="15"/>
  <c r="U33" i="15"/>
  <c r="U34" i="15"/>
  <c r="U35" i="15"/>
  <c r="U36" i="15"/>
  <c r="U37" i="15"/>
  <c r="U38" i="15"/>
  <c r="U39" i="15"/>
  <c r="U40" i="15"/>
  <c r="U41" i="15"/>
  <c r="U42" i="15"/>
  <c r="U47" i="15"/>
  <c r="U49" i="15"/>
  <c r="U50" i="15"/>
  <c r="N48" i="14"/>
  <c r="AF2" i="12"/>
  <c r="AF3" i="12"/>
  <c r="AG3" i="12"/>
  <c r="AF4" i="12"/>
  <c r="AG4" i="12"/>
  <c r="AF5" i="12"/>
  <c r="AG5" i="12"/>
  <c r="AF6" i="12"/>
  <c r="AG6" i="12"/>
  <c r="AF7" i="12"/>
  <c r="AG7" i="12"/>
  <c r="AF8" i="12"/>
  <c r="AG8" i="12"/>
  <c r="AF9" i="12"/>
  <c r="AG9" i="12"/>
  <c r="AF10" i="12"/>
  <c r="AG10" i="12"/>
  <c r="AF11" i="12"/>
  <c r="AF12" i="12"/>
  <c r="AG12" i="12"/>
  <c r="AF13" i="12"/>
  <c r="AG13" i="12"/>
  <c r="AF14" i="12"/>
  <c r="AG14" i="12"/>
  <c r="AF15" i="12"/>
  <c r="AG15" i="12"/>
  <c r="AF17" i="12"/>
  <c r="AG17" i="12"/>
  <c r="AF18" i="12"/>
  <c r="AG18" i="12"/>
  <c r="AF19" i="12"/>
  <c r="AG19" i="12"/>
  <c r="AF20" i="12"/>
  <c r="AG20" i="12"/>
  <c r="AF23" i="12"/>
  <c r="AG23" i="12"/>
  <c r="AF24" i="12"/>
  <c r="AG24" i="12"/>
  <c r="AF27" i="12"/>
  <c r="AG27" i="12"/>
  <c r="AF28" i="12"/>
  <c r="AG28" i="12"/>
  <c r="AF29" i="12"/>
  <c r="AF30" i="12"/>
  <c r="AG30" i="12"/>
  <c r="AF31" i="12"/>
  <c r="AG31" i="12"/>
  <c r="AF32" i="12"/>
  <c r="AG32" i="12"/>
  <c r="AF33" i="12"/>
  <c r="AG33" i="12"/>
  <c r="AF34" i="12"/>
  <c r="AG34" i="12"/>
  <c r="AF35" i="12"/>
  <c r="AG35" i="12"/>
  <c r="AF36" i="12"/>
  <c r="AG36" i="12"/>
  <c r="AF37" i="12"/>
  <c r="AG37" i="12"/>
  <c r="AF38" i="12"/>
  <c r="AG38" i="12"/>
  <c r="AF39" i="12"/>
  <c r="AG39" i="12"/>
  <c r="AF40" i="12"/>
  <c r="AG40" i="12"/>
  <c r="AF41" i="12"/>
  <c r="AG41" i="12"/>
  <c r="AF42" i="12"/>
  <c r="AG42" i="12"/>
  <c r="AG55" i="12" s="1"/>
  <c r="AF43" i="12"/>
  <c r="AG43" i="12"/>
  <c r="AG45" i="12"/>
  <c r="AF47" i="12"/>
  <c r="AG47" i="12"/>
  <c r="AG48" i="12"/>
  <c r="AF49" i="12"/>
  <c r="AG49" i="12"/>
  <c r="AF50" i="12"/>
  <c r="AG50" i="12"/>
  <c r="V2" i="12"/>
  <c r="M52" i="12"/>
  <c r="M53" i="12" s="1"/>
  <c r="N52" i="12"/>
  <c r="N53" i="12" s="1"/>
  <c r="C52" i="12"/>
  <c r="R45" i="12"/>
  <c r="R3" i="12"/>
  <c r="S3" i="12"/>
  <c r="R4" i="12"/>
  <c r="S4" i="12"/>
  <c r="R5" i="12"/>
  <c r="S5" i="12"/>
  <c r="R6" i="12"/>
  <c r="S6" i="12"/>
  <c r="R7" i="12"/>
  <c r="S7" i="12"/>
  <c r="R8" i="12"/>
  <c r="S8" i="12"/>
  <c r="R9" i="12"/>
  <c r="S9" i="12"/>
  <c r="R10" i="12"/>
  <c r="S10" i="12"/>
  <c r="R11" i="12"/>
  <c r="S11" i="12"/>
  <c r="R12" i="12"/>
  <c r="S12" i="12"/>
  <c r="R13" i="12"/>
  <c r="S13" i="12"/>
  <c r="R14" i="12"/>
  <c r="S14" i="12"/>
  <c r="R15" i="12"/>
  <c r="S15" i="12"/>
  <c r="R17" i="12"/>
  <c r="S17" i="12"/>
  <c r="R18" i="12"/>
  <c r="S18" i="12"/>
  <c r="R19" i="12"/>
  <c r="S19" i="12"/>
  <c r="R20" i="12"/>
  <c r="S20" i="12"/>
  <c r="R21" i="12"/>
  <c r="S21" i="12"/>
  <c r="R22" i="12"/>
  <c r="S22" i="12"/>
  <c r="R23" i="12"/>
  <c r="S23" i="12"/>
  <c r="R24" i="12"/>
  <c r="S24" i="12"/>
  <c r="R25" i="12"/>
  <c r="S25" i="12"/>
  <c r="R27" i="12"/>
  <c r="S27" i="12"/>
  <c r="R28" i="12"/>
  <c r="S28" i="12"/>
  <c r="R29" i="12"/>
  <c r="S29" i="12"/>
  <c r="R30" i="12"/>
  <c r="S30" i="12"/>
  <c r="R31" i="12"/>
  <c r="S31" i="12"/>
  <c r="R32" i="12"/>
  <c r="S32" i="12"/>
  <c r="R33" i="12"/>
  <c r="S33" i="12"/>
  <c r="R34" i="12"/>
  <c r="S34" i="12"/>
  <c r="R35" i="12"/>
  <c r="S35" i="12"/>
  <c r="R36" i="12"/>
  <c r="S36" i="12"/>
  <c r="R37" i="12"/>
  <c r="S37" i="12"/>
  <c r="R38" i="12"/>
  <c r="S38" i="12"/>
  <c r="R39" i="12"/>
  <c r="S39" i="12"/>
  <c r="R40" i="12"/>
  <c r="S40" i="12"/>
  <c r="R41" i="12"/>
  <c r="S41" i="12"/>
  <c r="R42" i="12"/>
  <c r="S42" i="12"/>
  <c r="R43" i="12"/>
  <c r="S43" i="12"/>
  <c r="S45" i="12"/>
  <c r="R46" i="12"/>
  <c r="R47" i="12"/>
  <c r="S47" i="12"/>
  <c r="R48" i="12"/>
  <c r="S48" i="12"/>
  <c r="R49" i="12"/>
  <c r="S49" i="12"/>
  <c r="R50" i="12"/>
  <c r="S50" i="12"/>
  <c r="Q3" i="12"/>
  <c r="Q4" i="12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7" i="12"/>
  <c r="Q28" i="12"/>
  <c r="Q29" i="12"/>
  <c r="Q30" i="12"/>
  <c r="Q31" i="12"/>
  <c r="Q32" i="12"/>
  <c r="Q33" i="12"/>
  <c r="Q34" i="12"/>
  <c r="Q35" i="12"/>
  <c r="Q36" i="12"/>
  <c r="Q37" i="12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P7" i="12"/>
  <c r="P3" i="12"/>
  <c r="P4" i="12"/>
  <c r="P5" i="12"/>
  <c r="P6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S2" i="12"/>
  <c r="R2" i="12"/>
  <c r="Q2" i="12"/>
  <c r="P2" i="12"/>
  <c r="I2" i="11"/>
  <c r="G52" i="11"/>
  <c r="E52" i="11"/>
  <c r="D52" i="11"/>
  <c r="D52" i="10"/>
  <c r="V27" i="10"/>
  <c r="Q3" i="10"/>
  <c r="R3" i="10"/>
  <c r="S3" i="10"/>
  <c r="T3" i="10"/>
  <c r="U3" i="10"/>
  <c r="V3" i="10"/>
  <c r="W3" i="10"/>
  <c r="Q4" i="10"/>
  <c r="R4" i="10"/>
  <c r="S4" i="10"/>
  <c r="T4" i="10"/>
  <c r="U4" i="10"/>
  <c r="V4" i="10"/>
  <c r="W4" i="10"/>
  <c r="Q5" i="10"/>
  <c r="R5" i="10"/>
  <c r="S5" i="10"/>
  <c r="T5" i="10"/>
  <c r="U5" i="10"/>
  <c r="V5" i="10"/>
  <c r="W5" i="10"/>
  <c r="Q6" i="10"/>
  <c r="R6" i="10"/>
  <c r="S6" i="10"/>
  <c r="T6" i="10"/>
  <c r="U6" i="10"/>
  <c r="V6" i="10"/>
  <c r="Q7" i="10"/>
  <c r="R7" i="10"/>
  <c r="S7" i="10"/>
  <c r="T7" i="10"/>
  <c r="U7" i="10"/>
  <c r="V7" i="10"/>
  <c r="W7" i="10"/>
  <c r="Q8" i="10"/>
  <c r="R8" i="10"/>
  <c r="S8" i="10"/>
  <c r="T8" i="10"/>
  <c r="U8" i="10"/>
  <c r="V8" i="10"/>
  <c r="W8" i="10"/>
  <c r="Q9" i="10"/>
  <c r="R9" i="10"/>
  <c r="S9" i="10"/>
  <c r="T9" i="10"/>
  <c r="U9" i="10"/>
  <c r="V9" i="10"/>
  <c r="W9" i="10"/>
  <c r="Q10" i="10"/>
  <c r="R10" i="10"/>
  <c r="S10" i="10"/>
  <c r="T10" i="10"/>
  <c r="U10" i="10"/>
  <c r="V10" i="10"/>
  <c r="W10" i="10"/>
  <c r="Q11" i="10"/>
  <c r="R11" i="10"/>
  <c r="S11" i="10"/>
  <c r="T11" i="10"/>
  <c r="U11" i="10"/>
  <c r="V11" i="10"/>
  <c r="W11" i="10"/>
  <c r="Q12" i="10"/>
  <c r="R12" i="10"/>
  <c r="S12" i="10"/>
  <c r="T12" i="10"/>
  <c r="U12" i="10"/>
  <c r="V12" i="10"/>
  <c r="W12" i="10"/>
  <c r="Q13" i="10"/>
  <c r="R13" i="10"/>
  <c r="S13" i="10"/>
  <c r="T13" i="10"/>
  <c r="U13" i="10"/>
  <c r="V13" i="10"/>
  <c r="W13" i="10"/>
  <c r="Q14" i="10"/>
  <c r="R14" i="10"/>
  <c r="S14" i="10"/>
  <c r="T14" i="10"/>
  <c r="U14" i="10"/>
  <c r="V14" i="10"/>
  <c r="W14" i="10"/>
  <c r="Q15" i="10"/>
  <c r="R15" i="10"/>
  <c r="S15" i="10"/>
  <c r="T15" i="10"/>
  <c r="U15" i="10"/>
  <c r="V15" i="10"/>
  <c r="W15" i="10"/>
  <c r="Q17" i="10"/>
  <c r="R17" i="10"/>
  <c r="S17" i="10"/>
  <c r="T17" i="10"/>
  <c r="U17" i="10"/>
  <c r="V17" i="10"/>
  <c r="W17" i="10"/>
  <c r="Q18" i="10"/>
  <c r="R18" i="10"/>
  <c r="S18" i="10"/>
  <c r="T18" i="10"/>
  <c r="U18" i="10"/>
  <c r="V18" i="10"/>
  <c r="W18" i="10"/>
  <c r="Q19" i="10"/>
  <c r="R19" i="10"/>
  <c r="S19" i="10"/>
  <c r="T19" i="10"/>
  <c r="U19" i="10"/>
  <c r="V19" i="10"/>
  <c r="W19" i="10"/>
  <c r="Q20" i="10"/>
  <c r="R20" i="10"/>
  <c r="S20" i="10"/>
  <c r="T20" i="10"/>
  <c r="U20" i="10"/>
  <c r="V20" i="10"/>
  <c r="W20" i="10"/>
  <c r="Q23" i="10"/>
  <c r="R23" i="10"/>
  <c r="S23" i="10"/>
  <c r="T23" i="10"/>
  <c r="U23" i="10"/>
  <c r="V23" i="10"/>
  <c r="W23" i="10"/>
  <c r="Q24" i="10"/>
  <c r="S24" i="10"/>
  <c r="T24" i="10"/>
  <c r="Q27" i="10"/>
  <c r="S27" i="10"/>
  <c r="T27" i="10"/>
  <c r="U27" i="10"/>
  <c r="W27" i="10"/>
  <c r="Q28" i="10"/>
  <c r="R28" i="10"/>
  <c r="S28" i="10"/>
  <c r="T28" i="10"/>
  <c r="U28" i="10"/>
  <c r="V28" i="10"/>
  <c r="W28" i="10"/>
  <c r="Q29" i="10"/>
  <c r="R29" i="10"/>
  <c r="S29" i="10"/>
  <c r="T29" i="10"/>
  <c r="U29" i="10"/>
  <c r="V29" i="10"/>
  <c r="W29" i="10"/>
  <c r="Q30" i="10"/>
  <c r="R30" i="10"/>
  <c r="S30" i="10"/>
  <c r="T30" i="10"/>
  <c r="U30" i="10"/>
  <c r="V30" i="10"/>
  <c r="W30" i="10"/>
  <c r="Q31" i="10"/>
  <c r="R31" i="10"/>
  <c r="S31" i="10"/>
  <c r="T31" i="10"/>
  <c r="U31" i="10"/>
  <c r="V31" i="10"/>
  <c r="W31" i="10"/>
  <c r="Q32" i="10"/>
  <c r="R32" i="10"/>
  <c r="S32" i="10"/>
  <c r="T32" i="10"/>
  <c r="U32" i="10"/>
  <c r="V32" i="10"/>
  <c r="W32" i="10"/>
  <c r="Q33" i="10"/>
  <c r="R33" i="10"/>
  <c r="S33" i="10"/>
  <c r="T33" i="10"/>
  <c r="U33" i="10"/>
  <c r="V33" i="10"/>
  <c r="W33" i="10"/>
  <c r="Q34" i="10"/>
  <c r="R34" i="10"/>
  <c r="S34" i="10"/>
  <c r="T34" i="10"/>
  <c r="U34" i="10"/>
  <c r="V34" i="10"/>
  <c r="W34" i="10"/>
  <c r="Q35" i="10"/>
  <c r="R35" i="10"/>
  <c r="S35" i="10"/>
  <c r="T35" i="10"/>
  <c r="U35" i="10"/>
  <c r="V35" i="10"/>
  <c r="W35" i="10"/>
  <c r="Q36" i="10"/>
  <c r="R36" i="10"/>
  <c r="S36" i="10"/>
  <c r="T36" i="10"/>
  <c r="U36" i="10"/>
  <c r="V36" i="10"/>
  <c r="W36" i="10"/>
  <c r="Q37" i="10"/>
  <c r="R37" i="10"/>
  <c r="S37" i="10"/>
  <c r="T37" i="10"/>
  <c r="U37" i="10"/>
  <c r="V37" i="10"/>
  <c r="W37" i="10"/>
  <c r="Q38" i="10"/>
  <c r="R38" i="10"/>
  <c r="S38" i="10"/>
  <c r="T38" i="10"/>
  <c r="U38" i="10"/>
  <c r="V38" i="10"/>
  <c r="W38" i="10"/>
  <c r="Q39" i="10"/>
  <c r="R39" i="10"/>
  <c r="S39" i="10"/>
  <c r="T39" i="10"/>
  <c r="U39" i="10"/>
  <c r="V39" i="10"/>
  <c r="W39" i="10"/>
  <c r="Q40" i="10"/>
  <c r="S40" i="10"/>
  <c r="T40" i="10"/>
  <c r="U40" i="10"/>
  <c r="V40" i="10"/>
  <c r="Q41" i="10"/>
  <c r="R41" i="10"/>
  <c r="S41" i="10"/>
  <c r="T41" i="10"/>
  <c r="U41" i="10"/>
  <c r="V41" i="10"/>
  <c r="W41" i="10"/>
  <c r="Q42" i="10"/>
  <c r="R42" i="10"/>
  <c r="S42" i="10"/>
  <c r="T42" i="10"/>
  <c r="U42" i="10"/>
  <c r="V42" i="10"/>
  <c r="W42" i="10"/>
  <c r="Q43" i="10"/>
  <c r="S43" i="10"/>
  <c r="T43" i="10"/>
  <c r="U43" i="10"/>
  <c r="V43" i="10"/>
  <c r="Q45" i="10"/>
  <c r="R45" i="10"/>
  <c r="S45" i="10"/>
  <c r="T45" i="10"/>
  <c r="V45" i="10"/>
  <c r="W45" i="10"/>
  <c r="Q47" i="10"/>
  <c r="R47" i="10"/>
  <c r="S47" i="10"/>
  <c r="T47" i="10"/>
  <c r="U47" i="10"/>
  <c r="V47" i="10"/>
  <c r="W47" i="10"/>
  <c r="Q48" i="10"/>
  <c r="R48" i="10"/>
  <c r="S48" i="10"/>
  <c r="T48" i="10"/>
  <c r="U48" i="10"/>
  <c r="V48" i="10"/>
  <c r="Q49" i="10"/>
  <c r="R49" i="10"/>
  <c r="S49" i="10"/>
  <c r="T49" i="10"/>
  <c r="U49" i="10"/>
  <c r="V49" i="10"/>
  <c r="W49" i="10"/>
  <c r="Q50" i="10"/>
  <c r="R50" i="10"/>
  <c r="S50" i="10"/>
  <c r="T50" i="10"/>
  <c r="U50" i="10"/>
  <c r="V50" i="10"/>
  <c r="W50" i="10"/>
  <c r="W2" i="10"/>
  <c r="V2" i="10"/>
  <c r="U2" i="10"/>
  <c r="T2" i="10"/>
  <c r="S2" i="10"/>
  <c r="R2" i="10"/>
  <c r="Q2" i="10"/>
  <c r="C52" i="10"/>
  <c r="C53" i="10" s="1"/>
  <c r="N45" i="10"/>
  <c r="M45" i="10"/>
  <c r="M47" i="10"/>
  <c r="N47" i="10"/>
  <c r="K45" i="10"/>
  <c r="L45" i="10"/>
  <c r="K47" i="10"/>
  <c r="L47" i="10"/>
  <c r="M3" i="10"/>
  <c r="N3" i="10"/>
  <c r="M4" i="10"/>
  <c r="N4" i="10"/>
  <c r="M5" i="10"/>
  <c r="N5" i="10"/>
  <c r="M6" i="10"/>
  <c r="N6" i="10"/>
  <c r="M7" i="10"/>
  <c r="N7" i="10"/>
  <c r="M8" i="10"/>
  <c r="N8" i="10"/>
  <c r="M9" i="10"/>
  <c r="N9" i="10"/>
  <c r="M10" i="10"/>
  <c r="N10" i="10"/>
  <c r="M11" i="10"/>
  <c r="N11" i="10"/>
  <c r="M12" i="10"/>
  <c r="N12" i="10"/>
  <c r="M13" i="10"/>
  <c r="N13" i="10"/>
  <c r="M14" i="10"/>
  <c r="N14" i="10"/>
  <c r="M15" i="10"/>
  <c r="N15" i="10"/>
  <c r="M17" i="10"/>
  <c r="N17" i="10"/>
  <c r="M18" i="10"/>
  <c r="N18" i="10"/>
  <c r="M19" i="10"/>
  <c r="N19" i="10"/>
  <c r="M20" i="10"/>
  <c r="N20" i="10"/>
  <c r="M23" i="10"/>
  <c r="N23" i="10"/>
  <c r="M24" i="10"/>
  <c r="N24" i="10"/>
  <c r="M27" i="10"/>
  <c r="N27" i="10"/>
  <c r="M28" i="10"/>
  <c r="N28" i="10"/>
  <c r="M29" i="10"/>
  <c r="N29" i="10"/>
  <c r="M30" i="10"/>
  <c r="N30" i="10"/>
  <c r="M31" i="10"/>
  <c r="N31" i="10"/>
  <c r="M32" i="10"/>
  <c r="N32" i="10"/>
  <c r="M33" i="10"/>
  <c r="N33" i="10"/>
  <c r="M34" i="10"/>
  <c r="N34" i="10"/>
  <c r="M35" i="10"/>
  <c r="N35" i="10"/>
  <c r="M36" i="10"/>
  <c r="N36" i="10"/>
  <c r="M37" i="10"/>
  <c r="N37" i="10"/>
  <c r="M38" i="10"/>
  <c r="N38" i="10"/>
  <c r="M39" i="10"/>
  <c r="N39" i="10"/>
  <c r="M40" i="10"/>
  <c r="N40" i="10"/>
  <c r="M41" i="10"/>
  <c r="N41" i="10"/>
  <c r="M42" i="10"/>
  <c r="N42" i="10"/>
  <c r="M43" i="10"/>
  <c r="N43" i="10"/>
  <c r="M48" i="10"/>
  <c r="N48" i="10"/>
  <c r="M49" i="10"/>
  <c r="N49" i="10"/>
  <c r="M50" i="10"/>
  <c r="N50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7" i="10"/>
  <c r="L18" i="10"/>
  <c r="L19" i="10"/>
  <c r="L20" i="10"/>
  <c r="L23" i="10"/>
  <c r="L24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8" i="10"/>
  <c r="L49" i="10"/>
  <c r="L50" i="10"/>
  <c r="K17" i="10"/>
  <c r="K18" i="10"/>
  <c r="K19" i="10"/>
  <c r="K20" i="10"/>
  <c r="K23" i="10"/>
  <c r="K24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8" i="10"/>
  <c r="K49" i="10"/>
  <c r="K50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N2" i="10"/>
  <c r="M2" i="10"/>
  <c r="L2" i="10"/>
  <c r="K2" i="10"/>
  <c r="AK45" i="17"/>
  <c r="AH45" i="17"/>
  <c r="AG45" i="17"/>
  <c r="AF45" i="17"/>
  <c r="AE45" i="17"/>
  <c r="L45" i="16"/>
  <c r="M45" i="16"/>
  <c r="H45" i="16"/>
  <c r="I45" i="16"/>
  <c r="G45" i="16"/>
  <c r="F45" i="16"/>
  <c r="G45" i="14"/>
  <c r="H45" i="14"/>
  <c r="I45" i="14"/>
  <c r="J45" i="14"/>
  <c r="J45" i="9"/>
  <c r="K45" i="9"/>
  <c r="H45" i="9"/>
  <c r="I45" i="9"/>
  <c r="J45" i="2"/>
  <c r="K45" i="2"/>
  <c r="L45" i="2"/>
  <c r="M45" i="2"/>
  <c r="O45" i="14"/>
  <c r="N45" i="14"/>
  <c r="M45" i="14"/>
  <c r="F45" i="13"/>
  <c r="C53" i="12"/>
  <c r="N45" i="9"/>
  <c r="Q45" i="9"/>
  <c r="P45" i="9"/>
  <c r="O45" i="9"/>
  <c r="P45" i="2"/>
  <c r="U45" i="2"/>
  <c r="T45" i="2"/>
  <c r="S45" i="2"/>
  <c r="R45" i="2"/>
  <c r="Q45" i="2"/>
  <c r="AH2" i="17"/>
  <c r="D52" i="17"/>
  <c r="D53" i="17" s="1"/>
  <c r="E52" i="17"/>
  <c r="E53" i="17" s="1"/>
  <c r="F52" i="17"/>
  <c r="F53" i="17" s="1"/>
  <c r="H52" i="17"/>
  <c r="H53" i="17" s="1"/>
  <c r="I52" i="17"/>
  <c r="I53" i="17" s="1"/>
  <c r="K52" i="17"/>
  <c r="K53" i="17" s="1"/>
  <c r="L52" i="17"/>
  <c r="L53" i="17" s="1"/>
  <c r="M52" i="17"/>
  <c r="M53" i="17" s="1"/>
  <c r="N52" i="17"/>
  <c r="N53" i="17" s="1"/>
  <c r="O52" i="17"/>
  <c r="O53" i="17" s="1"/>
  <c r="P52" i="17"/>
  <c r="P53" i="17" s="1"/>
  <c r="Q52" i="17"/>
  <c r="Q53" i="17" s="1"/>
  <c r="R52" i="17"/>
  <c r="R53" i="17" s="1"/>
  <c r="T52" i="17"/>
  <c r="T53" i="17" s="1"/>
  <c r="U52" i="17"/>
  <c r="U53" i="17" s="1"/>
  <c r="V52" i="17"/>
  <c r="V53" i="17" s="1"/>
  <c r="W52" i="17"/>
  <c r="W53" i="17" s="1"/>
  <c r="X52" i="17"/>
  <c r="X53" i="17" s="1"/>
  <c r="Z52" i="17"/>
  <c r="Z53" i="17" s="1"/>
  <c r="AB52" i="17"/>
  <c r="AB53" i="17" s="1"/>
  <c r="AC52" i="17"/>
  <c r="AC53" i="17" s="1"/>
  <c r="C52" i="17"/>
  <c r="C53" i="17" s="1"/>
  <c r="AG2" i="17"/>
  <c r="AE3" i="17"/>
  <c r="AE5" i="17"/>
  <c r="AE6" i="17"/>
  <c r="AE7" i="17"/>
  <c r="AE8" i="17"/>
  <c r="AE9" i="17"/>
  <c r="AE10" i="17"/>
  <c r="AE11" i="17"/>
  <c r="AE12" i="17"/>
  <c r="AE13" i="17"/>
  <c r="AE14" i="17"/>
  <c r="AE15" i="17"/>
  <c r="AE16" i="17"/>
  <c r="AE17" i="17"/>
  <c r="AE18" i="17"/>
  <c r="AE19" i="17"/>
  <c r="AE20" i="17"/>
  <c r="AE21" i="17"/>
  <c r="AE22" i="17"/>
  <c r="AE23" i="17"/>
  <c r="AE24" i="17"/>
  <c r="AE25" i="17"/>
  <c r="AE26" i="17"/>
  <c r="AE27" i="17"/>
  <c r="AE28" i="17"/>
  <c r="AE29" i="17"/>
  <c r="AE30" i="17"/>
  <c r="AE31" i="17"/>
  <c r="AE32" i="17"/>
  <c r="AE33" i="17"/>
  <c r="AE34" i="17"/>
  <c r="AE35" i="17"/>
  <c r="AE36" i="17"/>
  <c r="AE37" i="17"/>
  <c r="AE38" i="17"/>
  <c r="AE39" i="17"/>
  <c r="AE40" i="17"/>
  <c r="AE41" i="17"/>
  <c r="AE42" i="17"/>
  <c r="AE43" i="17"/>
  <c r="AE47" i="17"/>
  <c r="AE48" i="17"/>
  <c r="AE49" i="17"/>
  <c r="AE50" i="17"/>
  <c r="AQ60" i="17"/>
  <c r="AK8" i="17"/>
  <c r="AG57" i="12" l="1"/>
  <c r="AF57" i="12"/>
  <c r="AG60" i="12"/>
  <c r="AF60" i="12"/>
  <c r="AG56" i="12"/>
  <c r="AG61" i="12"/>
  <c r="AF61" i="12"/>
  <c r="AG59" i="12"/>
  <c r="AF59" i="12"/>
  <c r="AF55" i="12"/>
  <c r="AF56" i="12"/>
  <c r="V57" i="10"/>
  <c r="U57" i="10"/>
  <c r="T57" i="10"/>
  <c r="S57" i="10"/>
  <c r="Q57" i="10"/>
  <c r="W60" i="10"/>
  <c r="V60" i="10"/>
  <c r="U60" i="10"/>
  <c r="T60" i="10"/>
  <c r="S60" i="10"/>
  <c r="R60" i="10"/>
  <c r="Q60" i="10"/>
  <c r="W61" i="10"/>
  <c r="V61" i="10"/>
  <c r="U61" i="10"/>
  <c r="T61" i="10"/>
  <c r="S61" i="10"/>
  <c r="R61" i="10"/>
  <c r="Q61" i="10"/>
  <c r="W59" i="10"/>
  <c r="V59" i="10"/>
  <c r="U59" i="10"/>
  <c r="T59" i="10"/>
  <c r="S59" i="10"/>
  <c r="R59" i="10"/>
  <c r="Q59" i="10"/>
  <c r="W56" i="10"/>
  <c r="V56" i="10"/>
  <c r="V55" i="10"/>
  <c r="U56" i="10"/>
  <c r="U55" i="10"/>
  <c r="T56" i="10"/>
  <c r="T55" i="10"/>
  <c r="S56" i="10"/>
  <c r="S55" i="10"/>
  <c r="R56" i="10"/>
  <c r="Q56" i="10"/>
  <c r="Q55" i="10"/>
  <c r="U57" i="15"/>
  <c r="AZ60" i="17"/>
  <c r="AR60" i="17"/>
  <c r="BD59" i="17"/>
  <c r="AV59" i="17"/>
  <c r="AN57" i="17"/>
  <c r="AN59" i="17"/>
  <c r="AR56" i="17"/>
  <c r="BB60" i="17"/>
  <c r="AT60" i="17"/>
  <c r="AL60" i="17"/>
  <c r="AY61" i="17"/>
  <c r="AQ61" i="17"/>
  <c r="BF59" i="17"/>
  <c r="AX59" i="17"/>
  <c r="AP59" i="17"/>
  <c r="BC56" i="17"/>
  <c r="AU56" i="17"/>
  <c r="AM56" i="17"/>
  <c r="BA60" i="17"/>
  <c r="AS60" i="17"/>
  <c r="BF61" i="17"/>
  <c r="AX61" i="17"/>
  <c r="AP61" i="17"/>
  <c r="BE59" i="17"/>
  <c r="AW59" i="17"/>
  <c r="AO59" i="17"/>
  <c r="AM57" i="17"/>
  <c r="AZ56" i="17"/>
  <c r="BE61" i="17"/>
  <c r="AW61" i="17"/>
  <c r="AO61" i="17"/>
  <c r="AL57" i="17"/>
  <c r="BC59" i="17"/>
  <c r="AU59" i="17"/>
  <c r="AM59" i="17"/>
  <c r="AL55" i="17"/>
  <c r="BF60" i="17"/>
  <c r="AX60" i="17"/>
  <c r="AP60" i="17"/>
  <c r="BC61" i="17"/>
  <c r="AU61" i="17"/>
  <c r="AM61" i="17"/>
  <c r="AY56" i="17"/>
  <c r="AQ56" i="17"/>
  <c r="BE57" i="17"/>
  <c r="AW57" i="17"/>
  <c r="AO57" i="17"/>
  <c r="BE60" i="17"/>
  <c r="AW60" i="17"/>
  <c r="AO60" i="17"/>
  <c r="BB61" i="17"/>
  <c r="AT61" i="17"/>
  <c r="AL61" i="17"/>
  <c r="BA59" i="17"/>
  <c r="AS59" i="17"/>
  <c r="BF56" i="17"/>
  <c r="AX56" i="17"/>
  <c r="AP56" i="17"/>
  <c r="AY60" i="17"/>
  <c r="AY57" i="17"/>
  <c r="AQ57" i="17"/>
  <c r="BD60" i="17"/>
  <c r="AV60" i="17"/>
  <c r="AN60" i="17"/>
  <c r="BA61" i="17"/>
  <c r="AS61" i="17"/>
  <c r="AZ59" i="17"/>
  <c r="AR59" i="17"/>
  <c r="AM55" i="17"/>
  <c r="BC55" i="17"/>
  <c r="AU55" i="17"/>
  <c r="BF57" i="17"/>
  <c r="AX57" i="17"/>
  <c r="AP57" i="17"/>
  <c r="BC60" i="17"/>
  <c r="AU60" i="17"/>
  <c r="AM60" i="17"/>
  <c r="AZ61" i="17"/>
  <c r="AR61" i="17"/>
  <c r="AY59" i="17"/>
  <c r="AQ59" i="17"/>
  <c r="AN55" i="17"/>
  <c r="U60" i="15"/>
  <c r="U61" i="15"/>
  <c r="U59" i="15"/>
  <c r="BD57" i="17"/>
  <c r="AV57" i="17"/>
  <c r="BB55" i="17"/>
  <c r="AT55" i="17"/>
  <c r="BC57" i="17"/>
  <c r="AU57" i="17"/>
  <c r="BA55" i="17"/>
  <c r="AS55" i="17"/>
  <c r="BB57" i="17"/>
  <c r="AT57" i="17"/>
  <c r="AZ55" i="17"/>
  <c r="AR55" i="17"/>
  <c r="BA57" i="17"/>
  <c r="AS57" i="17"/>
  <c r="AZ57" i="17"/>
  <c r="AR57" i="17"/>
  <c r="BE55" i="17"/>
  <c r="AW55" i="17"/>
  <c r="AO55" i="17"/>
  <c r="BD55" i="17"/>
  <c r="AV55" i="17"/>
  <c r="BE56" i="17"/>
  <c r="AW56" i="17"/>
  <c r="AO56" i="17"/>
  <c r="AV61" i="17"/>
  <c r="AY55" i="17"/>
  <c r="AQ55" i="17"/>
  <c r="BD56" i="17"/>
  <c r="AV56" i="17"/>
  <c r="AN56" i="17"/>
  <c r="AT59" i="17"/>
  <c r="BF55" i="17"/>
  <c r="AX55" i="17"/>
  <c r="AP55" i="17"/>
  <c r="BD61" i="17"/>
  <c r="BB56" i="17"/>
  <c r="AT56" i="17"/>
  <c r="AL56" i="17"/>
  <c r="BB59" i="17"/>
  <c r="AN61" i="17"/>
  <c r="BA56" i="17"/>
  <c r="AS56" i="17"/>
  <c r="AL59" i="17"/>
  <c r="F52" i="19"/>
  <c r="F53" i="19" s="1"/>
  <c r="E52" i="19"/>
  <c r="E53" i="19" s="1"/>
  <c r="D52" i="19"/>
  <c r="D53" i="19" s="1"/>
  <c r="Q50" i="19"/>
  <c r="P50" i="19"/>
  <c r="O50" i="19"/>
  <c r="N50" i="19"/>
  <c r="K50" i="19"/>
  <c r="J50" i="19"/>
  <c r="I50" i="19"/>
  <c r="H50" i="19"/>
  <c r="Q49" i="19"/>
  <c r="P49" i="19"/>
  <c r="O49" i="19"/>
  <c r="N49" i="19"/>
  <c r="K49" i="19"/>
  <c r="J49" i="19"/>
  <c r="I49" i="19"/>
  <c r="H49" i="19"/>
  <c r="Q48" i="19"/>
  <c r="O48" i="19"/>
  <c r="N48" i="19"/>
  <c r="K48" i="19"/>
  <c r="J48" i="19"/>
  <c r="I48" i="19"/>
  <c r="H48" i="19"/>
  <c r="Q47" i="19"/>
  <c r="P47" i="19"/>
  <c r="O47" i="19"/>
  <c r="N47" i="19"/>
  <c r="K47" i="19"/>
  <c r="J47" i="19"/>
  <c r="I47" i="19"/>
  <c r="H47" i="19"/>
  <c r="Q43" i="19"/>
  <c r="P43" i="19"/>
  <c r="O43" i="19"/>
  <c r="N43" i="19"/>
  <c r="K43" i="19"/>
  <c r="J43" i="19"/>
  <c r="I43" i="19"/>
  <c r="H43" i="19"/>
  <c r="Q42" i="19"/>
  <c r="P42" i="19"/>
  <c r="O42" i="19"/>
  <c r="N42" i="19"/>
  <c r="K42" i="19"/>
  <c r="J42" i="19"/>
  <c r="I42" i="19"/>
  <c r="H42" i="19"/>
  <c r="Q41" i="19"/>
  <c r="P41" i="19"/>
  <c r="O41" i="19"/>
  <c r="N41" i="19"/>
  <c r="K41" i="19"/>
  <c r="J41" i="19"/>
  <c r="I41" i="19"/>
  <c r="H41" i="19"/>
  <c r="Q40" i="19"/>
  <c r="P40" i="19"/>
  <c r="O40" i="19"/>
  <c r="N40" i="19"/>
  <c r="K40" i="19"/>
  <c r="J40" i="19"/>
  <c r="I40" i="19"/>
  <c r="H40" i="19"/>
  <c r="Q39" i="19"/>
  <c r="P39" i="19"/>
  <c r="O39" i="19"/>
  <c r="N39" i="19"/>
  <c r="K39" i="19"/>
  <c r="J39" i="19"/>
  <c r="I39" i="19"/>
  <c r="H39" i="19"/>
  <c r="Q38" i="19"/>
  <c r="P38" i="19"/>
  <c r="O38" i="19"/>
  <c r="N38" i="19"/>
  <c r="K38" i="19"/>
  <c r="J38" i="19"/>
  <c r="I38" i="19"/>
  <c r="H38" i="19"/>
  <c r="Q37" i="19"/>
  <c r="P37" i="19"/>
  <c r="O37" i="19"/>
  <c r="N37" i="19"/>
  <c r="K37" i="19"/>
  <c r="J37" i="19"/>
  <c r="I37" i="19"/>
  <c r="H37" i="19"/>
  <c r="Q36" i="19"/>
  <c r="P36" i="19"/>
  <c r="O36" i="19"/>
  <c r="N36" i="19"/>
  <c r="K36" i="19"/>
  <c r="J36" i="19"/>
  <c r="I36" i="19"/>
  <c r="H36" i="19"/>
  <c r="Q35" i="19"/>
  <c r="Q57" i="19" s="1"/>
  <c r="P35" i="19"/>
  <c r="O35" i="19"/>
  <c r="O57" i="19" s="1"/>
  <c r="N35" i="19"/>
  <c r="N57" i="19" s="1"/>
  <c r="K35" i="19"/>
  <c r="J35" i="19"/>
  <c r="I35" i="19"/>
  <c r="H35" i="19"/>
  <c r="Q34" i="19"/>
  <c r="P34" i="19"/>
  <c r="O34" i="19"/>
  <c r="N34" i="19"/>
  <c r="K34" i="19"/>
  <c r="J34" i="19"/>
  <c r="I34" i="19"/>
  <c r="H34" i="19"/>
  <c r="Q33" i="19"/>
  <c r="P33" i="19"/>
  <c r="O33" i="19"/>
  <c r="O61" i="19" s="1"/>
  <c r="N33" i="19"/>
  <c r="K33" i="19"/>
  <c r="J33" i="19"/>
  <c r="I33" i="19"/>
  <c r="H33" i="19"/>
  <c r="Q32" i="19"/>
  <c r="P32" i="19"/>
  <c r="O32" i="19"/>
  <c r="N32" i="19"/>
  <c r="K32" i="19"/>
  <c r="J32" i="19"/>
  <c r="I32" i="19"/>
  <c r="H32" i="19"/>
  <c r="Q31" i="19"/>
  <c r="P31" i="19"/>
  <c r="O31" i="19"/>
  <c r="N31" i="19"/>
  <c r="K31" i="19"/>
  <c r="J31" i="19"/>
  <c r="I31" i="19"/>
  <c r="H31" i="19"/>
  <c r="Q30" i="19"/>
  <c r="P30" i="19"/>
  <c r="O30" i="19"/>
  <c r="N30" i="19"/>
  <c r="K30" i="19"/>
  <c r="J30" i="19"/>
  <c r="I30" i="19"/>
  <c r="H30" i="19"/>
  <c r="Q29" i="19"/>
  <c r="P29" i="19"/>
  <c r="P56" i="19" s="1"/>
  <c r="O29" i="19"/>
  <c r="O55" i="19" s="1"/>
  <c r="N29" i="19"/>
  <c r="N55" i="19" s="1"/>
  <c r="K29" i="19"/>
  <c r="J29" i="19"/>
  <c r="I29" i="19"/>
  <c r="H29" i="19"/>
  <c r="Q28" i="19"/>
  <c r="P28" i="19"/>
  <c r="O28" i="19"/>
  <c r="N28" i="19"/>
  <c r="K28" i="19"/>
  <c r="J28" i="19"/>
  <c r="I28" i="19"/>
  <c r="H28" i="19"/>
  <c r="P27" i="19"/>
  <c r="O27" i="19"/>
  <c r="N27" i="19"/>
  <c r="K27" i="19"/>
  <c r="J27" i="19"/>
  <c r="I27" i="19"/>
  <c r="H27" i="19"/>
  <c r="I25" i="19"/>
  <c r="H25" i="19"/>
  <c r="P24" i="19"/>
  <c r="O24" i="19"/>
  <c r="N24" i="19"/>
  <c r="K24" i="19"/>
  <c r="J24" i="19"/>
  <c r="I24" i="19"/>
  <c r="H24" i="19"/>
  <c r="Q23" i="19"/>
  <c r="P23" i="19"/>
  <c r="O23" i="19"/>
  <c r="N23" i="19"/>
  <c r="K23" i="19"/>
  <c r="J23" i="19"/>
  <c r="I23" i="19"/>
  <c r="H23" i="19"/>
  <c r="H22" i="19"/>
  <c r="I21" i="19"/>
  <c r="H21" i="19"/>
  <c r="Q20" i="19"/>
  <c r="P20" i="19"/>
  <c r="O20" i="19"/>
  <c r="N20" i="19"/>
  <c r="K20" i="19"/>
  <c r="J20" i="19"/>
  <c r="I20" i="19"/>
  <c r="H20" i="19"/>
  <c r="Q19" i="19"/>
  <c r="P19" i="19"/>
  <c r="O19" i="19"/>
  <c r="N19" i="19"/>
  <c r="K19" i="19"/>
  <c r="J19" i="19"/>
  <c r="I19" i="19"/>
  <c r="H19" i="19"/>
  <c r="Q18" i="19"/>
  <c r="P18" i="19"/>
  <c r="O18" i="19"/>
  <c r="N18" i="19"/>
  <c r="K18" i="19"/>
  <c r="J18" i="19"/>
  <c r="I18" i="19"/>
  <c r="H18" i="19"/>
  <c r="Q17" i="19"/>
  <c r="P17" i="19"/>
  <c r="O17" i="19"/>
  <c r="N17" i="19"/>
  <c r="K17" i="19"/>
  <c r="J17" i="19"/>
  <c r="I17" i="19"/>
  <c r="H17" i="19"/>
  <c r="Q15" i="19"/>
  <c r="P15" i="19"/>
  <c r="O15" i="19"/>
  <c r="N15" i="19"/>
  <c r="K15" i="19"/>
  <c r="J15" i="19"/>
  <c r="I15" i="19"/>
  <c r="H15" i="19"/>
  <c r="Q14" i="19"/>
  <c r="P14" i="19"/>
  <c r="O14" i="19"/>
  <c r="N14" i="19"/>
  <c r="K14" i="19"/>
  <c r="J14" i="19"/>
  <c r="I14" i="19"/>
  <c r="H14" i="19"/>
  <c r="Q13" i="19"/>
  <c r="P13" i="19"/>
  <c r="O13" i="19"/>
  <c r="N13" i="19"/>
  <c r="K13" i="19"/>
  <c r="J13" i="19"/>
  <c r="I13" i="19"/>
  <c r="H13" i="19"/>
  <c r="Q12" i="19"/>
  <c r="P12" i="19"/>
  <c r="O12" i="19"/>
  <c r="N12" i="19"/>
  <c r="K12" i="19"/>
  <c r="J12" i="19"/>
  <c r="I12" i="19"/>
  <c r="H12" i="19"/>
  <c r="Q11" i="19"/>
  <c r="P11" i="19"/>
  <c r="O11" i="19"/>
  <c r="N11" i="19"/>
  <c r="K11" i="19"/>
  <c r="J11" i="19"/>
  <c r="I11" i="19"/>
  <c r="H11" i="19"/>
  <c r="Q10" i="19"/>
  <c r="P10" i="19"/>
  <c r="O10" i="19"/>
  <c r="N10" i="19"/>
  <c r="K10" i="19"/>
  <c r="J10" i="19"/>
  <c r="I10" i="19"/>
  <c r="H10" i="19"/>
  <c r="Q9" i="19"/>
  <c r="P9" i="19"/>
  <c r="O9" i="19"/>
  <c r="N9" i="19"/>
  <c r="K9" i="19"/>
  <c r="J9" i="19"/>
  <c r="I9" i="19"/>
  <c r="H9" i="19"/>
  <c r="Q8" i="19"/>
  <c r="P8" i="19"/>
  <c r="O8" i="19"/>
  <c r="N8" i="19"/>
  <c r="K8" i="19"/>
  <c r="J8" i="19"/>
  <c r="I8" i="19"/>
  <c r="H8" i="19"/>
  <c r="Q7" i="19"/>
  <c r="P7" i="19"/>
  <c r="O7" i="19"/>
  <c r="N7" i="19"/>
  <c r="K7" i="19"/>
  <c r="J7" i="19"/>
  <c r="I7" i="19"/>
  <c r="H7" i="19"/>
  <c r="Q6" i="19"/>
  <c r="P6" i="19"/>
  <c r="O6" i="19"/>
  <c r="N6" i="19"/>
  <c r="K6" i="19"/>
  <c r="J6" i="19"/>
  <c r="I6" i="19"/>
  <c r="H6" i="19"/>
  <c r="Q5" i="19"/>
  <c r="P5" i="19"/>
  <c r="O5" i="19"/>
  <c r="N5" i="19"/>
  <c r="K5" i="19"/>
  <c r="J5" i="19"/>
  <c r="I5" i="19"/>
  <c r="H5" i="19"/>
  <c r="Q4" i="19"/>
  <c r="P4" i="19"/>
  <c r="O4" i="19"/>
  <c r="N4" i="19"/>
  <c r="K4" i="19"/>
  <c r="J4" i="19"/>
  <c r="I4" i="19"/>
  <c r="H4" i="19"/>
  <c r="Q3" i="19"/>
  <c r="P3" i="19"/>
  <c r="O3" i="19"/>
  <c r="N3" i="19"/>
  <c r="K3" i="19"/>
  <c r="J3" i="19"/>
  <c r="I3" i="19"/>
  <c r="H3" i="19"/>
  <c r="Q2" i="19"/>
  <c r="P2" i="19"/>
  <c r="O2" i="19"/>
  <c r="N2" i="19"/>
  <c r="K2" i="19"/>
  <c r="J2" i="19"/>
  <c r="I2" i="19"/>
  <c r="D52" i="18"/>
  <c r="C52" i="18"/>
  <c r="M50" i="18"/>
  <c r="L50" i="18"/>
  <c r="I50" i="18"/>
  <c r="H50" i="18"/>
  <c r="G50" i="18"/>
  <c r="F50" i="18"/>
  <c r="M49" i="18"/>
  <c r="L49" i="18"/>
  <c r="I49" i="18"/>
  <c r="H49" i="18"/>
  <c r="G49" i="18"/>
  <c r="F49" i="18"/>
  <c r="M47" i="18"/>
  <c r="L47" i="18"/>
  <c r="I47" i="18"/>
  <c r="H47" i="18"/>
  <c r="G47" i="18"/>
  <c r="F47" i="18"/>
  <c r="M41" i="18"/>
  <c r="L41" i="18"/>
  <c r="M39" i="18"/>
  <c r="L39" i="18"/>
  <c r="I39" i="18"/>
  <c r="H39" i="18"/>
  <c r="G39" i="18"/>
  <c r="F39" i="18"/>
  <c r="M38" i="18"/>
  <c r="L38" i="18"/>
  <c r="I38" i="18"/>
  <c r="H38" i="18"/>
  <c r="G38" i="18"/>
  <c r="F38" i="18"/>
  <c r="M37" i="18"/>
  <c r="L37" i="18"/>
  <c r="I37" i="18"/>
  <c r="H37" i="18"/>
  <c r="G37" i="18"/>
  <c r="F37" i="18"/>
  <c r="M36" i="18"/>
  <c r="L36" i="18"/>
  <c r="I36" i="18"/>
  <c r="H36" i="18"/>
  <c r="G36" i="18"/>
  <c r="F36" i="18"/>
  <c r="M35" i="18"/>
  <c r="L35" i="18"/>
  <c r="I35" i="18"/>
  <c r="H35" i="18"/>
  <c r="G35" i="18"/>
  <c r="F35" i="18"/>
  <c r="M34" i="18"/>
  <c r="L34" i="18"/>
  <c r="I34" i="18"/>
  <c r="H34" i="18"/>
  <c r="G34" i="18"/>
  <c r="F34" i="18"/>
  <c r="M33" i="18"/>
  <c r="L33" i="18"/>
  <c r="I33" i="18"/>
  <c r="H33" i="18"/>
  <c r="G33" i="18"/>
  <c r="F33" i="18"/>
  <c r="M32" i="18"/>
  <c r="L32" i="18"/>
  <c r="I32" i="18"/>
  <c r="H32" i="18"/>
  <c r="G32" i="18"/>
  <c r="F32" i="18"/>
  <c r="M31" i="18"/>
  <c r="L31" i="18"/>
  <c r="I31" i="18"/>
  <c r="H31" i="18"/>
  <c r="G31" i="18"/>
  <c r="F31" i="18"/>
  <c r="M30" i="18"/>
  <c r="L30" i="18"/>
  <c r="I30" i="18"/>
  <c r="H30" i="18"/>
  <c r="G30" i="18"/>
  <c r="F30" i="18"/>
  <c r="M28" i="18"/>
  <c r="L28" i="18"/>
  <c r="I28" i="18"/>
  <c r="H28" i="18"/>
  <c r="G28" i="18"/>
  <c r="F28" i="18"/>
  <c r="M23" i="18"/>
  <c r="L23" i="18"/>
  <c r="G23" i="18"/>
  <c r="F23" i="18"/>
  <c r="F22" i="18"/>
  <c r="M20" i="18"/>
  <c r="L20" i="18"/>
  <c r="I20" i="18"/>
  <c r="H20" i="18"/>
  <c r="G20" i="18"/>
  <c r="F20" i="18"/>
  <c r="M19" i="18"/>
  <c r="L19" i="18"/>
  <c r="I19" i="18"/>
  <c r="H19" i="18"/>
  <c r="G19" i="18"/>
  <c r="F19" i="18"/>
  <c r="M18" i="18"/>
  <c r="L18" i="18"/>
  <c r="I18" i="18"/>
  <c r="H18" i="18"/>
  <c r="G18" i="18"/>
  <c r="F18" i="18"/>
  <c r="M17" i="18"/>
  <c r="L17" i="18"/>
  <c r="I17" i="18"/>
  <c r="H17" i="18"/>
  <c r="G17" i="18"/>
  <c r="F17" i="18"/>
  <c r="M15" i="18"/>
  <c r="L15" i="18"/>
  <c r="I15" i="18"/>
  <c r="H15" i="18"/>
  <c r="G15" i="18"/>
  <c r="F15" i="18"/>
  <c r="M14" i="18"/>
  <c r="L14" i="18"/>
  <c r="I14" i="18"/>
  <c r="H14" i="18"/>
  <c r="G14" i="18"/>
  <c r="F14" i="18"/>
  <c r="M13" i="18"/>
  <c r="L13" i="18"/>
  <c r="I13" i="18"/>
  <c r="H13" i="18"/>
  <c r="G13" i="18"/>
  <c r="F13" i="18"/>
  <c r="M12" i="18"/>
  <c r="L12" i="18"/>
  <c r="I12" i="18"/>
  <c r="H12" i="18"/>
  <c r="G12" i="18"/>
  <c r="F12" i="18"/>
  <c r="M11" i="18"/>
  <c r="L11" i="18"/>
  <c r="I11" i="18"/>
  <c r="H11" i="18"/>
  <c r="G11" i="18"/>
  <c r="F11" i="18"/>
  <c r="M10" i="18"/>
  <c r="L10" i="18"/>
  <c r="I10" i="18"/>
  <c r="H10" i="18"/>
  <c r="G10" i="18"/>
  <c r="F10" i="18"/>
  <c r="M9" i="18"/>
  <c r="L9" i="18"/>
  <c r="I9" i="18"/>
  <c r="H9" i="18"/>
  <c r="G9" i="18"/>
  <c r="F9" i="18"/>
  <c r="M8" i="18"/>
  <c r="L8" i="18"/>
  <c r="I8" i="18"/>
  <c r="H8" i="18"/>
  <c r="G8" i="18"/>
  <c r="F8" i="18"/>
  <c r="M7" i="18"/>
  <c r="L7" i="18"/>
  <c r="I7" i="18"/>
  <c r="H7" i="18"/>
  <c r="G7" i="18"/>
  <c r="F7" i="18"/>
  <c r="M5" i="18"/>
  <c r="L5" i="18"/>
  <c r="I5" i="18"/>
  <c r="H5" i="18"/>
  <c r="G5" i="18"/>
  <c r="F5" i="18"/>
  <c r="M4" i="18"/>
  <c r="L4" i="18"/>
  <c r="I4" i="18"/>
  <c r="H4" i="18"/>
  <c r="G4" i="18"/>
  <c r="F4" i="18"/>
  <c r="M3" i="18"/>
  <c r="L3" i="18"/>
  <c r="I3" i="18"/>
  <c r="H3" i="18"/>
  <c r="G3" i="18"/>
  <c r="F3" i="18"/>
  <c r="AK50" i="17"/>
  <c r="AH50" i="17"/>
  <c r="AG50" i="17"/>
  <c r="AF50" i="17"/>
  <c r="AK49" i="17"/>
  <c r="AH49" i="17"/>
  <c r="AG49" i="17"/>
  <c r="AF49" i="17"/>
  <c r="AH48" i="17"/>
  <c r="AG48" i="17"/>
  <c r="AF48" i="17"/>
  <c r="AK47" i="17"/>
  <c r="AH47" i="17"/>
  <c r="AG47" i="17"/>
  <c r="AF47" i="17"/>
  <c r="AH43" i="17"/>
  <c r="AG43" i="17"/>
  <c r="AF43" i="17"/>
  <c r="AK42" i="17"/>
  <c r="AH42" i="17"/>
  <c r="AG42" i="17"/>
  <c r="AF42" i="17"/>
  <c r="AK41" i="17"/>
  <c r="AH41" i="17"/>
  <c r="AG41" i="17"/>
  <c r="AF41" i="17"/>
  <c r="AK40" i="17"/>
  <c r="AH40" i="17"/>
  <c r="AG40" i="17"/>
  <c r="AF40" i="17"/>
  <c r="AK39" i="17"/>
  <c r="AH39" i="17"/>
  <c r="AG39" i="17"/>
  <c r="AF39" i="17"/>
  <c r="AK38" i="17"/>
  <c r="AH38" i="17"/>
  <c r="AG38" i="17"/>
  <c r="AF38" i="17"/>
  <c r="AK37" i="17"/>
  <c r="AH37" i="17"/>
  <c r="AG37" i="17"/>
  <c r="AF37" i="17"/>
  <c r="AK36" i="17"/>
  <c r="AH36" i="17"/>
  <c r="AG36" i="17"/>
  <c r="AF36" i="17"/>
  <c r="AK35" i="17"/>
  <c r="AH35" i="17"/>
  <c r="AG35" i="17"/>
  <c r="AF35" i="17"/>
  <c r="AK34" i="17"/>
  <c r="AH34" i="17"/>
  <c r="AG34" i="17"/>
  <c r="AF34" i="17"/>
  <c r="AK33" i="17"/>
  <c r="AH33" i="17"/>
  <c r="AG33" i="17"/>
  <c r="AF33" i="17"/>
  <c r="AK32" i="17"/>
  <c r="AH32" i="17"/>
  <c r="AG32" i="17"/>
  <c r="AF32" i="17"/>
  <c r="AK31" i="17"/>
  <c r="AH31" i="17"/>
  <c r="AG31" i="17"/>
  <c r="AF31" i="17"/>
  <c r="AK30" i="17"/>
  <c r="AH30" i="17"/>
  <c r="AG30" i="17"/>
  <c r="AF30" i="17"/>
  <c r="AK29" i="17"/>
  <c r="AH29" i="17"/>
  <c r="AG29" i="17"/>
  <c r="AF29" i="17"/>
  <c r="AK28" i="17"/>
  <c r="AH28" i="17"/>
  <c r="AG28" i="17"/>
  <c r="AF28" i="17"/>
  <c r="AK27" i="17"/>
  <c r="AH27" i="17"/>
  <c r="AG27" i="17"/>
  <c r="AF27" i="17"/>
  <c r="AF25" i="17"/>
  <c r="AK24" i="17"/>
  <c r="AH24" i="17"/>
  <c r="AG24" i="17"/>
  <c r="AF24" i="17"/>
  <c r="AK23" i="17"/>
  <c r="AH23" i="17"/>
  <c r="AG23" i="17"/>
  <c r="AF23" i="17"/>
  <c r="AF21" i="17"/>
  <c r="AK20" i="17"/>
  <c r="AH20" i="17"/>
  <c r="AG20" i="17"/>
  <c r="AF20" i="17"/>
  <c r="AK19" i="17"/>
  <c r="AH19" i="17"/>
  <c r="AG19" i="17"/>
  <c r="AF19" i="17"/>
  <c r="AK18" i="17"/>
  <c r="AH18" i="17"/>
  <c r="AG18" i="17"/>
  <c r="AF18" i="17"/>
  <c r="AK17" i="17"/>
  <c r="AH17" i="17"/>
  <c r="AG17" i="17"/>
  <c r="AF17" i="17"/>
  <c r="AK15" i="17"/>
  <c r="AH15" i="17"/>
  <c r="AG15" i="17"/>
  <c r="AF15" i="17"/>
  <c r="AK14" i="17"/>
  <c r="AH14" i="17"/>
  <c r="AG14" i="17"/>
  <c r="AF14" i="17"/>
  <c r="AK13" i="17"/>
  <c r="AH13" i="17"/>
  <c r="AG13" i="17"/>
  <c r="AF13" i="17"/>
  <c r="AK12" i="17"/>
  <c r="AH12" i="17"/>
  <c r="AG12" i="17"/>
  <c r="AF12" i="17"/>
  <c r="AK11" i="17"/>
  <c r="AH11" i="17"/>
  <c r="AG11" i="17"/>
  <c r="AF11" i="17"/>
  <c r="AK10" i="17"/>
  <c r="AH10" i="17"/>
  <c r="AG10" i="17"/>
  <c r="AF10" i="17"/>
  <c r="AK9" i="17"/>
  <c r="AH9" i="17"/>
  <c r="AG9" i="17"/>
  <c r="AF9" i="17"/>
  <c r="AH8" i="17"/>
  <c r="AG8" i="17"/>
  <c r="AF8" i="17"/>
  <c r="AK7" i="17"/>
  <c r="AH7" i="17"/>
  <c r="AG7" i="17"/>
  <c r="AF7" i="17"/>
  <c r="AK6" i="17"/>
  <c r="AH6" i="17"/>
  <c r="AG6" i="17"/>
  <c r="AF6" i="17"/>
  <c r="AK5" i="17"/>
  <c r="AH5" i="17"/>
  <c r="AG5" i="17"/>
  <c r="AF5" i="17"/>
  <c r="AK4" i="17"/>
  <c r="AH3" i="17"/>
  <c r="AG3" i="17"/>
  <c r="AF3" i="17"/>
  <c r="L60" i="18" l="1"/>
  <c r="P59" i="19"/>
  <c r="P60" i="19"/>
  <c r="N60" i="19"/>
  <c r="P55" i="19"/>
  <c r="N59" i="19"/>
  <c r="N61" i="19"/>
  <c r="P61" i="19"/>
  <c r="Q55" i="19"/>
  <c r="O59" i="19"/>
  <c r="Q61" i="19"/>
  <c r="O60" i="19"/>
  <c r="P57" i="19"/>
  <c r="Q59" i="19"/>
  <c r="Q60" i="19"/>
  <c r="AK56" i="17"/>
  <c r="AK55" i="17"/>
  <c r="L61" i="18"/>
  <c r="M61" i="18"/>
  <c r="M60" i="18"/>
  <c r="AK57" i="17"/>
  <c r="AK59" i="17"/>
  <c r="AK60" i="17"/>
  <c r="AK61" i="17"/>
  <c r="N56" i="19"/>
  <c r="O56" i="19"/>
  <c r="Q56" i="19"/>
  <c r="D52" i="16" l="1"/>
  <c r="D53" i="16" s="1"/>
  <c r="C52" i="16"/>
  <c r="C53" i="16" s="1"/>
  <c r="L17" i="16"/>
  <c r="M17" i="16"/>
  <c r="L18" i="16"/>
  <c r="M18" i="16"/>
  <c r="L19" i="16"/>
  <c r="M19" i="16"/>
  <c r="L20" i="16"/>
  <c r="M20" i="16"/>
  <c r="L21" i="16"/>
  <c r="M21" i="16"/>
  <c r="M22" i="16"/>
  <c r="L23" i="16"/>
  <c r="M23" i="16"/>
  <c r="L24" i="16"/>
  <c r="M24" i="16"/>
  <c r="M25" i="16"/>
  <c r="L27" i="16"/>
  <c r="M27" i="16"/>
  <c r="L28" i="16"/>
  <c r="M28" i="16"/>
  <c r="L29" i="16"/>
  <c r="M29" i="16"/>
  <c r="L30" i="16"/>
  <c r="M30" i="16"/>
  <c r="L31" i="16"/>
  <c r="M31" i="16"/>
  <c r="L32" i="16"/>
  <c r="M32" i="16"/>
  <c r="L33" i="16"/>
  <c r="M33" i="16"/>
  <c r="L34" i="16"/>
  <c r="M34" i="16"/>
  <c r="L35" i="16"/>
  <c r="M35" i="16"/>
  <c r="L36" i="16"/>
  <c r="M36" i="16"/>
  <c r="L37" i="16"/>
  <c r="M37" i="16"/>
  <c r="L38" i="16"/>
  <c r="M38" i="16"/>
  <c r="L39" i="16"/>
  <c r="M39" i="16"/>
  <c r="L40" i="16"/>
  <c r="M40" i="16"/>
  <c r="L41" i="16"/>
  <c r="M41" i="16"/>
  <c r="L42" i="16"/>
  <c r="M42" i="16"/>
  <c r="L43" i="16"/>
  <c r="M43" i="16"/>
  <c r="L47" i="16"/>
  <c r="M47" i="16"/>
  <c r="L48" i="16"/>
  <c r="M48" i="16"/>
  <c r="L49" i="16"/>
  <c r="M49" i="16"/>
  <c r="L50" i="16"/>
  <c r="M50" i="16"/>
  <c r="L3" i="16"/>
  <c r="M3" i="16"/>
  <c r="L5" i="16"/>
  <c r="M5" i="16"/>
  <c r="L6" i="16"/>
  <c r="M6" i="16"/>
  <c r="L7" i="16"/>
  <c r="M7" i="16"/>
  <c r="L8" i="16"/>
  <c r="M8" i="16"/>
  <c r="L9" i="16"/>
  <c r="M9" i="16"/>
  <c r="L10" i="16"/>
  <c r="M10" i="16"/>
  <c r="L11" i="16"/>
  <c r="M11" i="16"/>
  <c r="L12" i="16"/>
  <c r="M12" i="16"/>
  <c r="L13" i="16"/>
  <c r="M13" i="16"/>
  <c r="L14" i="16"/>
  <c r="M14" i="16"/>
  <c r="L15" i="16"/>
  <c r="M15" i="16"/>
  <c r="L2" i="16"/>
  <c r="M2" i="16"/>
  <c r="L55" i="16" l="1"/>
  <c r="I50" i="16"/>
  <c r="H50" i="16"/>
  <c r="G50" i="16"/>
  <c r="F50" i="16"/>
  <c r="I49" i="16"/>
  <c r="H49" i="16"/>
  <c r="G49" i="16"/>
  <c r="F49" i="16"/>
  <c r="I48" i="16"/>
  <c r="H48" i="16"/>
  <c r="G48" i="16"/>
  <c r="F48" i="16"/>
  <c r="I47" i="16"/>
  <c r="H47" i="16"/>
  <c r="G47" i="16"/>
  <c r="F47" i="16"/>
  <c r="I43" i="16"/>
  <c r="H43" i="16"/>
  <c r="G43" i="16"/>
  <c r="F43" i="16"/>
  <c r="I42" i="16"/>
  <c r="H42" i="16"/>
  <c r="G42" i="16"/>
  <c r="F42" i="16"/>
  <c r="I41" i="16"/>
  <c r="H41" i="16"/>
  <c r="G41" i="16"/>
  <c r="F41" i="16"/>
  <c r="I40" i="16"/>
  <c r="H40" i="16"/>
  <c r="G40" i="16"/>
  <c r="F40" i="16"/>
  <c r="I39" i="16"/>
  <c r="H39" i="16"/>
  <c r="G39" i="16"/>
  <c r="F39" i="16"/>
  <c r="I38" i="16"/>
  <c r="H38" i="16"/>
  <c r="G38" i="16"/>
  <c r="F38" i="16"/>
  <c r="I37" i="16"/>
  <c r="H37" i="16"/>
  <c r="G37" i="16"/>
  <c r="F37" i="16"/>
  <c r="I36" i="16"/>
  <c r="H36" i="16"/>
  <c r="G36" i="16"/>
  <c r="F36" i="16"/>
  <c r="M57" i="16"/>
  <c r="L57" i="16"/>
  <c r="I35" i="16"/>
  <c r="H35" i="16"/>
  <c r="G35" i="16"/>
  <c r="F35" i="16"/>
  <c r="I34" i="16"/>
  <c r="H34" i="16"/>
  <c r="G34" i="16"/>
  <c r="F34" i="16"/>
  <c r="M61" i="16"/>
  <c r="L61" i="16"/>
  <c r="I33" i="16"/>
  <c r="H33" i="16"/>
  <c r="G33" i="16"/>
  <c r="F33" i="16"/>
  <c r="I32" i="16"/>
  <c r="H32" i="16"/>
  <c r="G32" i="16"/>
  <c r="F32" i="16"/>
  <c r="I31" i="16"/>
  <c r="H31" i="16"/>
  <c r="G31" i="16"/>
  <c r="F31" i="16"/>
  <c r="I30" i="16"/>
  <c r="H30" i="16"/>
  <c r="G30" i="16"/>
  <c r="F30" i="16"/>
  <c r="M56" i="16"/>
  <c r="L56" i="16"/>
  <c r="I29" i="16"/>
  <c r="H29" i="16"/>
  <c r="G29" i="16"/>
  <c r="F29" i="16"/>
  <c r="I28" i="16"/>
  <c r="H28" i="16"/>
  <c r="G28" i="16"/>
  <c r="F28" i="16"/>
  <c r="I27" i="16"/>
  <c r="H27" i="16"/>
  <c r="G27" i="16"/>
  <c r="F27" i="16"/>
  <c r="G25" i="16"/>
  <c r="F25" i="16"/>
  <c r="I24" i="16"/>
  <c r="H24" i="16"/>
  <c r="G24" i="16"/>
  <c r="F24" i="16"/>
  <c r="I23" i="16"/>
  <c r="H23" i="16"/>
  <c r="G23" i="16"/>
  <c r="F23" i="16"/>
  <c r="F22" i="16"/>
  <c r="G21" i="16"/>
  <c r="F21" i="16"/>
  <c r="I20" i="16"/>
  <c r="H20" i="16"/>
  <c r="G20" i="16"/>
  <c r="F20" i="16"/>
  <c r="I19" i="16"/>
  <c r="H19" i="16"/>
  <c r="G19" i="16"/>
  <c r="F19" i="16"/>
  <c r="I18" i="16"/>
  <c r="H18" i="16"/>
  <c r="G18" i="16"/>
  <c r="F18" i="16"/>
  <c r="I17" i="16"/>
  <c r="H17" i="16"/>
  <c r="G17" i="16"/>
  <c r="F17" i="16"/>
  <c r="I15" i="16"/>
  <c r="H15" i="16"/>
  <c r="G15" i="16"/>
  <c r="F15" i="16"/>
  <c r="I14" i="16"/>
  <c r="H14" i="16"/>
  <c r="G14" i="16"/>
  <c r="F14" i="16"/>
  <c r="I13" i="16"/>
  <c r="H13" i="16"/>
  <c r="G13" i="16"/>
  <c r="F13" i="16"/>
  <c r="I12" i="16"/>
  <c r="H12" i="16"/>
  <c r="G12" i="16"/>
  <c r="F12" i="16"/>
  <c r="I11" i="16"/>
  <c r="H11" i="16"/>
  <c r="G11" i="16"/>
  <c r="F11" i="16"/>
  <c r="I10" i="16"/>
  <c r="H10" i="16"/>
  <c r="G10" i="16"/>
  <c r="F10" i="16"/>
  <c r="I9" i="16"/>
  <c r="H9" i="16"/>
  <c r="G9" i="16"/>
  <c r="F9" i="16"/>
  <c r="I8" i="16"/>
  <c r="H8" i="16"/>
  <c r="G8" i="16"/>
  <c r="F8" i="16"/>
  <c r="I7" i="16"/>
  <c r="H7" i="16"/>
  <c r="G7" i="16"/>
  <c r="F7" i="16"/>
  <c r="I6" i="16"/>
  <c r="H6" i="16"/>
  <c r="G6" i="16"/>
  <c r="F6" i="16"/>
  <c r="I5" i="16"/>
  <c r="H5" i="16"/>
  <c r="G5" i="16"/>
  <c r="F5" i="16"/>
  <c r="I3" i="16"/>
  <c r="H3" i="16"/>
  <c r="G3" i="16"/>
  <c r="F3" i="16"/>
  <c r="I2" i="16"/>
  <c r="H2" i="16"/>
  <c r="G2" i="16"/>
  <c r="F2" i="16"/>
  <c r="G52" i="15"/>
  <c r="G53" i="15" s="1"/>
  <c r="F52" i="15"/>
  <c r="F53" i="15" s="1"/>
  <c r="E52" i="15"/>
  <c r="E53" i="15" s="1"/>
  <c r="D52" i="15"/>
  <c r="D53" i="15" s="1"/>
  <c r="C52" i="15"/>
  <c r="C53" i="15" s="1"/>
  <c r="T50" i="15"/>
  <c r="S50" i="15"/>
  <c r="R50" i="15"/>
  <c r="Q50" i="15"/>
  <c r="P50" i="15"/>
  <c r="M50" i="15"/>
  <c r="L50" i="15"/>
  <c r="K50" i="15"/>
  <c r="J50" i="15"/>
  <c r="T49" i="15"/>
  <c r="S49" i="15"/>
  <c r="R49" i="15"/>
  <c r="Q49" i="15"/>
  <c r="P49" i="15"/>
  <c r="M49" i="15"/>
  <c r="L49" i="15"/>
  <c r="K49" i="15"/>
  <c r="J49" i="15"/>
  <c r="Q48" i="15"/>
  <c r="P48" i="15"/>
  <c r="M48" i="15"/>
  <c r="L48" i="15"/>
  <c r="K48" i="15"/>
  <c r="J48" i="15"/>
  <c r="T47" i="15"/>
  <c r="S47" i="15"/>
  <c r="R47" i="15"/>
  <c r="Q47" i="15"/>
  <c r="P47" i="15"/>
  <c r="M47" i="15"/>
  <c r="L47" i="15"/>
  <c r="K47" i="15"/>
  <c r="J47" i="15"/>
  <c r="Q43" i="15"/>
  <c r="P43" i="15"/>
  <c r="M43" i="15"/>
  <c r="L43" i="15"/>
  <c r="K43" i="15"/>
  <c r="J43" i="15"/>
  <c r="T42" i="15"/>
  <c r="S42" i="15"/>
  <c r="R42" i="15"/>
  <c r="Q42" i="15"/>
  <c r="P42" i="15"/>
  <c r="M42" i="15"/>
  <c r="L42" i="15"/>
  <c r="K42" i="15"/>
  <c r="J42" i="15"/>
  <c r="T41" i="15"/>
  <c r="S41" i="15"/>
  <c r="R41" i="15"/>
  <c r="Q41" i="15"/>
  <c r="P41" i="15"/>
  <c r="M41" i="15"/>
  <c r="L41" i="15"/>
  <c r="K41" i="15"/>
  <c r="J41" i="15"/>
  <c r="T40" i="15"/>
  <c r="S40" i="15"/>
  <c r="R40" i="15"/>
  <c r="Q40" i="15"/>
  <c r="P40" i="15"/>
  <c r="M40" i="15"/>
  <c r="L40" i="15"/>
  <c r="K40" i="15"/>
  <c r="J40" i="15"/>
  <c r="T39" i="15"/>
  <c r="S39" i="15"/>
  <c r="R39" i="15"/>
  <c r="Q39" i="15"/>
  <c r="P39" i="15"/>
  <c r="M39" i="15"/>
  <c r="L39" i="15"/>
  <c r="K39" i="15"/>
  <c r="J39" i="15"/>
  <c r="T38" i="15"/>
  <c r="S38" i="15"/>
  <c r="R38" i="15"/>
  <c r="Q38" i="15"/>
  <c r="P38" i="15"/>
  <c r="M38" i="15"/>
  <c r="L38" i="15"/>
  <c r="K38" i="15"/>
  <c r="J38" i="15"/>
  <c r="T37" i="15"/>
  <c r="S37" i="15"/>
  <c r="R37" i="15"/>
  <c r="Q37" i="15"/>
  <c r="P37" i="15"/>
  <c r="M37" i="15"/>
  <c r="L37" i="15"/>
  <c r="K37" i="15"/>
  <c r="J37" i="15"/>
  <c r="T36" i="15"/>
  <c r="S36" i="15"/>
  <c r="R36" i="15"/>
  <c r="Q36" i="15"/>
  <c r="P36" i="15"/>
  <c r="M36" i="15"/>
  <c r="L36" i="15"/>
  <c r="K36" i="15"/>
  <c r="J36" i="15"/>
  <c r="T35" i="15"/>
  <c r="S35" i="15"/>
  <c r="R35" i="15"/>
  <c r="Q35" i="15"/>
  <c r="P35" i="15"/>
  <c r="P57" i="15" s="1"/>
  <c r="M35" i="15"/>
  <c r="L35" i="15"/>
  <c r="K35" i="15"/>
  <c r="J35" i="15"/>
  <c r="T34" i="15"/>
  <c r="S34" i="15"/>
  <c r="R34" i="15"/>
  <c r="Q34" i="15"/>
  <c r="P34" i="15"/>
  <c r="M34" i="15"/>
  <c r="L34" i="15"/>
  <c r="K34" i="15"/>
  <c r="J34" i="15"/>
  <c r="T33" i="15"/>
  <c r="S33" i="15"/>
  <c r="R33" i="15"/>
  <c r="Q33" i="15"/>
  <c r="P33" i="15"/>
  <c r="M33" i="15"/>
  <c r="L33" i="15"/>
  <c r="K33" i="15"/>
  <c r="J33" i="15"/>
  <c r="T32" i="15"/>
  <c r="S32" i="15"/>
  <c r="R32" i="15"/>
  <c r="Q32" i="15"/>
  <c r="P32" i="15"/>
  <c r="M32" i="15"/>
  <c r="L32" i="15"/>
  <c r="K32" i="15"/>
  <c r="J32" i="15"/>
  <c r="T31" i="15"/>
  <c r="S31" i="15"/>
  <c r="R31" i="15"/>
  <c r="Q31" i="15"/>
  <c r="P31" i="15"/>
  <c r="M31" i="15"/>
  <c r="L31" i="15"/>
  <c r="K31" i="15"/>
  <c r="J31" i="15"/>
  <c r="T30" i="15"/>
  <c r="S30" i="15"/>
  <c r="R30" i="15"/>
  <c r="Q30" i="15"/>
  <c r="P30" i="15"/>
  <c r="M30" i="15"/>
  <c r="L30" i="15"/>
  <c r="K30" i="15"/>
  <c r="J30" i="15"/>
  <c r="S29" i="15"/>
  <c r="S55" i="15" s="1"/>
  <c r="R29" i="15"/>
  <c r="R55" i="15" s="1"/>
  <c r="Q29" i="15"/>
  <c r="Q55" i="15" s="1"/>
  <c r="M29" i="15"/>
  <c r="L29" i="15"/>
  <c r="K29" i="15"/>
  <c r="J29" i="15"/>
  <c r="T28" i="15"/>
  <c r="S28" i="15"/>
  <c r="R28" i="15"/>
  <c r="Q28" i="15"/>
  <c r="P28" i="15"/>
  <c r="M28" i="15"/>
  <c r="L28" i="15"/>
  <c r="K28" i="15"/>
  <c r="J28" i="15"/>
  <c r="T27" i="15"/>
  <c r="Q27" i="15"/>
  <c r="P27" i="15"/>
  <c r="M27" i="15"/>
  <c r="L27" i="15"/>
  <c r="K27" i="15"/>
  <c r="J27" i="15"/>
  <c r="K25" i="15"/>
  <c r="J25" i="15"/>
  <c r="Q24" i="15"/>
  <c r="P24" i="15"/>
  <c r="K24" i="15"/>
  <c r="J24" i="15"/>
  <c r="S23" i="15"/>
  <c r="R23" i="15"/>
  <c r="Q23" i="15"/>
  <c r="P23" i="15"/>
  <c r="M23" i="15"/>
  <c r="L23" i="15"/>
  <c r="K23" i="15"/>
  <c r="J23" i="15"/>
  <c r="J22" i="15"/>
  <c r="T20" i="15"/>
  <c r="Q20" i="15"/>
  <c r="P20" i="15"/>
  <c r="M20" i="15"/>
  <c r="L20" i="15"/>
  <c r="K20" i="15"/>
  <c r="J20" i="15"/>
  <c r="T19" i="15"/>
  <c r="S19" i="15"/>
  <c r="R19" i="15"/>
  <c r="Q19" i="15"/>
  <c r="P19" i="15"/>
  <c r="M19" i="15"/>
  <c r="L19" i="15"/>
  <c r="K19" i="15"/>
  <c r="J19" i="15"/>
  <c r="T18" i="15"/>
  <c r="S18" i="15"/>
  <c r="R18" i="15"/>
  <c r="Q18" i="15"/>
  <c r="P18" i="15"/>
  <c r="M18" i="15"/>
  <c r="L18" i="15"/>
  <c r="K18" i="15"/>
  <c r="J18" i="15"/>
  <c r="T17" i="15"/>
  <c r="S17" i="15"/>
  <c r="R17" i="15"/>
  <c r="Q17" i="15"/>
  <c r="P17" i="15"/>
  <c r="M17" i="15"/>
  <c r="L17" i="15"/>
  <c r="K17" i="15"/>
  <c r="J17" i="15"/>
  <c r="T15" i="15"/>
  <c r="S15" i="15"/>
  <c r="R15" i="15"/>
  <c r="Q15" i="15"/>
  <c r="P15" i="15"/>
  <c r="M15" i="15"/>
  <c r="L15" i="15"/>
  <c r="K15" i="15"/>
  <c r="J15" i="15"/>
  <c r="T14" i="15"/>
  <c r="S14" i="15"/>
  <c r="R14" i="15"/>
  <c r="Q14" i="15"/>
  <c r="P14" i="15"/>
  <c r="M14" i="15"/>
  <c r="L14" i="15"/>
  <c r="K14" i="15"/>
  <c r="J14" i="15"/>
  <c r="T13" i="15"/>
  <c r="S13" i="15"/>
  <c r="R13" i="15"/>
  <c r="Q13" i="15"/>
  <c r="P13" i="15"/>
  <c r="M13" i="15"/>
  <c r="L13" i="15"/>
  <c r="K13" i="15"/>
  <c r="J13" i="15"/>
  <c r="T12" i="15"/>
  <c r="S12" i="15"/>
  <c r="R12" i="15"/>
  <c r="Q12" i="15"/>
  <c r="P12" i="15"/>
  <c r="M12" i="15"/>
  <c r="L12" i="15"/>
  <c r="K12" i="15"/>
  <c r="J12" i="15"/>
  <c r="T11" i="15"/>
  <c r="S11" i="15"/>
  <c r="R11" i="15"/>
  <c r="Q11" i="15"/>
  <c r="P11" i="15"/>
  <c r="M11" i="15"/>
  <c r="L11" i="15"/>
  <c r="K11" i="15"/>
  <c r="J11" i="15"/>
  <c r="T10" i="15"/>
  <c r="S10" i="15"/>
  <c r="R10" i="15"/>
  <c r="Q10" i="15"/>
  <c r="P10" i="15"/>
  <c r="M10" i="15"/>
  <c r="L10" i="15"/>
  <c r="K10" i="15"/>
  <c r="J10" i="15"/>
  <c r="S9" i="15"/>
  <c r="R9" i="15"/>
  <c r="Q9" i="15"/>
  <c r="P9" i="15"/>
  <c r="M9" i="15"/>
  <c r="L9" i="15"/>
  <c r="K9" i="15"/>
  <c r="J9" i="15"/>
  <c r="T8" i="15"/>
  <c r="S8" i="15"/>
  <c r="R8" i="15"/>
  <c r="Q8" i="15"/>
  <c r="P8" i="15"/>
  <c r="M8" i="15"/>
  <c r="L8" i="15"/>
  <c r="K8" i="15"/>
  <c r="J8" i="15"/>
  <c r="T7" i="15"/>
  <c r="S7" i="15"/>
  <c r="R7" i="15"/>
  <c r="Q7" i="15"/>
  <c r="P7" i="15"/>
  <c r="M7" i="15"/>
  <c r="L7" i="15"/>
  <c r="K7" i="15"/>
  <c r="J7" i="15"/>
  <c r="T6" i="15"/>
  <c r="S6" i="15"/>
  <c r="R6" i="15"/>
  <c r="Q6" i="15"/>
  <c r="P6" i="15"/>
  <c r="M6" i="15"/>
  <c r="L6" i="15"/>
  <c r="K6" i="15"/>
  <c r="J6" i="15"/>
  <c r="T5" i="15"/>
  <c r="S5" i="15"/>
  <c r="R5" i="15"/>
  <c r="Q5" i="15"/>
  <c r="P5" i="15"/>
  <c r="M5" i="15"/>
  <c r="L5" i="15"/>
  <c r="K5" i="15"/>
  <c r="J5" i="15"/>
  <c r="T4" i="15"/>
  <c r="S4" i="15"/>
  <c r="R4" i="15"/>
  <c r="Q4" i="15"/>
  <c r="P4" i="15"/>
  <c r="M4" i="15"/>
  <c r="L4" i="15"/>
  <c r="K4" i="15"/>
  <c r="J4" i="15"/>
  <c r="T3" i="15"/>
  <c r="S3" i="15"/>
  <c r="R3" i="15"/>
  <c r="Q3" i="15"/>
  <c r="P3" i="15"/>
  <c r="M3" i="15"/>
  <c r="L3" i="15"/>
  <c r="K3" i="15"/>
  <c r="J3" i="15"/>
  <c r="G2" i="14"/>
  <c r="E52" i="14"/>
  <c r="D52" i="14"/>
  <c r="C52" i="14"/>
  <c r="C53" i="14" s="1"/>
  <c r="O50" i="14"/>
  <c r="N50" i="14"/>
  <c r="M50" i="14"/>
  <c r="J50" i="14"/>
  <c r="I50" i="14"/>
  <c r="H50" i="14"/>
  <c r="G50" i="14"/>
  <c r="O49" i="14"/>
  <c r="N49" i="14"/>
  <c r="M49" i="14"/>
  <c r="J49" i="14"/>
  <c r="I49" i="14"/>
  <c r="H49" i="14"/>
  <c r="G49" i="14"/>
  <c r="O47" i="14"/>
  <c r="N47" i="14"/>
  <c r="M47" i="14"/>
  <c r="J47" i="14"/>
  <c r="I47" i="14"/>
  <c r="H47" i="14"/>
  <c r="G47" i="14"/>
  <c r="N42" i="14"/>
  <c r="M42" i="14"/>
  <c r="O41" i="14"/>
  <c r="N41" i="14"/>
  <c r="M41" i="14"/>
  <c r="J41" i="14"/>
  <c r="I41" i="14"/>
  <c r="H41" i="14"/>
  <c r="G41" i="14"/>
  <c r="M40" i="14"/>
  <c r="I40" i="14"/>
  <c r="H40" i="14"/>
  <c r="G40" i="14"/>
  <c r="O39" i="14"/>
  <c r="N39" i="14"/>
  <c r="M39" i="14"/>
  <c r="J39" i="14"/>
  <c r="I39" i="14"/>
  <c r="H39" i="14"/>
  <c r="G39" i="14"/>
  <c r="O38" i="14"/>
  <c r="N38" i="14"/>
  <c r="M38" i="14"/>
  <c r="J38" i="14"/>
  <c r="I38" i="14"/>
  <c r="H38" i="14"/>
  <c r="G38" i="14"/>
  <c r="O37" i="14"/>
  <c r="N37" i="14"/>
  <c r="M37" i="14"/>
  <c r="J37" i="14"/>
  <c r="I37" i="14"/>
  <c r="H37" i="14"/>
  <c r="G37" i="14"/>
  <c r="O36" i="14"/>
  <c r="N36" i="14"/>
  <c r="M36" i="14"/>
  <c r="J36" i="14"/>
  <c r="I36" i="14"/>
  <c r="H36" i="14"/>
  <c r="G36" i="14"/>
  <c r="O35" i="14"/>
  <c r="N35" i="14"/>
  <c r="N57" i="14" s="1"/>
  <c r="M35" i="14"/>
  <c r="M57" i="14" s="1"/>
  <c r="J35" i="14"/>
  <c r="I35" i="14"/>
  <c r="H35" i="14"/>
  <c r="G35" i="14"/>
  <c r="O34" i="14"/>
  <c r="N34" i="14"/>
  <c r="M34" i="14"/>
  <c r="J34" i="14"/>
  <c r="I34" i="14"/>
  <c r="H34" i="14"/>
  <c r="G34" i="14"/>
  <c r="O33" i="14"/>
  <c r="N33" i="14"/>
  <c r="M33" i="14"/>
  <c r="J33" i="14"/>
  <c r="I33" i="14"/>
  <c r="H33" i="14"/>
  <c r="G33" i="14"/>
  <c r="O32" i="14"/>
  <c r="N32" i="14"/>
  <c r="M32" i="14"/>
  <c r="J32" i="14"/>
  <c r="I32" i="14"/>
  <c r="H32" i="14"/>
  <c r="G32" i="14"/>
  <c r="O31" i="14"/>
  <c r="N31" i="14"/>
  <c r="M31" i="14"/>
  <c r="J31" i="14"/>
  <c r="I31" i="14"/>
  <c r="H31" i="14"/>
  <c r="G31" i="14"/>
  <c r="O30" i="14"/>
  <c r="N30" i="14"/>
  <c r="M30" i="14"/>
  <c r="J30" i="14"/>
  <c r="I30" i="14"/>
  <c r="H30" i="14"/>
  <c r="G30" i="14"/>
  <c r="O29" i="14"/>
  <c r="O56" i="14" s="1"/>
  <c r="N29" i="14"/>
  <c r="M29" i="14"/>
  <c r="M55" i="14" s="1"/>
  <c r="J29" i="14"/>
  <c r="I29" i="14"/>
  <c r="H29" i="14"/>
  <c r="G29" i="14"/>
  <c r="O28" i="14"/>
  <c r="N28" i="14"/>
  <c r="M28" i="14"/>
  <c r="J28" i="14"/>
  <c r="I28" i="14"/>
  <c r="H28" i="14"/>
  <c r="G28" i="14"/>
  <c r="O23" i="14"/>
  <c r="N23" i="14"/>
  <c r="M23" i="14"/>
  <c r="H23" i="14"/>
  <c r="G23" i="14"/>
  <c r="M20" i="14"/>
  <c r="I20" i="14"/>
  <c r="H20" i="14"/>
  <c r="G20" i="14"/>
  <c r="O19" i="14"/>
  <c r="N19" i="14"/>
  <c r="M19" i="14"/>
  <c r="J19" i="14"/>
  <c r="I19" i="14"/>
  <c r="H19" i="14"/>
  <c r="G19" i="14"/>
  <c r="O18" i="14"/>
  <c r="N18" i="14"/>
  <c r="M18" i="14"/>
  <c r="J18" i="14"/>
  <c r="I18" i="14"/>
  <c r="H18" i="14"/>
  <c r="G18" i="14"/>
  <c r="O17" i="14"/>
  <c r="N17" i="14"/>
  <c r="M17" i="14"/>
  <c r="J17" i="14"/>
  <c r="I17" i="14"/>
  <c r="H17" i="14"/>
  <c r="G17" i="14"/>
  <c r="O15" i="14"/>
  <c r="N15" i="14"/>
  <c r="M15" i="14"/>
  <c r="J15" i="14"/>
  <c r="I15" i="14"/>
  <c r="H15" i="14"/>
  <c r="G15" i="14"/>
  <c r="O14" i="14"/>
  <c r="N14" i="14"/>
  <c r="M14" i="14"/>
  <c r="J14" i="14"/>
  <c r="I14" i="14"/>
  <c r="H14" i="14"/>
  <c r="G14" i="14"/>
  <c r="O13" i="14"/>
  <c r="N13" i="14"/>
  <c r="M13" i="14"/>
  <c r="J13" i="14"/>
  <c r="I13" i="14"/>
  <c r="H13" i="14"/>
  <c r="G13" i="14"/>
  <c r="O12" i="14"/>
  <c r="N12" i="14"/>
  <c r="M12" i="14"/>
  <c r="J12" i="14"/>
  <c r="I12" i="14"/>
  <c r="H12" i="14"/>
  <c r="G12" i="14"/>
  <c r="O11" i="14"/>
  <c r="N11" i="14"/>
  <c r="M11" i="14"/>
  <c r="J11" i="14"/>
  <c r="I11" i="14"/>
  <c r="H11" i="14"/>
  <c r="G11" i="14"/>
  <c r="O10" i="14"/>
  <c r="N10" i="14"/>
  <c r="M10" i="14"/>
  <c r="J10" i="14"/>
  <c r="I10" i="14"/>
  <c r="H10" i="14"/>
  <c r="G10" i="14"/>
  <c r="O9" i="14"/>
  <c r="N9" i="14"/>
  <c r="M9" i="14"/>
  <c r="J9" i="14"/>
  <c r="I9" i="14"/>
  <c r="H9" i="14"/>
  <c r="G9" i="14"/>
  <c r="O8" i="14"/>
  <c r="N8" i="14"/>
  <c r="M8" i="14"/>
  <c r="J8" i="14"/>
  <c r="I8" i="14"/>
  <c r="H8" i="14"/>
  <c r="G8" i="14"/>
  <c r="O7" i="14"/>
  <c r="N7" i="14"/>
  <c r="M7" i="14"/>
  <c r="J7" i="14"/>
  <c r="I7" i="14"/>
  <c r="H7" i="14"/>
  <c r="G7" i="14"/>
  <c r="M6" i="14"/>
  <c r="I6" i="14"/>
  <c r="H6" i="14"/>
  <c r="G6" i="14"/>
  <c r="O5" i="14"/>
  <c r="N5" i="14"/>
  <c r="M5" i="14"/>
  <c r="J5" i="14"/>
  <c r="I5" i="14"/>
  <c r="H5" i="14"/>
  <c r="G5" i="14"/>
  <c r="O4" i="14"/>
  <c r="N4" i="14"/>
  <c r="M4" i="14"/>
  <c r="J4" i="14"/>
  <c r="I4" i="14"/>
  <c r="H4" i="14"/>
  <c r="G4" i="14"/>
  <c r="O3" i="14"/>
  <c r="N3" i="14"/>
  <c r="M3" i="14"/>
  <c r="J3" i="14"/>
  <c r="I3" i="14"/>
  <c r="H3" i="14"/>
  <c r="G3" i="14"/>
  <c r="O2" i="14"/>
  <c r="N2" i="14"/>
  <c r="M2" i="14"/>
  <c r="J2" i="14"/>
  <c r="I2" i="14"/>
  <c r="H2" i="14"/>
  <c r="C52" i="13"/>
  <c r="C53" i="13" s="1"/>
  <c r="F50" i="13"/>
  <c r="F49" i="13"/>
  <c r="F48" i="13"/>
  <c r="F47" i="13"/>
  <c r="F43" i="13"/>
  <c r="F42" i="13"/>
  <c r="F41" i="13"/>
  <c r="F40" i="13"/>
  <c r="F39" i="13"/>
  <c r="F38" i="13"/>
  <c r="F37" i="13"/>
  <c r="F36" i="13"/>
  <c r="F35" i="13"/>
  <c r="F57" i="13" s="1"/>
  <c r="F34" i="13"/>
  <c r="F33" i="13"/>
  <c r="F60" i="13" s="1"/>
  <c r="F32" i="13"/>
  <c r="F31" i="13"/>
  <c r="F30" i="13"/>
  <c r="F29" i="13"/>
  <c r="F28" i="13"/>
  <c r="F27" i="13"/>
  <c r="F24" i="13"/>
  <c r="F23" i="13"/>
  <c r="F20" i="13"/>
  <c r="F19" i="13"/>
  <c r="F18" i="13"/>
  <c r="F17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V3" i="12"/>
  <c r="W3" i="12"/>
  <c r="X3" i="12"/>
  <c r="Y3" i="12"/>
  <c r="Z3" i="12"/>
  <c r="AA3" i="12"/>
  <c r="AB3" i="12"/>
  <c r="AC3" i="12"/>
  <c r="AD3" i="12"/>
  <c r="AE3" i="12"/>
  <c r="V4" i="12"/>
  <c r="W4" i="12"/>
  <c r="X4" i="12"/>
  <c r="Y4" i="12"/>
  <c r="Z4" i="12"/>
  <c r="AA4" i="12"/>
  <c r="AB4" i="12"/>
  <c r="AC4" i="12"/>
  <c r="AD4" i="12"/>
  <c r="AE4" i="12"/>
  <c r="V5" i="12"/>
  <c r="W5" i="12"/>
  <c r="X5" i="12"/>
  <c r="Y5" i="12"/>
  <c r="Z5" i="12"/>
  <c r="AA5" i="12"/>
  <c r="AB5" i="12"/>
  <c r="AC5" i="12"/>
  <c r="AD5" i="12"/>
  <c r="AE5" i="12"/>
  <c r="V6" i="12"/>
  <c r="W6" i="12"/>
  <c r="X6" i="12"/>
  <c r="Y6" i="12"/>
  <c r="Z6" i="12"/>
  <c r="AA6" i="12"/>
  <c r="AB6" i="12"/>
  <c r="AC6" i="12"/>
  <c r="AD6" i="12"/>
  <c r="AE6" i="12"/>
  <c r="V7" i="12"/>
  <c r="W7" i="12"/>
  <c r="X7" i="12"/>
  <c r="Y7" i="12"/>
  <c r="Z7" i="12"/>
  <c r="AA7" i="12"/>
  <c r="AB7" i="12"/>
  <c r="AC7" i="12"/>
  <c r="AD7" i="12"/>
  <c r="AE7" i="12"/>
  <c r="V8" i="12"/>
  <c r="W8" i="12"/>
  <c r="X8" i="12"/>
  <c r="Y8" i="12"/>
  <c r="Z8" i="12"/>
  <c r="AA8" i="12"/>
  <c r="AB8" i="12"/>
  <c r="AC8" i="12"/>
  <c r="AD8" i="12"/>
  <c r="AE8" i="12"/>
  <c r="V9" i="12"/>
  <c r="W9" i="12"/>
  <c r="X9" i="12"/>
  <c r="Y9" i="12"/>
  <c r="Z9" i="12"/>
  <c r="AA9" i="12"/>
  <c r="AB9" i="12"/>
  <c r="AC9" i="12"/>
  <c r="AD9" i="12"/>
  <c r="AE9" i="12"/>
  <c r="V10" i="12"/>
  <c r="W10" i="12"/>
  <c r="X10" i="12"/>
  <c r="Y10" i="12"/>
  <c r="Z10" i="12"/>
  <c r="AA10" i="12"/>
  <c r="AB10" i="12"/>
  <c r="AC10" i="12"/>
  <c r="AD10" i="12"/>
  <c r="AE10" i="12"/>
  <c r="V11" i="12"/>
  <c r="W11" i="12"/>
  <c r="X11" i="12"/>
  <c r="Y11" i="12"/>
  <c r="Z11" i="12"/>
  <c r="AA11" i="12"/>
  <c r="AB11" i="12"/>
  <c r="AC11" i="12"/>
  <c r="AD11" i="12"/>
  <c r="AE11" i="12"/>
  <c r="V12" i="12"/>
  <c r="W12" i="12"/>
  <c r="X12" i="12"/>
  <c r="Y12" i="12"/>
  <c r="Z12" i="12"/>
  <c r="AA12" i="12"/>
  <c r="AB12" i="12"/>
  <c r="AC12" i="12"/>
  <c r="AD12" i="12"/>
  <c r="AE12" i="12"/>
  <c r="V13" i="12"/>
  <c r="W13" i="12"/>
  <c r="X13" i="12"/>
  <c r="Y13" i="12"/>
  <c r="Z13" i="12"/>
  <c r="AA13" i="12"/>
  <c r="AB13" i="12"/>
  <c r="AC13" i="12"/>
  <c r="AD13" i="12"/>
  <c r="AE13" i="12"/>
  <c r="V14" i="12"/>
  <c r="W14" i="12"/>
  <c r="X14" i="12"/>
  <c r="Y14" i="12"/>
  <c r="Z14" i="12"/>
  <c r="AA14" i="12"/>
  <c r="AB14" i="12"/>
  <c r="AC14" i="12"/>
  <c r="AD14" i="12"/>
  <c r="AE14" i="12"/>
  <c r="V15" i="12"/>
  <c r="W15" i="12"/>
  <c r="X15" i="12"/>
  <c r="Y15" i="12"/>
  <c r="Z15" i="12"/>
  <c r="AA15" i="12"/>
  <c r="AB15" i="12"/>
  <c r="AC15" i="12"/>
  <c r="AD15" i="12"/>
  <c r="AE15" i="12"/>
  <c r="V17" i="12"/>
  <c r="W17" i="12"/>
  <c r="X17" i="12"/>
  <c r="Y17" i="12"/>
  <c r="Z17" i="12"/>
  <c r="AA17" i="12"/>
  <c r="AB17" i="12"/>
  <c r="AC17" i="12"/>
  <c r="AD17" i="12"/>
  <c r="AE17" i="12"/>
  <c r="V18" i="12"/>
  <c r="W18" i="12"/>
  <c r="X18" i="12"/>
  <c r="Y18" i="12"/>
  <c r="Z18" i="12"/>
  <c r="AA18" i="12"/>
  <c r="AB18" i="12"/>
  <c r="AC18" i="12"/>
  <c r="AD18" i="12"/>
  <c r="AE18" i="12"/>
  <c r="V19" i="12"/>
  <c r="W19" i="12"/>
  <c r="X19" i="12"/>
  <c r="Y19" i="12"/>
  <c r="Z19" i="12"/>
  <c r="AA19" i="12"/>
  <c r="AB19" i="12"/>
  <c r="AC19" i="12"/>
  <c r="AD19" i="12"/>
  <c r="AE19" i="12"/>
  <c r="V20" i="12"/>
  <c r="W20" i="12"/>
  <c r="X20" i="12"/>
  <c r="Y20" i="12"/>
  <c r="Z20" i="12"/>
  <c r="AA20" i="12"/>
  <c r="AB20" i="12"/>
  <c r="AC20" i="12"/>
  <c r="AD20" i="12"/>
  <c r="AE20" i="12"/>
  <c r="V21" i="12"/>
  <c r="W21" i="12"/>
  <c r="Y21" i="12"/>
  <c r="AB21" i="12"/>
  <c r="AC21" i="12"/>
  <c r="AD21" i="12"/>
  <c r="W22" i="12"/>
  <c r="Z22" i="12"/>
  <c r="AB22" i="12"/>
  <c r="AC22" i="12"/>
  <c r="V23" i="12"/>
  <c r="W23" i="12"/>
  <c r="X23" i="12"/>
  <c r="Y23" i="12"/>
  <c r="Z23" i="12"/>
  <c r="AA23" i="12"/>
  <c r="AB23" i="12"/>
  <c r="AC23" i="12"/>
  <c r="AD23" i="12"/>
  <c r="AE23" i="12"/>
  <c r="V24" i="12"/>
  <c r="W24" i="12"/>
  <c r="X24" i="12"/>
  <c r="Z24" i="12"/>
  <c r="AA24" i="12"/>
  <c r="AB24" i="12"/>
  <c r="AC24" i="12"/>
  <c r="AD24" i="12"/>
  <c r="AE24" i="12"/>
  <c r="W25" i="12"/>
  <c r="Z25" i="12"/>
  <c r="AB25" i="12"/>
  <c r="AC25" i="12"/>
  <c r="V27" i="12"/>
  <c r="W27" i="12"/>
  <c r="X27" i="12"/>
  <c r="Y27" i="12"/>
  <c r="Z27" i="12"/>
  <c r="AA27" i="12"/>
  <c r="AB27" i="12"/>
  <c r="AC27" i="12"/>
  <c r="AD27" i="12"/>
  <c r="AE27" i="12"/>
  <c r="V28" i="12"/>
  <c r="W28" i="12"/>
  <c r="X28" i="12"/>
  <c r="Y28" i="12"/>
  <c r="Z28" i="12"/>
  <c r="AA28" i="12"/>
  <c r="AB28" i="12"/>
  <c r="AC28" i="12"/>
  <c r="AD28" i="12"/>
  <c r="AE28" i="12"/>
  <c r="V29" i="12"/>
  <c r="W29" i="12"/>
  <c r="X29" i="12"/>
  <c r="Y29" i="12"/>
  <c r="Z29" i="12"/>
  <c r="AA29" i="12"/>
  <c r="AB29" i="12"/>
  <c r="AC29" i="12"/>
  <c r="AD29" i="12"/>
  <c r="AE29" i="12"/>
  <c r="V30" i="12"/>
  <c r="W30" i="12"/>
  <c r="X30" i="12"/>
  <c r="Y30" i="12"/>
  <c r="Z30" i="12"/>
  <c r="AA30" i="12"/>
  <c r="AB30" i="12"/>
  <c r="AC30" i="12"/>
  <c r="AD30" i="12"/>
  <c r="AE30" i="12"/>
  <c r="V31" i="12"/>
  <c r="W31" i="12"/>
  <c r="X31" i="12"/>
  <c r="Y31" i="12"/>
  <c r="Z31" i="12"/>
  <c r="AA31" i="12"/>
  <c r="AB31" i="12"/>
  <c r="AC31" i="12"/>
  <c r="AD31" i="12"/>
  <c r="AE31" i="12"/>
  <c r="V32" i="12"/>
  <c r="W32" i="12"/>
  <c r="X32" i="12"/>
  <c r="Y32" i="12"/>
  <c r="Z32" i="12"/>
  <c r="AA32" i="12"/>
  <c r="AB32" i="12"/>
  <c r="AC32" i="12"/>
  <c r="AD32" i="12"/>
  <c r="AE32" i="12"/>
  <c r="V33" i="12"/>
  <c r="W33" i="12"/>
  <c r="X33" i="12"/>
  <c r="Y33" i="12"/>
  <c r="Z33" i="12"/>
  <c r="AA33" i="12"/>
  <c r="AB33" i="12"/>
  <c r="AC33" i="12"/>
  <c r="AD33" i="12"/>
  <c r="AE33" i="12"/>
  <c r="V34" i="12"/>
  <c r="W34" i="12"/>
  <c r="X34" i="12"/>
  <c r="Y34" i="12"/>
  <c r="Z34" i="12"/>
  <c r="AA34" i="12"/>
  <c r="AB34" i="12"/>
  <c r="AC34" i="12"/>
  <c r="AD34" i="12"/>
  <c r="AE34" i="12"/>
  <c r="V35" i="12"/>
  <c r="W35" i="12"/>
  <c r="X35" i="12"/>
  <c r="Y35" i="12"/>
  <c r="Z35" i="12"/>
  <c r="AA35" i="12"/>
  <c r="AB35" i="12"/>
  <c r="AC35" i="12"/>
  <c r="AD35" i="12"/>
  <c r="AE35" i="12"/>
  <c r="V36" i="12"/>
  <c r="W36" i="12"/>
  <c r="W61" i="12" s="1"/>
  <c r="X36" i="12"/>
  <c r="Y36" i="12"/>
  <c r="Z36" i="12"/>
  <c r="AA36" i="12"/>
  <c r="AB36" i="12"/>
  <c r="AC36" i="12"/>
  <c r="AD36" i="12"/>
  <c r="AE36" i="12"/>
  <c r="V37" i="12"/>
  <c r="W37" i="12"/>
  <c r="X37" i="12"/>
  <c r="Y37" i="12"/>
  <c r="Z37" i="12"/>
  <c r="AA37" i="12"/>
  <c r="AB37" i="12"/>
  <c r="AC37" i="12"/>
  <c r="AD37" i="12"/>
  <c r="AE37" i="12"/>
  <c r="V38" i="12"/>
  <c r="W38" i="12"/>
  <c r="X38" i="12"/>
  <c r="Y38" i="12"/>
  <c r="Z38" i="12"/>
  <c r="AA38" i="12"/>
  <c r="AB38" i="12"/>
  <c r="AC38" i="12"/>
  <c r="AD38" i="12"/>
  <c r="AE38" i="12"/>
  <c r="V39" i="12"/>
  <c r="W39" i="12"/>
  <c r="X39" i="12"/>
  <c r="Y39" i="12"/>
  <c r="Z39" i="12"/>
  <c r="AA39" i="12"/>
  <c r="AB39" i="12"/>
  <c r="AC39" i="12"/>
  <c r="AD39" i="12"/>
  <c r="AE39" i="12"/>
  <c r="V40" i="12"/>
  <c r="W40" i="12"/>
  <c r="X40" i="12"/>
  <c r="Y40" i="12"/>
  <c r="Z40" i="12"/>
  <c r="AA40" i="12"/>
  <c r="AB40" i="12"/>
  <c r="AC40" i="12"/>
  <c r="AD40" i="12"/>
  <c r="AE40" i="12"/>
  <c r="V41" i="12"/>
  <c r="W41" i="12"/>
  <c r="X41" i="12"/>
  <c r="Y41" i="12"/>
  <c r="Z41" i="12"/>
  <c r="AA41" i="12"/>
  <c r="AB41" i="12"/>
  <c r="AC41" i="12"/>
  <c r="AD41" i="12"/>
  <c r="AE41" i="12"/>
  <c r="V42" i="12"/>
  <c r="W42" i="12"/>
  <c r="W55" i="12" s="1"/>
  <c r="X42" i="12"/>
  <c r="Y42" i="12"/>
  <c r="Z42" i="12"/>
  <c r="AA42" i="12"/>
  <c r="AA55" i="12" s="1"/>
  <c r="AB42" i="12"/>
  <c r="AB55" i="12" s="1"/>
  <c r="AC42" i="12"/>
  <c r="AD42" i="12"/>
  <c r="AE42" i="12"/>
  <c r="AE55" i="12" s="1"/>
  <c r="V43" i="12"/>
  <c r="W43" i="12"/>
  <c r="Y43" i="12"/>
  <c r="Z43" i="12"/>
  <c r="AA43" i="12"/>
  <c r="AB43" i="12"/>
  <c r="AC43" i="12"/>
  <c r="AD43" i="12"/>
  <c r="AE43" i="12"/>
  <c r="V45" i="12"/>
  <c r="W45" i="12"/>
  <c r="X45" i="12"/>
  <c r="Y45" i="12"/>
  <c r="Z45" i="12"/>
  <c r="AA45" i="12"/>
  <c r="AB45" i="12"/>
  <c r="AC45" i="12"/>
  <c r="AD45" i="12"/>
  <c r="AE45" i="12"/>
  <c r="V47" i="12"/>
  <c r="W47" i="12"/>
  <c r="X47" i="12"/>
  <c r="Y47" i="12"/>
  <c r="Z47" i="12"/>
  <c r="AA47" i="12"/>
  <c r="AB47" i="12"/>
  <c r="AC47" i="12"/>
  <c r="AD47" i="12"/>
  <c r="AE47" i="12"/>
  <c r="V48" i="12"/>
  <c r="W48" i="12"/>
  <c r="X48" i="12"/>
  <c r="Y48" i="12"/>
  <c r="Z48" i="12"/>
  <c r="AA48" i="12"/>
  <c r="AB48" i="12"/>
  <c r="AC48" i="12"/>
  <c r="AD48" i="12"/>
  <c r="AE48" i="12"/>
  <c r="V49" i="12"/>
  <c r="W49" i="12"/>
  <c r="X49" i="12"/>
  <c r="Y49" i="12"/>
  <c r="Z49" i="12"/>
  <c r="AA49" i="12"/>
  <c r="AB49" i="12"/>
  <c r="AC49" i="12"/>
  <c r="AD49" i="12"/>
  <c r="AE49" i="12"/>
  <c r="V50" i="12"/>
  <c r="W50" i="12"/>
  <c r="X50" i="12"/>
  <c r="Y50" i="12"/>
  <c r="Z50" i="12"/>
  <c r="AA50" i="12"/>
  <c r="AB50" i="12"/>
  <c r="AC50" i="12"/>
  <c r="AD50" i="12"/>
  <c r="AE50" i="12"/>
  <c r="AE2" i="12"/>
  <c r="W2" i="12"/>
  <c r="X2" i="12"/>
  <c r="Y2" i="12"/>
  <c r="Z2" i="12"/>
  <c r="AA2" i="12"/>
  <c r="AB2" i="12"/>
  <c r="AC2" i="12"/>
  <c r="AD2" i="12"/>
  <c r="D52" i="12"/>
  <c r="D53" i="12" s="1"/>
  <c r="E52" i="12"/>
  <c r="E53" i="12" s="1"/>
  <c r="F52" i="12"/>
  <c r="F53" i="12" s="1"/>
  <c r="G52" i="12"/>
  <c r="G53" i="12" s="1"/>
  <c r="H52" i="12"/>
  <c r="H53" i="12" s="1"/>
  <c r="I52" i="12"/>
  <c r="I53" i="12" s="1"/>
  <c r="J52" i="12"/>
  <c r="J53" i="12" s="1"/>
  <c r="K52" i="12"/>
  <c r="K53" i="12" s="1"/>
  <c r="L52" i="12"/>
  <c r="L53" i="12" s="1"/>
  <c r="F52" i="11"/>
  <c r="F53" i="11" s="1"/>
  <c r="C52" i="11"/>
  <c r="C53" i="11" s="1"/>
  <c r="S50" i="11"/>
  <c r="R50" i="11"/>
  <c r="Q50" i="11"/>
  <c r="P50" i="11"/>
  <c r="O50" i="11"/>
  <c r="L50" i="11"/>
  <c r="K50" i="11"/>
  <c r="J50" i="11"/>
  <c r="I50" i="11"/>
  <c r="S49" i="11"/>
  <c r="R49" i="11"/>
  <c r="Q49" i="11"/>
  <c r="P49" i="11"/>
  <c r="O49" i="11"/>
  <c r="L49" i="11"/>
  <c r="K49" i="11"/>
  <c r="J49" i="11"/>
  <c r="I49" i="11"/>
  <c r="S48" i="11"/>
  <c r="R48" i="11"/>
  <c r="P48" i="11"/>
  <c r="O48" i="11"/>
  <c r="L48" i="11"/>
  <c r="K48" i="11"/>
  <c r="J48" i="11"/>
  <c r="I48" i="11"/>
  <c r="S47" i="11"/>
  <c r="R47" i="11"/>
  <c r="Q47" i="11"/>
  <c r="P47" i="11"/>
  <c r="O47" i="11"/>
  <c r="L47" i="11"/>
  <c r="K47" i="11"/>
  <c r="J47" i="11"/>
  <c r="I47" i="11"/>
  <c r="S43" i="11"/>
  <c r="Q43" i="11"/>
  <c r="P43" i="11"/>
  <c r="O43" i="11"/>
  <c r="L43" i="11"/>
  <c r="K43" i="11"/>
  <c r="J43" i="11"/>
  <c r="I43" i="11"/>
  <c r="S42" i="11"/>
  <c r="R42" i="11"/>
  <c r="Q42" i="11"/>
  <c r="P42" i="11"/>
  <c r="O42" i="11"/>
  <c r="L42" i="11"/>
  <c r="K42" i="11"/>
  <c r="J42" i="11"/>
  <c r="I42" i="11"/>
  <c r="S41" i="11"/>
  <c r="R41" i="11"/>
  <c r="Q41" i="11"/>
  <c r="P41" i="11"/>
  <c r="O41" i="11"/>
  <c r="L41" i="11"/>
  <c r="K41" i="11"/>
  <c r="J41" i="11"/>
  <c r="I41" i="11"/>
  <c r="S40" i="11"/>
  <c r="R40" i="11"/>
  <c r="Q40" i="11"/>
  <c r="P40" i="11"/>
  <c r="O40" i="11"/>
  <c r="L40" i="11"/>
  <c r="K40" i="11"/>
  <c r="J40" i="11"/>
  <c r="I40" i="11"/>
  <c r="S39" i="11"/>
  <c r="R39" i="11"/>
  <c r="Q39" i="11"/>
  <c r="P39" i="11"/>
  <c r="O39" i="11"/>
  <c r="L39" i="11"/>
  <c r="K39" i="11"/>
  <c r="J39" i="11"/>
  <c r="I39" i="11"/>
  <c r="S38" i="11"/>
  <c r="R38" i="11"/>
  <c r="Q38" i="11"/>
  <c r="P38" i="11"/>
  <c r="O38" i="11"/>
  <c r="L38" i="11"/>
  <c r="K38" i="11"/>
  <c r="J38" i="11"/>
  <c r="I38" i="11"/>
  <c r="S37" i="11"/>
  <c r="R37" i="11"/>
  <c r="Q37" i="11"/>
  <c r="P37" i="11"/>
  <c r="O37" i="11"/>
  <c r="L37" i="11"/>
  <c r="K37" i="11"/>
  <c r="J37" i="11"/>
  <c r="I37" i="11"/>
  <c r="S36" i="11"/>
  <c r="R36" i="11"/>
  <c r="Q36" i="11"/>
  <c r="P36" i="11"/>
  <c r="O36" i="11"/>
  <c r="L36" i="11"/>
  <c r="K36" i="11"/>
  <c r="J36" i="11"/>
  <c r="I36" i="11"/>
  <c r="S35" i="11"/>
  <c r="R35" i="11"/>
  <c r="Q35" i="11"/>
  <c r="P35" i="11"/>
  <c r="O35" i="11"/>
  <c r="O57" i="11" s="1"/>
  <c r="L35" i="11"/>
  <c r="K35" i="11"/>
  <c r="J35" i="11"/>
  <c r="I35" i="11"/>
  <c r="S34" i="11"/>
  <c r="R34" i="11"/>
  <c r="Q34" i="11"/>
  <c r="P34" i="11"/>
  <c r="O34" i="11"/>
  <c r="L34" i="11"/>
  <c r="K34" i="11"/>
  <c r="J34" i="11"/>
  <c r="I34" i="11"/>
  <c r="S33" i="11"/>
  <c r="R33" i="11"/>
  <c r="Q33" i="11"/>
  <c r="P33" i="11"/>
  <c r="O33" i="11"/>
  <c r="L33" i="11"/>
  <c r="K33" i="11"/>
  <c r="J33" i="11"/>
  <c r="I33" i="11"/>
  <c r="S32" i="11"/>
  <c r="R32" i="11"/>
  <c r="Q32" i="11"/>
  <c r="P32" i="11"/>
  <c r="O32" i="11"/>
  <c r="L32" i="11"/>
  <c r="K32" i="11"/>
  <c r="J32" i="11"/>
  <c r="I32" i="11"/>
  <c r="S31" i="11"/>
  <c r="R31" i="11"/>
  <c r="Q31" i="11"/>
  <c r="P31" i="11"/>
  <c r="O31" i="11"/>
  <c r="L31" i="11"/>
  <c r="K31" i="11"/>
  <c r="J31" i="11"/>
  <c r="I31" i="11"/>
  <c r="S30" i="11"/>
  <c r="R30" i="11"/>
  <c r="Q30" i="11"/>
  <c r="P30" i="11"/>
  <c r="O30" i="11"/>
  <c r="O59" i="11" s="1"/>
  <c r="L30" i="11"/>
  <c r="K30" i="11"/>
  <c r="J30" i="11"/>
  <c r="I30" i="11"/>
  <c r="S28" i="11"/>
  <c r="R28" i="11"/>
  <c r="Q28" i="11"/>
  <c r="P28" i="11"/>
  <c r="O28" i="11"/>
  <c r="L28" i="11"/>
  <c r="K28" i="11"/>
  <c r="J28" i="11"/>
  <c r="I28" i="11"/>
  <c r="S27" i="11"/>
  <c r="Q27" i="11"/>
  <c r="P27" i="11"/>
  <c r="O27" i="11"/>
  <c r="L27" i="11"/>
  <c r="K27" i="11"/>
  <c r="J27" i="11"/>
  <c r="I27" i="11"/>
  <c r="S24" i="11"/>
  <c r="Q24" i="11"/>
  <c r="P24" i="11"/>
  <c r="O24" i="11"/>
  <c r="L24" i="11"/>
  <c r="K24" i="11"/>
  <c r="J24" i="11"/>
  <c r="I24" i="11"/>
  <c r="S23" i="11"/>
  <c r="R23" i="11"/>
  <c r="Q23" i="11"/>
  <c r="P23" i="11"/>
  <c r="O23" i="11"/>
  <c r="L23" i="11"/>
  <c r="K23" i="11"/>
  <c r="J23" i="11"/>
  <c r="I23" i="11"/>
  <c r="S20" i="11"/>
  <c r="R20" i="11"/>
  <c r="Q20" i="11"/>
  <c r="P20" i="11"/>
  <c r="O20" i="11"/>
  <c r="L20" i="11"/>
  <c r="K20" i="11"/>
  <c r="J20" i="11"/>
  <c r="I20" i="11"/>
  <c r="S19" i="11"/>
  <c r="R19" i="11"/>
  <c r="Q19" i="11"/>
  <c r="P19" i="11"/>
  <c r="O19" i="11"/>
  <c r="L19" i="11"/>
  <c r="K19" i="11"/>
  <c r="J19" i="11"/>
  <c r="I19" i="11"/>
  <c r="R18" i="11"/>
  <c r="O18" i="11"/>
  <c r="L18" i="11"/>
  <c r="K18" i="11"/>
  <c r="J18" i="11"/>
  <c r="I18" i="11"/>
  <c r="S17" i="11"/>
  <c r="R17" i="11"/>
  <c r="Q17" i="11"/>
  <c r="P17" i="11"/>
  <c r="O17" i="11"/>
  <c r="L17" i="11"/>
  <c r="K17" i="11"/>
  <c r="J17" i="11"/>
  <c r="I17" i="11"/>
  <c r="S15" i="11"/>
  <c r="R15" i="11"/>
  <c r="Q15" i="11"/>
  <c r="P15" i="11"/>
  <c r="O15" i="11"/>
  <c r="L15" i="11"/>
  <c r="K15" i="11"/>
  <c r="J15" i="11"/>
  <c r="I15" i="11"/>
  <c r="S14" i="11"/>
  <c r="R14" i="11"/>
  <c r="Q14" i="11"/>
  <c r="O14" i="11"/>
  <c r="L14" i="11"/>
  <c r="K14" i="11"/>
  <c r="J14" i="11"/>
  <c r="I14" i="11"/>
  <c r="S13" i="11"/>
  <c r="Q13" i="11"/>
  <c r="O13" i="11"/>
  <c r="L13" i="11"/>
  <c r="K13" i="11"/>
  <c r="J13" i="11"/>
  <c r="I13" i="11"/>
  <c r="S12" i="11"/>
  <c r="K12" i="11"/>
  <c r="J12" i="11"/>
  <c r="I12" i="11"/>
  <c r="S10" i="11"/>
  <c r="R10" i="11"/>
  <c r="Q10" i="11"/>
  <c r="P10" i="11"/>
  <c r="O10" i="11"/>
  <c r="L10" i="11"/>
  <c r="K10" i="11"/>
  <c r="J10" i="11"/>
  <c r="I10" i="11"/>
  <c r="S9" i="11"/>
  <c r="R9" i="11"/>
  <c r="Q9" i="11"/>
  <c r="P9" i="11"/>
  <c r="O9" i="11"/>
  <c r="L9" i="11"/>
  <c r="K9" i="11"/>
  <c r="J9" i="11"/>
  <c r="I9" i="11"/>
  <c r="S8" i="11"/>
  <c r="R8" i="11"/>
  <c r="Q8" i="11"/>
  <c r="P8" i="11"/>
  <c r="O8" i="11"/>
  <c r="L8" i="11"/>
  <c r="K8" i="11"/>
  <c r="J8" i="11"/>
  <c r="I8" i="11"/>
  <c r="S7" i="11"/>
  <c r="R7" i="11"/>
  <c r="Q7" i="11"/>
  <c r="P7" i="11"/>
  <c r="O7" i="11"/>
  <c r="L7" i="11"/>
  <c r="K7" i="11"/>
  <c r="J7" i="11"/>
  <c r="I7" i="11"/>
  <c r="S6" i="11"/>
  <c r="R6" i="11"/>
  <c r="Q6" i="11"/>
  <c r="P6" i="11"/>
  <c r="O6" i="11"/>
  <c r="L6" i="11"/>
  <c r="K6" i="11"/>
  <c r="J6" i="11"/>
  <c r="I6" i="11"/>
  <c r="S5" i="11"/>
  <c r="R5" i="11"/>
  <c r="Q5" i="11"/>
  <c r="P5" i="11"/>
  <c r="O5" i="11"/>
  <c r="L5" i="11"/>
  <c r="K5" i="11"/>
  <c r="J5" i="11"/>
  <c r="I5" i="11"/>
  <c r="S4" i="11"/>
  <c r="R4" i="11"/>
  <c r="Q4" i="11"/>
  <c r="P4" i="11"/>
  <c r="O4" i="11"/>
  <c r="L4" i="11"/>
  <c r="K4" i="11"/>
  <c r="J4" i="11"/>
  <c r="I4" i="11"/>
  <c r="S2" i="11"/>
  <c r="R2" i="11"/>
  <c r="Q2" i="11"/>
  <c r="O2" i="11"/>
  <c r="L2" i="11"/>
  <c r="K2" i="11"/>
  <c r="J2" i="11"/>
  <c r="I52" i="10"/>
  <c r="H52" i="10"/>
  <c r="H53" i="10" s="1"/>
  <c r="G52" i="10"/>
  <c r="G53" i="10" s="1"/>
  <c r="F52" i="10"/>
  <c r="F53" i="10" s="1"/>
  <c r="E52" i="10"/>
  <c r="E53" i="10" s="1"/>
  <c r="C52" i="9"/>
  <c r="C53" i="9" s="1"/>
  <c r="Q27" i="9"/>
  <c r="Q21" i="9"/>
  <c r="K2" i="9"/>
  <c r="H2" i="9"/>
  <c r="D52" i="9"/>
  <c r="D53" i="9" s="1"/>
  <c r="E52" i="9"/>
  <c r="E53" i="9" s="1"/>
  <c r="F52" i="9"/>
  <c r="F53" i="9" s="1"/>
  <c r="Q50" i="9"/>
  <c r="P50" i="9"/>
  <c r="O50" i="9"/>
  <c r="N50" i="9"/>
  <c r="K50" i="9"/>
  <c r="J50" i="9"/>
  <c r="I50" i="9"/>
  <c r="H50" i="9"/>
  <c r="Q49" i="9"/>
  <c r="P49" i="9"/>
  <c r="O49" i="9"/>
  <c r="N49" i="9"/>
  <c r="K49" i="9"/>
  <c r="J49" i="9"/>
  <c r="I49" i="9"/>
  <c r="H49" i="9"/>
  <c r="Q48" i="9"/>
  <c r="O48" i="9"/>
  <c r="N48" i="9"/>
  <c r="K48" i="9"/>
  <c r="I48" i="9"/>
  <c r="H48" i="9"/>
  <c r="Q47" i="9"/>
  <c r="P47" i="9"/>
  <c r="O47" i="9"/>
  <c r="N47" i="9"/>
  <c r="K47" i="9"/>
  <c r="J47" i="9"/>
  <c r="I47" i="9"/>
  <c r="H47" i="9"/>
  <c r="Q43" i="9"/>
  <c r="P43" i="9"/>
  <c r="O43" i="9"/>
  <c r="N43" i="9"/>
  <c r="K43" i="9"/>
  <c r="J43" i="9"/>
  <c r="I43" i="9"/>
  <c r="H43" i="9"/>
  <c r="Q42" i="9"/>
  <c r="P42" i="9"/>
  <c r="O42" i="9"/>
  <c r="N42" i="9"/>
  <c r="K42" i="9"/>
  <c r="J42" i="9"/>
  <c r="I42" i="9"/>
  <c r="H42" i="9"/>
  <c r="Q41" i="9"/>
  <c r="P41" i="9"/>
  <c r="O41" i="9"/>
  <c r="N41" i="9"/>
  <c r="K41" i="9"/>
  <c r="J41" i="9"/>
  <c r="I41" i="9"/>
  <c r="H41" i="9"/>
  <c r="Q40" i="9"/>
  <c r="P40" i="9"/>
  <c r="O40" i="9"/>
  <c r="N40" i="9"/>
  <c r="K40" i="9"/>
  <c r="J40" i="9"/>
  <c r="I40" i="9"/>
  <c r="H40" i="9"/>
  <c r="Q39" i="9"/>
  <c r="P39" i="9"/>
  <c r="O39" i="9"/>
  <c r="N39" i="9"/>
  <c r="K39" i="9"/>
  <c r="J39" i="9"/>
  <c r="I39" i="9"/>
  <c r="H39" i="9"/>
  <c r="Q38" i="9"/>
  <c r="P38" i="9"/>
  <c r="O38" i="9"/>
  <c r="N38" i="9"/>
  <c r="K38" i="9"/>
  <c r="J38" i="9"/>
  <c r="I38" i="9"/>
  <c r="H38" i="9"/>
  <c r="Q37" i="9"/>
  <c r="P37" i="9"/>
  <c r="O37" i="9"/>
  <c r="N37" i="9"/>
  <c r="K37" i="9"/>
  <c r="J37" i="9"/>
  <c r="I37" i="9"/>
  <c r="H37" i="9"/>
  <c r="Q36" i="9"/>
  <c r="P36" i="9"/>
  <c r="O36" i="9"/>
  <c r="N36" i="9"/>
  <c r="K36" i="9"/>
  <c r="J36" i="9"/>
  <c r="I36" i="9"/>
  <c r="H36" i="9"/>
  <c r="Q35" i="9"/>
  <c r="Q57" i="9" s="1"/>
  <c r="P35" i="9"/>
  <c r="P57" i="9" s="1"/>
  <c r="O35" i="9"/>
  <c r="O57" i="9" s="1"/>
  <c r="N35" i="9"/>
  <c r="N57" i="9" s="1"/>
  <c r="K35" i="9"/>
  <c r="J35" i="9"/>
  <c r="I35" i="9"/>
  <c r="H35" i="9"/>
  <c r="Q34" i="9"/>
  <c r="P34" i="9"/>
  <c r="O34" i="9"/>
  <c r="N34" i="9"/>
  <c r="K34" i="9"/>
  <c r="J34" i="9"/>
  <c r="I34" i="9"/>
  <c r="H34" i="9"/>
  <c r="Q33" i="9"/>
  <c r="P33" i="9"/>
  <c r="O33" i="9"/>
  <c r="N33" i="9"/>
  <c r="K33" i="9"/>
  <c r="J33" i="9"/>
  <c r="I33" i="9"/>
  <c r="H33" i="9"/>
  <c r="Q32" i="9"/>
  <c r="P32" i="9"/>
  <c r="O32" i="9"/>
  <c r="N32" i="9"/>
  <c r="K32" i="9"/>
  <c r="J32" i="9"/>
  <c r="I32" i="9"/>
  <c r="H32" i="9"/>
  <c r="Q31" i="9"/>
  <c r="P31" i="9"/>
  <c r="O31" i="9"/>
  <c r="N31" i="9"/>
  <c r="K31" i="9"/>
  <c r="J31" i="9"/>
  <c r="I31" i="9"/>
  <c r="H31" i="9"/>
  <c r="Q30" i="9"/>
  <c r="P30" i="9"/>
  <c r="O30" i="9"/>
  <c r="N30" i="9"/>
  <c r="K30" i="9"/>
  <c r="J30" i="9"/>
  <c r="I30" i="9"/>
  <c r="H30" i="9"/>
  <c r="Q29" i="9"/>
  <c r="P29" i="9"/>
  <c r="O29" i="9"/>
  <c r="N29" i="9"/>
  <c r="K29" i="9"/>
  <c r="J29" i="9"/>
  <c r="I29" i="9"/>
  <c r="H29" i="9"/>
  <c r="Q28" i="9"/>
  <c r="P28" i="9"/>
  <c r="O28" i="9"/>
  <c r="N28" i="9"/>
  <c r="K28" i="9"/>
  <c r="J28" i="9"/>
  <c r="I28" i="9"/>
  <c r="H28" i="9"/>
  <c r="P27" i="9"/>
  <c r="O27" i="9"/>
  <c r="N27" i="9"/>
  <c r="K27" i="9"/>
  <c r="J27" i="9"/>
  <c r="I27" i="9"/>
  <c r="H27" i="9"/>
  <c r="I25" i="9"/>
  <c r="H25" i="9"/>
  <c r="P24" i="9"/>
  <c r="O24" i="9"/>
  <c r="N24" i="9"/>
  <c r="K24" i="9"/>
  <c r="J24" i="9"/>
  <c r="I24" i="9"/>
  <c r="H24" i="9"/>
  <c r="Q23" i="9"/>
  <c r="P23" i="9"/>
  <c r="O23" i="9"/>
  <c r="N23" i="9"/>
  <c r="K23" i="9"/>
  <c r="J23" i="9"/>
  <c r="I23" i="9"/>
  <c r="H23" i="9"/>
  <c r="H22" i="9"/>
  <c r="I21" i="9"/>
  <c r="H21" i="9"/>
  <c r="Q20" i="9"/>
  <c r="P20" i="9"/>
  <c r="O20" i="9"/>
  <c r="N20" i="9"/>
  <c r="K20" i="9"/>
  <c r="J20" i="9"/>
  <c r="I20" i="9"/>
  <c r="H20" i="9"/>
  <c r="Q19" i="9"/>
  <c r="P19" i="9"/>
  <c r="O19" i="9"/>
  <c r="N19" i="9"/>
  <c r="K19" i="9"/>
  <c r="J19" i="9"/>
  <c r="I19" i="9"/>
  <c r="H19" i="9"/>
  <c r="Q18" i="9"/>
  <c r="P18" i="9"/>
  <c r="O18" i="9"/>
  <c r="N18" i="9"/>
  <c r="K18" i="9"/>
  <c r="J18" i="9"/>
  <c r="I18" i="9"/>
  <c r="H18" i="9"/>
  <c r="Q17" i="9"/>
  <c r="P17" i="9"/>
  <c r="O17" i="9"/>
  <c r="N17" i="9"/>
  <c r="K17" i="9"/>
  <c r="J17" i="9"/>
  <c r="I17" i="9"/>
  <c r="H17" i="9"/>
  <c r="Q15" i="9"/>
  <c r="P15" i="9"/>
  <c r="O15" i="9"/>
  <c r="N15" i="9"/>
  <c r="K15" i="9"/>
  <c r="J15" i="9"/>
  <c r="I15" i="9"/>
  <c r="H15" i="9"/>
  <c r="Q14" i="9"/>
  <c r="P14" i="9"/>
  <c r="O14" i="9"/>
  <c r="N14" i="9"/>
  <c r="K14" i="9"/>
  <c r="J14" i="9"/>
  <c r="I14" i="9"/>
  <c r="H14" i="9"/>
  <c r="Q13" i="9"/>
  <c r="P13" i="9"/>
  <c r="O13" i="9"/>
  <c r="N13" i="9"/>
  <c r="K13" i="9"/>
  <c r="J13" i="9"/>
  <c r="I13" i="9"/>
  <c r="H13" i="9"/>
  <c r="Q12" i="9"/>
  <c r="P12" i="9"/>
  <c r="O12" i="9"/>
  <c r="N12" i="9"/>
  <c r="K12" i="9"/>
  <c r="J12" i="9"/>
  <c r="I12" i="9"/>
  <c r="H12" i="9"/>
  <c r="Q11" i="9"/>
  <c r="P11" i="9"/>
  <c r="O11" i="9"/>
  <c r="N11" i="9"/>
  <c r="K11" i="9"/>
  <c r="J11" i="9"/>
  <c r="I11" i="9"/>
  <c r="H11" i="9"/>
  <c r="Q10" i="9"/>
  <c r="P10" i="9"/>
  <c r="O10" i="9"/>
  <c r="N10" i="9"/>
  <c r="K10" i="9"/>
  <c r="J10" i="9"/>
  <c r="I10" i="9"/>
  <c r="H10" i="9"/>
  <c r="Q9" i="9"/>
  <c r="P9" i="9"/>
  <c r="O9" i="9"/>
  <c r="N9" i="9"/>
  <c r="K9" i="9"/>
  <c r="J9" i="9"/>
  <c r="I9" i="9"/>
  <c r="H9" i="9"/>
  <c r="Q8" i="9"/>
  <c r="P8" i="9"/>
  <c r="O8" i="9"/>
  <c r="N8" i="9"/>
  <c r="K8" i="9"/>
  <c r="J8" i="9"/>
  <c r="I8" i="9"/>
  <c r="H8" i="9"/>
  <c r="Q7" i="9"/>
  <c r="P7" i="9"/>
  <c r="O7" i="9"/>
  <c r="N7" i="9"/>
  <c r="K7" i="9"/>
  <c r="J7" i="9"/>
  <c r="I7" i="9"/>
  <c r="H7" i="9"/>
  <c r="Q6" i="9"/>
  <c r="P6" i="9"/>
  <c r="O6" i="9"/>
  <c r="N6" i="9"/>
  <c r="K6" i="9"/>
  <c r="J6" i="9"/>
  <c r="I6" i="9"/>
  <c r="H6" i="9"/>
  <c r="Q5" i="9"/>
  <c r="P5" i="9"/>
  <c r="O5" i="9"/>
  <c r="N5" i="9"/>
  <c r="K5" i="9"/>
  <c r="J5" i="9"/>
  <c r="I5" i="9"/>
  <c r="H5" i="9"/>
  <c r="Q4" i="9"/>
  <c r="P4" i="9"/>
  <c r="O4" i="9"/>
  <c r="N4" i="9"/>
  <c r="K4" i="9"/>
  <c r="J4" i="9"/>
  <c r="I4" i="9"/>
  <c r="H4" i="9"/>
  <c r="Q3" i="9"/>
  <c r="P3" i="9"/>
  <c r="O3" i="9"/>
  <c r="N3" i="9"/>
  <c r="K3" i="9"/>
  <c r="J3" i="9"/>
  <c r="I3" i="9"/>
  <c r="H3" i="9"/>
  <c r="Q2" i="9"/>
  <c r="P2" i="9"/>
  <c r="O2" i="9"/>
  <c r="N2" i="9"/>
  <c r="J2" i="9"/>
  <c r="I2" i="9"/>
  <c r="L23" i="2"/>
  <c r="K3" i="2"/>
  <c r="L3" i="2"/>
  <c r="M3" i="2"/>
  <c r="K4" i="2"/>
  <c r="L4" i="2"/>
  <c r="M4" i="2"/>
  <c r="K5" i="2"/>
  <c r="L5" i="2"/>
  <c r="M5" i="2"/>
  <c r="K6" i="2"/>
  <c r="L6" i="2"/>
  <c r="M6" i="2"/>
  <c r="K7" i="2"/>
  <c r="L7" i="2"/>
  <c r="M7" i="2"/>
  <c r="K8" i="2"/>
  <c r="L8" i="2"/>
  <c r="M8" i="2"/>
  <c r="K9" i="2"/>
  <c r="L9" i="2"/>
  <c r="M9" i="2"/>
  <c r="K10" i="2"/>
  <c r="L10" i="2"/>
  <c r="M10" i="2"/>
  <c r="K11" i="2"/>
  <c r="L11" i="2"/>
  <c r="M11" i="2"/>
  <c r="K12" i="2"/>
  <c r="L12" i="2"/>
  <c r="M12" i="2"/>
  <c r="K13" i="2"/>
  <c r="L13" i="2"/>
  <c r="M13" i="2"/>
  <c r="K14" i="2"/>
  <c r="L14" i="2"/>
  <c r="M14" i="2"/>
  <c r="K15" i="2"/>
  <c r="L15" i="2"/>
  <c r="M15" i="2"/>
  <c r="K17" i="2"/>
  <c r="L17" i="2"/>
  <c r="M17" i="2"/>
  <c r="K18" i="2"/>
  <c r="L18" i="2"/>
  <c r="M18" i="2"/>
  <c r="K19" i="2"/>
  <c r="L19" i="2"/>
  <c r="M19" i="2"/>
  <c r="K20" i="2"/>
  <c r="L20" i="2"/>
  <c r="M20" i="2"/>
  <c r="K21" i="2"/>
  <c r="K23" i="2"/>
  <c r="M23" i="2"/>
  <c r="K24" i="2"/>
  <c r="L24" i="2"/>
  <c r="M24" i="2"/>
  <c r="K25" i="2"/>
  <c r="K27" i="2"/>
  <c r="L27" i="2"/>
  <c r="M27" i="2"/>
  <c r="K28" i="2"/>
  <c r="L28" i="2"/>
  <c r="M28" i="2"/>
  <c r="K29" i="2"/>
  <c r="L29" i="2"/>
  <c r="M29" i="2"/>
  <c r="K30" i="2"/>
  <c r="L30" i="2"/>
  <c r="M30" i="2"/>
  <c r="K31" i="2"/>
  <c r="L31" i="2"/>
  <c r="M31" i="2"/>
  <c r="K32" i="2"/>
  <c r="L32" i="2"/>
  <c r="M32" i="2"/>
  <c r="K33" i="2"/>
  <c r="L33" i="2"/>
  <c r="M33" i="2"/>
  <c r="K34" i="2"/>
  <c r="L34" i="2"/>
  <c r="M34" i="2"/>
  <c r="K35" i="2"/>
  <c r="L35" i="2"/>
  <c r="M35" i="2"/>
  <c r="K36" i="2"/>
  <c r="L36" i="2"/>
  <c r="M36" i="2"/>
  <c r="K37" i="2"/>
  <c r="L37" i="2"/>
  <c r="M37" i="2"/>
  <c r="K38" i="2"/>
  <c r="L38" i="2"/>
  <c r="M38" i="2"/>
  <c r="K39" i="2"/>
  <c r="L39" i="2"/>
  <c r="M39" i="2"/>
  <c r="K40" i="2"/>
  <c r="L40" i="2"/>
  <c r="M40" i="2"/>
  <c r="K41" i="2"/>
  <c r="L41" i="2"/>
  <c r="M41" i="2"/>
  <c r="K42" i="2"/>
  <c r="L42" i="2"/>
  <c r="M42" i="2"/>
  <c r="K43" i="2"/>
  <c r="L43" i="2"/>
  <c r="M43" i="2"/>
  <c r="K47" i="2"/>
  <c r="L47" i="2"/>
  <c r="M47" i="2"/>
  <c r="K48" i="2"/>
  <c r="L48" i="2"/>
  <c r="M48" i="2"/>
  <c r="K49" i="2"/>
  <c r="L49" i="2"/>
  <c r="M49" i="2"/>
  <c r="K50" i="2"/>
  <c r="L50" i="2"/>
  <c r="M50" i="2"/>
  <c r="M2" i="2"/>
  <c r="L2" i="2"/>
  <c r="K2" i="2"/>
  <c r="D52" i="2"/>
  <c r="E52" i="2"/>
  <c r="E53" i="2" s="1"/>
  <c r="F52" i="2"/>
  <c r="G52" i="2"/>
  <c r="H52" i="2"/>
  <c r="D53" i="2"/>
  <c r="F53" i="2"/>
  <c r="G53" i="2"/>
  <c r="H53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7" i="2"/>
  <c r="J18" i="2"/>
  <c r="J19" i="2"/>
  <c r="J20" i="2"/>
  <c r="J21" i="2"/>
  <c r="J22" i="2"/>
  <c r="J23" i="2"/>
  <c r="J24" i="2"/>
  <c r="J25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7" i="2"/>
  <c r="J48" i="2"/>
  <c r="J49" i="2"/>
  <c r="J50" i="2"/>
  <c r="J2" i="2"/>
  <c r="C52" i="2"/>
  <c r="C53" i="2"/>
  <c r="R4" i="2"/>
  <c r="S4" i="2"/>
  <c r="T4" i="2"/>
  <c r="U4" i="2"/>
  <c r="R5" i="2"/>
  <c r="S5" i="2"/>
  <c r="T5" i="2"/>
  <c r="U5" i="2"/>
  <c r="R6" i="2"/>
  <c r="S6" i="2"/>
  <c r="T6" i="2"/>
  <c r="U6" i="2"/>
  <c r="R7" i="2"/>
  <c r="S7" i="2"/>
  <c r="T7" i="2"/>
  <c r="U7" i="2"/>
  <c r="R8" i="2"/>
  <c r="S8" i="2"/>
  <c r="T8" i="2"/>
  <c r="U8" i="2"/>
  <c r="R9" i="2"/>
  <c r="S9" i="2"/>
  <c r="T9" i="2"/>
  <c r="U9" i="2"/>
  <c r="R10" i="2"/>
  <c r="S10" i="2"/>
  <c r="T10" i="2"/>
  <c r="U10" i="2"/>
  <c r="R11" i="2"/>
  <c r="S11" i="2"/>
  <c r="T11" i="2"/>
  <c r="U11" i="2"/>
  <c r="R12" i="2"/>
  <c r="S12" i="2"/>
  <c r="T12" i="2"/>
  <c r="U12" i="2"/>
  <c r="R13" i="2"/>
  <c r="S13" i="2"/>
  <c r="T13" i="2"/>
  <c r="U13" i="2"/>
  <c r="R14" i="2"/>
  <c r="S14" i="2"/>
  <c r="T14" i="2"/>
  <c r="U14" i="2"/>
  <c r="R15" i="2"/>
  <c r="S15" i="2"/>
  <c r="T15" i="2"/>
  <c r="U15" i="2"/>
  <c r="R17" i="2"/>
  <c r="S17" i="2"/>
  <c r="T17" i="2"/>
  <c r="U17" i="2"/>
  <c r="R18" i="2"/>
  <c r="S18" i="2"/>
  <c r="T18" i="2"/>
  <c r="U18" i="2"/>
  <c r="R19" i="2"/>
  <c r="S19" i="2"/>
  <c r="T19" i="2"/>
  <c r="U19" i="2"/>
  <c r="R20" i="2"/>
  <c r="S20" i="2"/>
  <c r="T20" i="2"/>
  <c r="U20" i="2"/>
  <c r="R21" i="2"/>
  <c r="R23" i="2"/>
  <c r="S23" i="2"/>
  <c r="T23" i="2"/>
  <c r="U23" i="2"/>
  <c r="R24" i="2"/>
  <c r="T24" i="2"/>
  <c r="U24" i="2"/>
  <c r="U25" i="2"/>
  <c r="R27" i="2"/>
  <c r="T27" i="2"/>
  <c r="U27" i="2"/>
  <c r="R28" i="2"/>
  <c r="S28" i="2"/>
  <c r="T28" i="2"/>
  <c r="U28" i="2"/>
  <c r="R29" i="2"/>
  <c r="S29" i="2"/>
  <c r="T29" i="2"/>
  <c r="U29" i="2"/>
  <c r="R30" i="2"/>
  <c r="S30" i="2"/>
  <c r="T30" i="2"/>
  <c r="U30" i="2"/>
  <c r="R31" i="2"/>
  <c r="S31" i="2"/>
  <c r="T31" i="2"/>
  <c r="U31" i="2"/>
  <c r="R32" i="2"/>
  <c r="S32" i="2"/>
  <c r="T32" i="2"/>
  <c r="U32" i="2"/>
  <c r="R33" i="2"/>
  <c r="S33" i="2"/>
  <c r="T33" i="2"/>
  <c r="U33" i="2"/>
  <c r="R34" i="2"/>
  <c r="S34" i="2"/>
  <c r="T34" i="2"/>
  <c r="U34" i="2"/>
  <c r="R35" i="2"/>
  <c r="S35" i="2"/>
  <c r="T35" i="2"/>
  <c r="U35" i="2"/>
  <c r="R36" i="2"/>
  <c r="S36" i="2"/>
  <c r="T36" i="2"/>
  <c r="U36" i="2"/>
  <c r="R37" i="2"/>
  <c r="S37" i="2"/>
  <c r="T37" i="2"/>
  <c r="U37" i="2"/>
  <c r="R38" i="2"/>
  <c r="S38" i="2"/>
  <c r="T38" i="2"/>
  <c r="U38" i="2"/>
  <c r="R39" i="2"/>
  <c r="S39" i="2"/>
  <c r="T39" i="2"/>
  <c r="U39" i="2"/>
  <c r="R40" i="2"/>
  <c r="S40" i="2"/>
  <c r="T40" i="2"/>
  <c r="U40" i="2"/>
  <c r="R41" i="2"/>
  <c r="S41" i="2"/>
  <c r="T41" i="2"/>
  <c r="U41" i="2"/>
  <c r="R42" i="2"/>
  <c r="S42" i="2"/>
  <c r="T42" i="2"/>
  <c r="U42" i="2"/>
  <c r="R43" i="2"/>
  <c r="S43" i="2"/>
  <c r="T43" i="2"/>
  <c r="U43" i="2"/>
  <c r="R47" i="2"/>
  <c r="S47" i="2"/>
  <c r="T47" i="2"/>
  <c r="U47" i="2"/>
  <c r="S48" i="2"/>
  <c r="T48" i="2"/>
  <c r="U48" i="2"/>
  <c r="R49" i="2"/>
  <c r="S49" i="2"/>
  <c r="T49" i="2"/>
  <c r="U49" i="2"/>
  <c r="R50" i="2"/>
  <c r="S50" i="2"/>
  <c r="T50" i="2"/>
  <c r="U50" i="2"/>
  <c r="Q4" i="2"/>
  <c r="Q5" i="2"/>
  <c r="Q6" i="2"/>
  <c r="Q7" i="2"/>
  <c r="Q8" i="2"/>
  <c r="Q9" i="2"/>
  <c r="Q10" i="2"/>
  <c r="Q11" i="2"/>
  <c r="Q12" i="2"/>
  <c r="Q13" i="2"/>
  <c r="Q14" i="2"/>
  <c r="Q15" i="2"/>
  <c r="Q17" i="2"/>
  <c r="Q18" i="2"/>
  <c r="Q19" i="2"/>
  <c r="Q20" i="2"/>
  <c r="Q23" i="2"/>
  <c r="Q24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7" i="2"/>
  <c r="Q48" i="2"/>
  <c r="Q49" i="2"/>
  <c r="Q50" i="2"/>
  <c r="P4" i="2"/>
  <c r="P5" i="2"/>
  <c r="P6" i="2"/>
  <c r="P7" i="2"/>
  <c r="P8" i="2"/>
  <c r="P9" i="2"/>
  <c r="P10" i="2"/>
  <c r="P11" i="2"/>
  <c r="P12" i="2"/>
  <c r="P13" i="2"/>
  <c r="P14" i="2"/>
  <c r="P15" i="2"/>
  <c r="P17" i="2"/>
  <c r="P18" i="2"/>
  <c r="P19" i="2"/>
  <c r="P20" i="2"/>
  <c r="P23" i="2"/>
  <c r="P24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7" i="2"/>
  <c r="P48" i="2"/>
  <c r="P49" i="2"/>
  <c r="P50" i="2"/>
  <c r="P3" i="2"/>
  <c r="Q3" i="2"/>
  <c r="R3" i="2"/>
  <c r="S3" i="2"/>
  <c r="T3" i="2"/>
  <c r="U3" i="2"/>
  <c r="Q2" i="2"/>
  <c r="R2" i="2"/>
  <c r="S2" i="2"/>
  <c r="T2" i="2"/>
  <c r="U2" i="2"/>
  <c r="P2" i="2"/>
  <c r="P57" i="2" l="1"/>
  <c r="P60" i="2"/>
  <c r="P61" i="2"/>
  <c r="P59" i="2"/>
  <c r="P55" i="2"/>
  <c r="P56" i="2"/>
  <c r="Q57" i="2"/>
  <c r="Q60" i="2"/>
  <c r="Q61" i="2"/>
  <c r="Q59" i="2"/>
  <c r="Q56" i="2"/>
  <c r="Q55" i="2"/>
  <c r="U57" i="2"/>
  <c r="T57" i="2"/>
  <c r="S57" i="2"/>
  <c r="R57" i="2"/>
  <c r="U60" i="2"/>
  <c r="T60" i="2"/>
  <c r="S60" i="2"/>
  <c r="R60" i="2"/>
  <c r="U61" i="2"/>
  <c r="T61" i="2"/>
  <c r="S61" i="2"/>
  <c r="R61" i="2"/>
  <c r="U59" i="2"/>
  <c r="T59" i="2"/>
  <c r="S59" i="2"/>
  <c r="R59" i="2"/>
  <c r="U55" i="2"/>
  <c r="U56" i="2"/>
  <c r="T56" i="2"/>
  <c r="T55" i="2"/>
  <c r="S56" i="2"/>
  <c r="S55" i="2"/>
  <c r="R56" i="2"/>
  <c r="R55" i="2"/>
  <c r="N56" i="9"/>
  <c r="N55" i="9"/>
  <c r="O55" i="9"/>
  <c r="O56" i="9"/>
  <c r="P55" i="9"/>
  <c r="P56" i="9"/>
  <c r="Q55" i="9"/>
  <c r="Q56" i="9"/>
  <c r="N59" i="9"/>
  <c r="P59" i="9"/>
  <c r="N60" i="9"/>
  <c r="AA60" i="12"/>
  <c r="AE59" i="12"/>
  <c r="AA59" i="12"/>
  <c r="V55" i="12"/>
  <c r="F59" i="13"/>
  <c r="N56" i="14"/>
  <c r="N55" i="14"/>
  <c r="Q57" i="15"/>
  <c r="P59" i="15"/>
  <c r="T60" i="15"/>
  <c r="S57" i="15"/>
  <c r="R59" i="15"/>
  <c r="T59" i="15"/>
  <c r="P60" i="15"/>
  <c r="R61" i="15"/>
  <c r="R57" i="15"/>
  <c r="T57" i="15"/>
  <c r="P61" i="15"/>
  <c r="Q61" i="15"/>
  <c r="Q59" i="15"/>
  <c r="S61" i="15"/>
  <c r="Q60" i="15"/>
  <c r="T61" i="15"/>
  <c r="R60" i="15"/>
  <c r="S59" i="15"/>
  <c r="S60" i="15"/>
  <c r="M61" i="14"/>
  <c r="W59" i="12"/>
  <c r="Z57" i="12"/>
  <c r="AB60" i="12"/>
  <c r="AD61" i="12"/>
  <c r="AB59" i="12"/>
  <c r="Y57" i="12"/>
  <c r="AC61" i="12"/>
  <c r="AA61" i="12"/>
  <c r="X61" i="12"/>
  <c r="X55" i="12"/>
  <c r="W56" i="12"/>
  <c r="AC55" i="12"/>
  <c r="X57" i="12"/>
  <c r="Y59" i="12"/>
  <c r="AB57" i="12"/>
  <c r="AD60" i="12"/>
  <c r="AA57" i="12"/>
  <c r="AC60" i="12"/>
  <c r="AE61" i="12"/>
  <c r="AC59" i="12"/>
  <c r="Z60" i="12"/>
  <c r="AB61" i="12"/>
  <c r="Z59" i="12"/>
  <c r="AB56" i="12"/>
  <c r="AE56" i="12"/>
  <c r="AE57" i="12"/>
  <c r="W57" i="12"/>
  <c r="Y60" i="12"/>
  <c r="AA56" i="12"/>
  <c r="AC56" i="12"/>
  <c r="AD56" i="12"/>
  <c r="AD57" i="12"/>
  <c r="X60" i="12"/>
  <c r="Z61" i="12"/>
  <c r="AD59" i="12"/>
  <c r="X59" i="12"/>
  <c r="Z56" i="12"/>
  <c r="X56" i="12"/>
  <c r="AD55" i="12"/>
  <c r="AC57" i="12"/>
  <c r="AE60" i="12"/>
  <c r="W60" i="12"/>
  <c r="Y61" i="12"/>
  <c r="Y56" i="12"/>
  <c r="Z55" i="12"/>
  <c r="Y55" i="12"/>
  <c r="Q61" i="11"/>
  <c r="R60" i="11"/>
  <c r="R57" i="11"/>
  <c r="S57" i="11"/>
  <c r="Q60" i="11"/>
  <c r="S61" i="11"/>
  <c r="S60" i="11"/>
  <c r="Q59" i="11"/>
  <c r="P57" i="11"/>
  <c r="P61" i="11"/>
  <c r="O60" i="11"/>
  <c r="P59" i="11"/>
  <c r="P60" i="11"/>
  <c r="R59" i="11"/>
  <c r="S59" i="11"/>
  <c r="Q57" i="11"/>
  <c r="O61" i="11"/>
  <c r="M59" i="16"/>
  <c r="M60" i="16"/>
  <c r="L59" i="16"/>
  <c r="L60" i="16"/>
  <c r="M55" i="16"/>
  <c r="Q56" i="15"/>
  <c r="R56" i="15"/>
  <c r="S56" i="15"/>
  <c r="N60" i="14"/>
  <c r="N61" i="14"/>
  <c r="O60" i="14"/>
  <c r="O61" i="14"/>
  <c r="M59" i="14"/>
  <c r="M60" i="14"/>
  <c r="N59" i="14"/>
  <c r="O59" i="14"/>
  <c r="M56" i="14"/>
  <c r="F61" i="13"/>
  <c r="F56" i="13"/>
  <c r="V57" i="12"/>
  <c r="V59" i="12"/>
  <c r="V61" i="12"/>
  <c r="V60" i="12"/>
  <c r="V56" i="12"/>
  <c r="R61" i="11"/>
  <c r="Q60" i="9"/>
  <c r="Q61" i="9"/>
  <c r="P60" i="9"/>
  <c r="Q59" i="9"/>
  <c r="O59" i="9"/>
  <c r="O60" i="9"/>
  <c r="N61" i="9"/>
  <c r="O61" i="9"/>
  <c r="P61" i="9"/>
</calcChain>
</file>

<file path=xl/sharedStrings.xml><?xml version="1.0" encoding="utf-8"?>
<sst xmlns="http://schemas.openxmlformats.org/spreadsheetml/2006/main" count="2810" uniqueCount="301">
  <si>
    <t>Appendix A contains</t>
  </si>
  <si>
    <t>- elemental concentrations in ppm (mg/kg) that are presented in Chapter 7</t>
  </si>
  <si>
    <t>- descriptive statistics (range, min, max, average, standard deviation)</t>
  </si>
  <si>
    <t>- total REE + Y</t>
  </si>
  <si>
    <t>- outlook coefficient C = (Nd + Eu + Tb + Dy + Er + Y)/ΣREY)/(Ce + Ho + Tm + Yb + Lu/ΣREY)</t>
  </si>
  <si>
    <t>- normalised concentration against PAAS values (post-Archean Australian shale), after McLennan, 2001, reflecting above background concentrations</t>
  </si>
  <si>
    <t>- indeces based on normalised REE concentrations</t>
  </si>
  <si>
    <t>Note: W has not been reported and Co should be viewed with caution, as contamination from tungstun carbide crushing mills may be possible</t>
  </si>
  <si>
    <t>Sheet Fort Cooper - CSIRO data</t>
  </si>
  <si>
    <t xml:space="preserve">- this dataset contains Fort Cooper CM chemical data published by Hodgkinson and Grigorescu (2019) and unpublished Fort Cooper CM data </t>
  </si>
  <si>
    <t>Samples</t>
  </si>
  <si>
    <t>Grosvenor 3 (GR3) GR3TF122, GR3CM124; GR3TF294</t>
  </si>
  <si>
    <t>Grosvenor 12 (GR12) GR12TF70; GR12C70; GR12TF200; GR12MD241;</t>
  </si>
  <si>
    <t>GR12TF331</t>
  </si>
  <si>
    <t>Wodehouse 1 (WO1) WO1CK36; WO1S57</t>
  </si>
  <si>
    <t>Killarney 6 (KL6) KL6C100; KL6TF38</t>
  </si>
  <si>
    <t>Cairns County 16 (CC16) CC16TF151; CC16CM161; CC16C172; CC16S187</t>
  </si>
  <si>
    <t>Cairns County 11 (CC11) CC11C296; CC11MD334; CC11CK452</t>
  </si>
  <si>
    <t>Cairns County 499 (CC499) CC499CM103; CC499TF109; CC499TF137; CC499S153</t>
  </si>
  <si>
    <t>Talbot 854 (TA854) TA854MD150; TA854CM194; TA854TF272</t>
  </si>
  <si>
    <t>Naming convention</t>
  </si>
  <si>
    <t>borehole code, sedimentary rock type and approximate depth in metres</t>
  </si>
  <si>
    <t>C - coal</t>
  </si>
  <si>
    <t>CK - heat-affected coal</t>
  </si>
  <si>
    <t>TF - tuffaceous-rich</t>
  </si>
  <si>
    <t>MD - mudstone</t>
  </si>
  <si>
    <t>CM - carbonaceous mudstone</t>
  </si>
  <si>
    <t>S - siderite-rich siltstones</t>
  </si>
  <si>
    <t>Mine</t>
  </si>
  <si>
    <t>Sample</t>
  </si>
  <si>
    <t>Longitude</t>
  </si>
  <si>
    <t>Latitude</t>
  </si>
  <si>
    <t>Source</t>
  </si>
  <si>
    <t>Collinsville</t>
  </si>
  <si>
    <t xml:space="preserve">CBLA-01             </t>
  </si>
  <si>
    <t xml:space="preserve">CBLN-02             </t>
  </si>
  <si>
    <t xml:space="preserve">CBLN-O1             </t>
  </si>
  <si>
    <t xml:space="preserve">CLBOW-1             </t>
  </si>
  <si>
    <t xml:space="preserve">CPOTTS-1            </t>
  </si>
  <si>
    <t xml:space="preserve">SCCDE-1             </t>
  </si>
  <si>
    <t>Newlands</t>
  </si>
  <si>
    <t xml:space="preserve">NEW-1               </t>
  </si>
  <si>
    <t xml:space="preserve">NEW-2               </t>
  </si>
  <si>
    <t xml:space="preserve">NEW-3               </t>
  </si>
  <si>
    <t xml:space="preserve">NEW-4               </t>
  </si>
  <si>
    <t>Coppabella</t>
  </si>
  <si>
    <t xml:space="preserve">CQ3868C4-  CQ-12-24 </t>
  </si>
  <si>
    <t xml:space="preserve">CQ3868C4-  CQ-40-46 </t>
  </si>
  <si>
    <t xml:space="preserve">CQ3878C4-  CQ-59-67 </t>
  </si>
  <si>
    <t xml:space="preserve">CQ3878C4-  CQ-76-80 </t>
  </si>
  <si>
    <t xml:space="preserve">CQ3878C4-  CQ-92-95 </t>
  </si>
  <si>
    <t xml:space="preserve">CQ3878C4-  CQ-24-37 </t>
  </si>
  <si>
    <t xml:space="preserve">CQ3878C4-  CQ-38-44 </t>
  </si>
  <si>
    <t>Moorvale</t>
  </si>
  <si>
    <t xml:space="preserve">MV4045C4_ CQ_18_21  </t>
  </si>
  <si>
    <t>MV4045C4_ CQ_029_033</t>
  </si>
  <si>
    <t xml:space="preserve">MV4045C4_ CQ_37_41  </t>
  </si>
  <si>
    <t xml:space="preserve">MV4045C4_ CQ_046    </t>
  </si>
  <si>
    <t xml:space="preserve">MV4045C4_ CQ_052    </t>
  </si>
  <si>
    <t>Lake Vermont</t>
  </si>
  <si>
    <t xml:space="preserve">2648CR01            </t>
  </si>
  <si>
    <t>Approximate</t>
  </si>
  <si>
    <t xml:space="preserve">2648CR02            </t>
  </si>
  <si>
    <t xml:space="preserve">2648CR03            </t>
  </si>
  <si>
    <t xml:space="preserve">2700C02             </t>
  </si>
  <si>
    <t xml:space="preserve">2700C05             </t>
  </si>
  <si>
    <t xml:space="preserve">2676C02             </t>
  </si>
  <si>
    <t xml:space="preserve">2676C11             </t>
  </si>
  <si>
    <t xml:space="preserve">2648C09             </t>
  </si>
  <si>
    <t xml:space="preserve">2644C07-08          </t>
  </si>
  <si>
    <t xml:space="preserve">2648C06-C08       </t>
  </si>
  <si>
    <t xml:space="preserve">2638C03_IR             </t>
  </si>
  <si>
    <t xml:space="preserve">2638C04_HA             </t>
  </si>
  <si>
    <t>Oaky Creek</t>
  </si>
  <si>
    <t xml:space="preserve">OCN-GC              </t>
  </si>
  <si>
    <t>Rolleston</t>
  </si>
  <si>
    <t xml:space="preserve">ROL-B               </t>
  </si>
  <si>
    <t xml:space="preserve">ROL-D               </t>
  </si>
  <si>
    <t xml:space="preserve">ROL-D-AFT           </t>
  </si>
  <si>
    <t>Wandoan</t>
  </si>
  <si>
    <t xml:space="preserve">C9326-85.5(W)          </t>
  </si>
  <si>
    <t xml:space="preserve">C9367-74.8(N)   </t>
  </si>
  <si>
    <t xml:space="preserve">C9367-84.1          </t>
  </si>
  <si>
    <t xml:space="preserve">C9368-58            </t>
  </si>
  <si>
    <t>C9368-83.2</t>
  </si>
  <si>
    <t xml:space="preserve">C9368-112           </t>
  </si>
  <si>
    <t xml:space="preserve">C9365-37            </t>
  </si>
  <si>
    <t>C9365-48</t>
  </si>
  <si>
    <t xml:space="preserve">C9365-57.7          </t>
  </si>
  <si>
    <t xml:space="preserve">C9365-79.8          </t>
  </si>
  <si>
    <t xml:space="preserve">C9279-30.6          </t>
  </si>
  <si>
    <t xml:space="preserve">C9279-53.1          </t>
  </si>
  <si>
    <t xml:space="preserve">C9279-63.5          </t>
  </si>
  <si>
    <t xml:space="preserve">C9360-59(S)            </t>
  </si>
  <si>
    <t xml:space="preserve">C9360-61.6          </t>
  </si>
  <si>
    <t xml:space="preserve">C9360-102.2         </t>
  </si>
  <si>
    <t>C9358-45.5</t>
  </si>
  <si>
    <t xml:space="preserve">C9358-79.5          </t>
  </si>
  <si>
    <t xml:space="preserve">C9359-80.3          </t>
  </si>
  <si>
    <t xml:space="preserve">C9349-114.8         </t>
  </si>
  <si>
    <t xml:space="preserve">C9354-132.4         </t>
  </si>
  <si>
    <t xml:space="preserve">C9357-90.2          </t>
  </si>
  <si>
    <t>C9357-100.3 </t>
  </si>
  <si>
    <t xml:space="preserve">C9357-122.8         </t>
  </si>
  <si>
    <t>C9369-41.4</t>
  </si>
  <si>
    <t xml:space="preserve">C9369-56.8          </t>
  </si>
  <si>
    <t xml:space="preserve">C9369-135.3         </t>
  </si>
  <si>
    <t>Meandu</t>
  </si>
  <si>
    <t xml:space="preserve">CENTST11- QA1       </t>
  </si>
  <si>
    <t xml:space="preserve">CENTST11- QA2       </t>
  </si>
  <si>
    <t xml:space="preserve">K4SST6_ACE 1A       </t>
  </si>
  <si>
    <t xml:space="preserve">K4SST6_ACE 1B       </t>
  </si>
  <si>
    <t xml:space="preserve">RAMP5ST12_ KING4A   </t>
  </si>
  <si>
    <t xml:space="preserve">RAMP5ST12_ KING4B   </t>
  </si>
  <si>
    <t>Collingwood Park</t>
  </si>
  <si>
    <t xml:space="preserve">CP-013              </t>
  </si>
  <si>
    <t>CSIRO</t>
  </si>
  <si>
    <t xml:space="preserve">CP-014              </t>
  </si>
  <si>
    <t>Unnamed</t>
  </si>
  <si>
    <t>Metropolitan</t>
  </si>
  <si>
    <t xml:space="preserve">MG306A18CT          </t>
  </si>
  <si>
    <t xml:space="preserve">MG306A13CT          </t>
  </si>
  <si>
    <t xml:space="preserve">MG306A10CT          </t>
  </si>
  <si>
    <t xml:space="preserve">MG306A15CT          </t>
  </si>
  <si>
    <t>Element</t>
  </si>
  <si>
    <t>Symbol</t>
  </si>
  <si>
    <t>Min</t>
  </si>
  <si>
    <t>Max</t>
  </si>
  <si>
    <t>Mean</t>
  </si>
  <si>
    <t>St deviation</t>
  </si>
  <si>
    <t>PAAS(ppm)</t>
  </si>
  <si>
    <t>Lithium</t>
  </si>
  <si>
    <t>Li</t>
  </si>
  <si>
    <t>Beryllium</t>
  </si>
  <si>
    <t>Be</t>
  </si>
  <si>
    <t>Aluminium</t>
  </si>
  <si>
    <t>Al</t>
  </si>
  <si>
    <t>Strontium</t>
  </si>
  <si>
    <t>Sr</t>
  </si>
  <si>
    <t>Scandium</t>
  </si>
  <si>
    <t>Sc</t>
  </si>
  <si>
    <t>Vanadium</t>
  </si>
  <si>
    <t>V</t>
  </si>
  <si>
    <t>Chromium</t>
  </si>
  <si>
    <t>Cr</t>
  </si>
  <si>
    <t>Manganese</t>
  </si>
  <si>
    <t>Mn</t>
  </si>
  <si>
    <t>Iron</t>
  </si>
  <si>
    <t>Fe</t>
  </si>
  <si>
    <t>Cobalt</t>
  </si>
  <si>
    <t>Co</t>
  </si>
  <si>
    <t>Nickel</t>
  </si>
  <si>
    <t>Ni</t>
  </si>
  <si>
    <t>Copper</t>
  </si>
  <si>
    <t>Cu</t>
  </si>
  <si>
    <t>Zinc</t>
  </si>
  <si>
    <t>Zn</t>
  </si>
  <si>
    <t>Gallium</t>
  </si>
  <si>
    <t>Ga</t>
  </si>
  <si>
    <t>Germanium</t>
  </si>
  <si>
    <t>Ge</t>
  </si>
  <si>
    <t xml:space="preserve">        nd</t>
  </si>
  <si>
    <t>Rubidium</t>
  </si>
  <si>
    <t>Rb</t>
  </si>
  <si>
    <t>Yttrium</t>
  </si>
  <si>
    <t>Y</t>
  </si>
  <si>
    <t>Zirconium</t>
  </si>
  <si>
    <t>Zr</t>
  </si>
  <si>
    <t>Niobium</t>
  </si>
  <si>
    <t>Nb</t>
  </si>
  <si>
    <t>Molybdenum</t>
  </si>
  <si>
    <t>Mo</t>
  </si>
  <si>
    <t>Silver</t>
  </si>
  <si>
    <t>Ag</t>
  </si>
  <si>
    <t>Cadmium</t>
  </si>
  <si>
    <t>Cd</t>
  </si>
  <si>
    <t>Indium</t>
  </si>
  <si>
    <t>In</t>
  </si>
  <si>
    <t>Tin</t>
  </si>
  <si>
    <t>Sn</t>
  </si>
  <si>
    <t>Tellurium</t>
  </si>
  <si>
    <t>Te</t>
  </si>
  <si>
    <t>-</t>
  </si>
  <si>
    <t>Caesium</t>
  </si>
  <si>
    <t>Cs</t>
  </si>
  <si>
    <t>Barium</t>
  </si>
  <si>
    <t>Ba</t>
  </si>
  <si>
    <t>Lanthanum</t>
  </si>
  <si>
    <t>La</t>
  </si>
  <si>
    <t>Cerium</t>
  </si>
  <si>
    <t>Ce</t>
  </si>
  <si>
    <t>Praseodymi</t>
  </si>
  <si>
    <t>Pr</t>
  </si>
  <si>
    <t>Neodynium</t>
  </si>
  <si>
    <t>Nd</t>
  </si>
  <si>
    <t>Samarium</t>
  </si>
  <si>
    <t>Sm</t>
  </si>
  <si>
    <t>Europium</t>
  </si>
  <si>
    <t>Eu</t>
  </si>
  <si>
    <t>Gadolinium</t>
  </si>
  <si>
    <t>Gd</t>
  </si>
  <si>
    <t>Terbium</t>
  </si>
  <si>
    <t>Tb</t>
  </si>
  <si>
    <t>Dysprosium</t>
  </si>
  <si>
    <t>Dy</t>
  </si>
  <si>
    <t>Holmium</t>
  </si>
  <si>
    <t>Ho</t>
  </si>
  <si>
    <t>Erbium</t>
  </si>
  <si>
    <t>Er</t>
  </si>
  <si>
    <t>Thulium</t>
  </si>
  <si>
    <t>Tm</t>
  </si>
  <si>
    <t>Ytterbium</t>
  </si>
  <si>
    <t>Yb</t>
  </si>
  <si>
    <t>Lutetium</t>
  </si>
  <si>
    <t>Lu</t>
  </si>
  <si>
    <t>Thallium</t>
  </si>
  <si>
    <t>Ta</t>
  </si>
  <si>
    <t>Rhenium</t>
  </si>
  <si>
    <t>Re</t>
  </si>
  <si>
    <t>Gold</t>
  </si>
  <si>
    <t>Au</t>
  </si>
  <si>
    <t>Tantalum</t>
  </si>
  <si>
    <t>Tl</t>
  </si>
  <si>
    <t>Lead</t>
  </si>
  <si>
    <t>Pb</t>
  </si>
  <si>
    <t>Bismuth</t>
  </si>
  <si>
    <t>Bi</t>
  </si>
  <si>
    <t>Thorium</t>
  </si>
  <si>
    <t>Th</t>
  </si>
  <si>
    <t>Uranium</t>
  </si>
  <si>
    <t>U</t>
  </si>
  <si>
    <t>Total REE+Y</t>
  </si>
  <si>
    <t>Outlook coefficient</t>
  </si>
  <si>
    <t xml:space="preserve">LaN/LuN </t>
  </si>
  <si>
    <t xml:space="preserve"> HREE enriched if &lt; 1</t>
  </si>
  <si>
    <t xml:space="preserve">LaN/SmN </t>
  </si>
  <si>
    <t xml:space="preserve"> MREE enriched if &lt; 1</t>
  </si>
  <si>
    <t xml:space="preserve">GdN/LuN </t>
  </si>
  <si>
    <t xml:space="preserve"> MREE enriched if &gt; 1</t>
  </si>
  <si>
    <t>Ce anomaly</t>
  </si>
  <si>
    <t>&gt;1 oxidation</t>
  </si>
  <si>
    <t>Eu anomaly</t>
  </si>
  <si>
    <t>&gt;1 mafic source or high apatite or hydrothermal infuence</t>
  </si>
  <si>
    <t>Gd anomaly</t>
  </si>
  <si>
    <t>&gt;1 hydrothermal</t>
  </si>
  <si>
    <t>nd</t>
  </si>
  <si>
    <t>&gt;1 mafic source or hydrothermal infuence</t>
  </si>
  <si>
    <t>W - western flank of the basin</t>
  </si>
  <si>
    <t>N - northern cluster</t>
  </si>
  <si>
    <t>S - southern cluster</t>
  </si>
  <si>
    <t xml:space="preserve">STFA-1              </t>
  </si>
  <si>
    <t xml:space="preserve">STBA-1              </t>
  </si>
  <si>
    <t xml:space="preserve">GLFA-1              </t>
  </si>
  <si>
    <t xml:space="preserve">GLBA-1              </t>
  </si>
  <si>
    <t xml:space="preserve">CALFA-1             </t>
  </si>
  <si>
    <t xml:space="preserve">CALBA-1             </t>
  </si>
  <si>
    <t xml:space="preserve">KCBA-1              </t>
  </si>
  <si>
    <t xml:space="preserve">KCFA-1              </t>
  </si>
  <si>
    <t xml:space="preserve">MMFA-1              </t>
  </si>
  <si>
    <t xml:space="preserve">MMBA-1              </t>
  </si>
  <si>
    <t>Sample/Element</t>
  </si>
  <si>
    <t>Tungsten</t>
  </si>
  <si>
    <t xml:space="preserve">HCFC_C              </t>
  </si>
  <si>
    <t xml:space="preserve">                                                         </t>
  </si>
  <si>
    <t xml:space="preserve">DR12C265            </t>
  </si>
  <si>
    <t xml:space="preserve">DR12TF266           </t>
  </si>
  <si>
    <t xml:space="preserve">DR12TF278           </t>
  </si>
  <si>
    <t xml:space="preserve">GR3TF122            </t>
  </si>
  <si>
    <t>GR3CM124</t>
  </si>
  <si>
    <t>GR3TF294</t>
  </si>
  <si>
    <t xml:space="preserve">GR3TF300            </t>
  </si>
  <si>
    <t xml:space="preserve">GR3C412             </t>
  </si>
  <si>
    <t>GR12TF70</t>
  </si>
  <si>
    <t xml:space="preserve">GR12C70             </t>
  </si>
  <si>
    <t xml:space="preserve">GR12TF142           </t>
  </si>
  <si>
    <t>GR12TF200</t>
  </si>
  <si>
    <t>GR12MD241</t>
  </si>
  <si>
    <t xml:space="preserve">GR12TF331           </t>
  </si>
  <si>
    <t xml:space="preserve">GR12TF369           </t>
  </si>
  <si>
    <t xml:space="preserve">GR12TF394           </t>
  </si>
  <si>
    <t>WO1CK36</t>
  </si>
  <si>
    <t>WO1S57</t>
  </si>
  <si>
    <t xml:space="preserve">WO1C61              </t>
  </si>
  <si>
    <t xml:space="preserve">WO1TF175            </t>
  </si>
  <si>
    <t>KL6TF38</t>
  </si>
  <si>
    <t>KL6C100</t>
  </si>
  <si>
    <t>CC16TF151</t>
  </si>
  <si>
    <t>CC16CM161</t>
  </si>
  <si>
    <t>CC16C172</t>
  </si>
  <si>
    <t>CC16S187</t>
  </si>
  <si>
    <t>CC11C296</t>
  </si>
  <si>
    <t>CC11MD334</t>
  </si>
  <si>
    <t>CC11CK452</t>
  </si>
  <si>
    <t>CC499CM103</t>
  </si>
  <si>
    <t>CC499TF109</t>
  </si>
  <si>
    <t xml:space="preserve">CC499C112           </t>
  </si>
  <si>
    <t>CC499TF137</t>
  </si>
  <si>
    <t>CC499S153</t>
  </si>
  <si>
    <t>TA854MD150</t>
  </si>
  <si>
    <t>TA854CM194</t>
  </si>
  <si>
    <t>TA854TF272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</si>
</sst>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DDEBF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7" borderId="0" applyNumberFormat="0" applyBorder="0" applyAlignment="0" applyProtection="0"/>
  </cellStyleXfs>
  <cellXfs count="57">
    <xf numFmtId="0" fontId="0" fillId="0" borderId="0" xfId="0"/>
    <xf numFmtId="0" fontId="2" fillId="0" borderId="0" xfId="0" applyFont="1"/>
    <xf numFmtId="0" fontId="0" fillId="0" borderId="0" xfId="0" applyFont="1"/>
    <xf numFmtId="2" fontId="0" fillId="0" borderId="0" xfId="0" applyNumberFormat="1"/>
    <xf numFmtId="0" fontId="0" fillId="0" borderId="0" xfId="0" quotePrefix="1" applyFont="1"/>
    <xf numFmtId="0" fontId="2" fillId="0" borderId="0" xfId="0" quotePrefix="1" applyFont="1" applyAlignment="1">
      <alignment horizontal="right"/>
    </xf>
    <xf numFmtId="0" fontId="0" fillId="5" borderId="0" xfId="0" applyFill="1"/>
    <xf numFmtId="164" fontId="0" fillId="0" borderId="0" xfId="0" applyNumberFormat="1"/>
    <xf numFmtId="0" fontId="3" fillId="2" borderId="0" xfId="1"/>
    <xf numFmtId="164" fontId="3" fillId="2" borderId="0" xfId="1" applyNumberFormat="1"/>
    <xf numFmtId="0" fontId="0" fillId="6" borderId="0" xfId="0" applyFill="1" applyAlignment="1">
      <alignment horizontal="left"/>
    </xf>
    <xf numFmtId="0" fontId="0" fillId="6" borderId="0" xfId="0" quotePrefix="1" applyFont="1" applyFill="1"/>
    <xf numFmtId="0" fontId="2" fillId="4" borderId="0" xfId="3" applyFont="1"/>
    <xf numFmtId="164" fontId="2" fillId="4" borderId="0" xfId="3" applyNumberFormat="1" applyFont="1"/>
    <xf numFmtId="0" fontId="1" fillId="4" borderId="0" xfId="3" quotePrefix="1" applyFont="1"/>
    <xf numFmtId="0" fontId="1" fillId="3" borderId="0" xfId="2"/>
    <xf numFmtId="1" fontId="1" fillId="3" borderId="0" xfId="2" applyNumberFormat="1"/>
    <xf numFmtId="164" fontId="1" fillId="3" borderId="0" xfId="2" applyNumberFormat="1"/>
    <xf numFmtId="0" fontId="2" fillId="0" borderId="1" xfId="0" applyFont="1" applyBorder="1"/>
    <xf numFmtId="0" fontId="2" fillId="6" borderId="1" xfId="0" applyFont="1" applyFill="1" applyBorder="1" applyAlignment="1">
      <alignment horizontal="left"/>
    </xf>
    <xf numFmtId="0" fontId="0" fillId="5" borderId="1" xfId="0" applyFill="1" applyBorder="1"/>
    <xf numFmtId="0" fontId="2" fillId="3" borderId="1" xfId="2" applyFont="1" applyBorder="1"/>
    <xf numFmtId="164" fontId="2" fillId="3" borderId="1" xfId="2" applyNumberFormat="1" applyFont="1" applyBorder="1"/>
    <xf numFmtId="0" fontId="2" fillId="5" borderId="1" xfId="0" applyFont="1" applyFill="1" applyBorder="1"/>
    <xf numFmtId="0" fontId="2" fillId="0" borderId="1" xfId="0" applyFont="1" applyBorder="1" applyAlignment="1">
      <alignment horizontal="left"/>
    </xf>
    <xf numFmtId="0" fontId="0" fillId="6" borderId="0" xfId="0" applyFont="1" applyFill="1" applyAlignment="1">
      <alignment horizontal="left"/>
    </xf>
    <xf numFmtId="165" fontId="1" fillId="3" borderId="0" xfId="2" applyNumberFormat="1"/>
    <xf numFmtId="0" fontId="0" fillId="0" borderId="0" xfId="0"/>
    <xf numFmtId="0" fontId="6" fillId="0" borderId="0" xfId="0" applyFont="1"/>
    <xf numFmtId="0" fontId="2" fillId="0" borderId="0" xfId="0" applyFont="1"/>
    <xf numFmtId="0" fontId="6" fillId="6" borderId="0" xfId="0" applyFont="1" applyFill="1"/>
    <xf numFmtId="0" fontId="5" fillId="6" borderId="1" xfId="0" applyFont="1" applyFill="1" applyBorder="1"/>
    <xf numFmtId="0" fontId="5" fillId="0" borderId="1" xfId="0" applyFont="1" applyBorder="1"/>
    <xf numFmtId="1" fontId="0" fillId="6" borderId="0" xfId="0" applyNumberFormat="1" applyFill="1" applyAlignment="1">
      <alignment horizontal="left"/>
    </xf>
    <xf numFmtId="0" fontId="6" fillId="6" borderId="0" xfId="0" applyFont="1" applyFill="1" applyAlignment="1">
      <alignment horizontal="left"/>
    </xf>
    <xf numFmtId="0" fontId="7" fillId="6" borderId="0" xfId="4" applyFont="1" applyFill="1" applyAlignment="1">
      <alignment horizontal="left"/>
    </xf>
    <xf numFmtId="0" fontId="2" fillId="0" borderId="1" xfId="0" applyFont="1" applyFill="1" applyBorder="1" applyAlignment="1">
      <alignment horizontal="left"/>
    </xf>
    <xf numFmtId="0" fontId="0" fillId="0" borderId="0" xfId="0" applyFill="1"/>
    <xf numFmtId="0" fontId="2" fillId="5" borderId="0" xfId="0" applyFont="1" applyFill="1" applyBorder="1" applyAlignment="1">
      <alignment horizontal="left"/>
    </xf>
    <xf numFmtId="0" fontId="2" fillId="6" borderId="1" xfId="0" applyFont="1" applyFill="1" applyBorder="1"/>
    <xf numFmtId="0" fontId="2" fillId="0" borderId="0" xfId="0" applyFont="1" applyBorder="1"/>
    <xf numFmtId="0" fontId="2" fillId="0" borderId="0" xfId="0" applyFont="1" applyAlignment="1">
      <alignment horizontal="left" vertical="top"/>
    </xf>
    <xf numFmtId="166" fontId="2" fillId="0" borderId="1" xfId="0" applyNumberFormat="1" applyFont="1" applyBorder="1"/>
    <xf numFmtId="166" fontId="0" fillId="0" borderId="0" xfId="0" applyNumberFormat="1"/>
    <xf numFmtId="0" fontId="2" fillId="0" borderId="0" xfId="0" applyFont="1" applyFill="1"/>
    <xf numFmtId="0" fontId="8" fillId="0" borderId="0" xfId="0" applyFont="1" applyFill="1" applyBorder="1" applyAlignment="1">
      <alignment wrapText="1"/>
    </xf>
    <xf numFmtId="0" fontId="7" fillId="0" borderId="0" xfId="0" applyFont="1"/>
    <xf numFmtId="0" fontId="9" fillId="0" borderId="0" xfId="0" applyFont="1"/>
    <xf numFmtId="0" fontId="7" fillId="6" borderId="0" xfId="0" applyFont="1" applyFill="1" applyAlignment="1">
      <alignment horizontal="left"/>
    </xf>
    <xf numFmtId="0" fontId="7" fillId="5" borderId="0" xfId="0" applyFont="1" applyFill="1"/>
    <xf numFmtId="0" fontId="7" fillId="3" borderId="0" xfId="2" applyFont="1"/>
    <xf numFmtId="164" fontId="7" fillId="3" borderId="0" xfId="2" applyNumberFormat="1" applyFont="1"/>
    <xf numFmtId="2" fontId="7" fillId="0" borderId="0" xfId="0" applyNumberFormat="1" applyFont="1"/>
    <xf numFmtId="0" fontId="7" fillId="8" borderId="0" xfId="0" applyFont="1" applyFill="1" applyAlignment="1">
      <alignment horizontal="left"/>
    </xf>
    <xf numFmtId="0" fontId="7" fillId="8" borderId="0" xfId="4" applyFont="1" applyFill="1" applyAlignment="1">
      <alignment horizontal="left"/>
    </xf>
    <xf numFmtId="165" fontId="7" fillId="3" borderId="0" xfId="2" applyNumberFormat="1" applyFont="1"/>
    <xf numFmtId="0" fontId="0" fillId="6" borderId="0" xfId="0" applyFont="1" applyFill="1" applyAlignment="1">
      <alignment horizontal="center" wrapText="1"/>
    </xf>
  </cellXfs>
  <cellStyles count="5">
    <cellStyle name="20% - Accent2" xfId="2" builtinId="34"/>
    <cellStyle name="20% - Accent6" xfId="3" builtinId="50"/>
    <cellStyle name="Accent1" xfId="1" builtinId="29"/>
    <cellStyle name="Bad" xfId="4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Collinsville</a:t>
            </a:r>
          </a:p>
        </c:rich>
      </c:tx>
      <c:layout>
        <c:manualLayout>
          <c:xMode val="edge"/>
          <c:yMode val="edge"/>
          <c:x val="0.4604495074304869"/>
          <c:y val="4.9459033705487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308675546545362E-2"/>
          <c:y val="0.16033002546296446"/>
          <c:w val="0.92084836007663862"/>
          <c:h val="0.51131586343335267"/>
        </c:manualLayout>
      </c:layout>
      <c:lineChart>
        <c:grouping val="standard"/>
        <c:varyColors val="0"/>
        <c:ser>
          <c:idx val="0"/>
          <c:order val="0"/>
          <c:tx>
            <c:strRef>
              <c:f>Collinsville!$P$1</c:f>
              <c:strCache>
                <c:ptCount val="1"/>
                <c:pt idx="0">
                  <c:v>CBLA-01          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Collinsville!$A$2:$A$50</c15:sqref>
                  </c15:fullRef>
                </c:ext>
              </c:extLst>
              <c:f>(Collinsville!$A$2:$A$15,Collinsville!$A$17:$A$21,Collinsville!$A$23:$A$24,Collinsville!$A$27:$A$43,Collinsville!$A$45,Collinsville!$A$47:$A$50)</c:f>
              <c:strCache>
                <c:ptCount val="43"/>
                <c:pt idx="0">
                  <c:v>Lithium</c:v>
                </c:pt>
                <c:pt idx="1">
                  <c:v>Beryllium</c:v>
                </c:pt>
                <c:pt idx="2">
                  <c:v>Aluminium</c:v>
                </c:pt>
                <c:pt idx="3">
                  <c:v>Strontium</c:v>
                </c:pt>
                <c:pt idx="4">
                  <c:v>Scandium</c:v>
                </c:pt>
                <c:pt idx="5">
                  <c:v>Vanadium</c:v>
                </c:pt>
                <c:pt idx="6">
                  <c:v>Chromium</c:v>
                </c:pt>
                <c:pt idx="7">
                  <c:v>Manganese</c:v>
                </c:pt>
                <c:pt idx="8">
                  <c:v>Iron</c:v>
                </c:pt>
                <c:pt idx="9">
                  <c:v>Cobalt</c:v>
                </c:pt>
                <c:pt idx="10">
                  <c:v>Nickel</c:v>
                </c:pt>
                <c:pt idx="11">
                  <c:v>Copper</c:v>
                </c:pt>
                <c:pt idx="12">
                  <c:v>Zinc</c:v>
                </c:pt>
                <c:pt idx="13">
                  <c:v>Gallium</c:v>
                </c:pt>
                <c:pt idx="14">
                  <c:v>Rubidium</c:v>
                </c:pt>
                <c:pt idx="15">
                  <c:v>Yttrium</c:v>
                </c:pt>
                <c:pt idx="16">
                  <c:v>Zirconium</c:v>
                </c:pt>
                <c:pt idx="17">
                  <c:v>Niobium</c:v>
                </c:pt>
                <c:pt idx="18">
                  <c:v>Molybdenum</c:v>
                </c:pt>
                <c:pt idx="19">
                  <c:v>Cadmium</c:v>
                </c:pt>
                <c:pt idx="20">
                  <c:v>Indium</c:v>
                </c:pt>
                <c:pt idx="21">
                  <c:v>Caesium</c:v>
                </c:pt>
                <c:pt idx="22">
                  <c:v>Barium</c:v>
                </c:pt>
                <c:pt idx="23">
                  <c:v>Lanthanum</c:v>
                </c:pt>
                <c:pt idx="24">
                  <c:v>Cerium</c:v>
                </c:pt>
                <c:pt idx="25">
                  <c:v>Praseodymi</c:v>
                </c:pt>
                <c:pt idx="26">
                  <c:v>Neodynium</c:v>
                </c:pt>
                <c:pt idx="27">
                  <c:v>Samarium</c:v>
                </c:pt>
                <c:pt idx="28">
                  <c:v>Europium</c:v>
                </c:pt>
                <c:pt idx="29">
                  <c:v>Gadolinium</c:v>
                </c:pt>
                <c:pt idx="30">
                  <c:v>Terbium</c:v>
                </c:pt>
                <c:pt idx="31">
                  <c:v>Dysprosium</c:v>
                </c:pt>
                <c:pt idx="32">
                  <c:v>Holmium</c:v>
                </c:pt>
                <c:pt idx="33">
                  <c:v>Erbium</c:v>
                </c:pt>
                <c:pt idx="34">
                  <c:v>Thulium</c:v>
                </c:pt>
                <c:pt idx="35">
                  <c:v>Ytterbium</c:v>
                </c:pt>
                <c:pt idx="36">
                  <c:v>Lutetium</c:v>
                </c:pt>
                <c:pt idx="37">
                  <c:v>Thallium</c:v>
                </c:pt>
                <c:pt idx="38">
                  <c:v>Gold</c:v>
                </c:pt>
                <c:pt idx="39">
                  <c:v>Lead</c:v>
                </c:pt>
                <c:pt idx="40">
                  <c:v>Bismuth</c:v>
                </c:pt>
                <c:pt idx="41">
                  <c:v>Thorium</c:v>
                </c:pt>
                <c:pt idx="42">
                  <c:v>Uranium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Collinsville!$P$2:$P$50</c15:sqref>
                  </c15:fullRef>
                </c:ext>
              </c:extLst>
              <c:f>(Collinsville!$P$2:$P$15,Collinsville!$P$17:$P$21,Collinsville!$P$23:$P$24,Collinsville!$P$27:$P$43,Collinsville!$P$45,Collinsville!$P$47:$P$50)</c:f>
              <c:numCache>
                <c:formatCode>0.00</c:formatCode>
                <c:ptCount val="43"/>
                <c:pt idx="0">
                  <c:v>1.5</c:v>
                </c:pt>
                <c:pt idx="1">
                  <c:v>0.33333333333333331</c:v>
                </c:pt>
                <c:pt idx="2">
                  <c:v>0.5625</c:v>
                </c:pt>
                <c:pt idx="3">
                  <c:v>4.5714285714285714E-2</c:v>
                </c:pt>
                <c:pt idx="4">
                  <c:v>0.45588235294117652</c:v>
                </c:pt>
                <c:pt idx="5">
                  <c:v>0.26168224299065418</c:v>
                </c:pt>
                <c:pt idx="6">
                  <c:v>0.36144578313253012</c:v>
                </c:pt>
                <c:pt idx="7">
                  <c:v>7.166666666666667E-2</c:v>
                </c:pt>
                <c:pt idx="8">
                  <c:v>0.45714285714285713</c:v>
                </c:pt>
                <c:pt idx="9">
                  <c:v>0.6470588235294118</c:v>
                </c:pt>
                <c:pt idx="10">
                  <c:v>0.11363636363636363</c:v>
                </c:pt>
                <c:pt idx="11">
                  <c:v>0.76</c:v>
                </c:pt>
                <c:pt idx="12">
                  <c:v>8.4507042253521125E-2</c:v>
                </c:pt>
                <c:pt idx="13">
                  <c:v>0.31176470588235294</c:v>
                </c:pt>
                <c:pt idx="14">
                  <c:v>4.4642857142857144E-2</c:v>
                </c:pt>
                <c:pt idx="15">
                  <c:v>0.77272727272727271</c:v>
                </c:pt>
                <c:pt idx="16">
                  <c:v>0.68421052631578949</c:v>
                </c:pt>
                <c:pt idx="17">
                  <c:v>0.58333333333333337</c:v>
                </c:pt>
                <c:pt idx="19">
                  <c:v>0.51020408163265307</c:v>
                </c:pt>
                <c:pt idx="20">
                  <c:v>0.6</c:v>
                </c:pt>
                <c:pt idx="21">
                  <c:v>0.15652173913043479</c:v>
                </c:pt>
                <c:pt idx="22">
                  <c:v>0.29090909090909089</c:v>
                </c:pt>
                <c:pt idx="23">
                  <c:v>0.6333333333333333</c:v>
                </c:pt>
                <c:pt idx="24">
                  <c:v>0.65312499999999996</c:v>
                </c:pt>
                <c:pt idx="25">
                  <c:v>0.56338028169014087</c:v>
                </c:pt>
                <c:pt idx="26">
                  <c:v>0.53076923076923077</c:v>
                </c:pt>
                <c:pt idx="27">
                  <c:v>0.55555555555555558</c:v>
                </c:pt>
                <c:pt idx="28">
                  <c:v>0.56818181818181823</c:v>
                </c:pt>
                <c:pt idx="29">
                  <c:v>0.76315789473684215</c:v>
                </c:pt>
                <c:pt idx="30">
                  <c:v>0.625</c:v>
                </c:pt>
                <c:pt idx="31">
                  <c:v>0.62857142857142867</c:v>
                </c:pt>
                <c:pt idx="32">
                  <c:v>0.5</c:v>
                </c:pt>
                <c:pt idx="33">
                  <c:v>0.47826086956521746</c:v>
                </c:pt>
                <c:pt idx="34">
                  <c:v>0.60606060606060608</c:v>
                </c:pt>
                <c:pt idx="35">
                  <c:v>0.45454545454545453</c:v>
                </c:pt>
                <c:pt idx="36">
                  <c:v>0.625</c:v>
                </c:pt>
                <c:pt idx="37">
                  <c:v>0.73333333333333339</c:v>
                </c:pt>
                <c:pt idx="38">
                  <c:v>1.6666666666666667</c:v>
                </c:pt>
                <c:pt idx="39">
                  <c:v>0.70588235294117652</c:v>
                </c:pt>
                <c:pt idx="40">
                  <c:v>2.6771653543307088</c:v>
                </c:pt>
                <c:pt idx="41">
                  <c:v>1</c:v>
                </c:pt>
                <c:pt idx="42">
                  <c:v>0.6785714285714286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A0-43D8-822B-BFD7CE6358C6}"/>
            </c:ext>
          </c:extLst>
        </c:ser>
        <c:ser>
          <c:idx val="1"/>
          <c:order val="1"/>
          <c:tx>
            <c:strRef>
              <c:f>Collinsville!$Q$1</c:f>
              <c:strCache>
                <c:ptCount val="1"/>
                <c:pt idx="0">
                  <c:v>CBLN-02           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Collinsville!$A$2:$A$50</c15:sqref>
                  </c15:fullRef>
                </c:ext>
              </c:extLst>
              <c:f>(Collinsville!$A$2:$A$15,Collinsville!$A$17:$A$21,Collinsville!$A$23:$A$24,Collinsville!$A$27:$A$43,Collinsville!$A$45,Collinsville!$A$47:$A$50)</c:f>
              <c:strCache>
                <c:ptCount val="43"/>
                <c:pt idx="0">
                  <c:v>Lithium</c:v>
                </c:pt>
                <c:pt idx="1">
                  <c:v>Beryllium</c:v>
                </c:pt>
                <c:pt idx="2">
                  <c:v>Aluminium</c:v>
                </c:pt>
                <c:pt idx="3">
                  <c:v>Strontium</c:v>
                </c:pt>
                <c:pt idx="4">
                  <c:v>Scandium</c:v>
                </c:pt>
                <c:pt idx="5">
                  <c:v>Vanadium</c:v>
                </c:pt>
                <c:pt idx="6">
                  <c:v>Chromium</c:v>
                </c:pt>
                <c:pt idx="7">
                  <c:v>Manganese</c:v>
                </c:pt>
                <c:pt idx="8">
                  <c:v>Iron</c:v>
                </c:pt>
                <c:pt idx="9">
                  <c:v>Cobalt</c:v>
                </c:pt>
                <c:pt idx="10">
                  <c:v>Nickel</c:v>
                </c:pt>
                <c:pt idx="11">
                  <c:v>Copper</c:v>
                </c:pt>
                <c:pt idx="12">
                  <c:v>Zinc</c:v>
                </c:pt>
                <c:pt idx="13">
                  <c:v>Gallium</c:v>
                </c:pt>
                <c:pt idx="14">
                  <c:v>Rubidium</c:v>
                </c:pt>
                <c:pt idx="15">
                  <c:v>Yttrium</c:v>
                </c:pt>
                <c:pt idx="16">
                  <c:v>Zirconium</c:v>
                </c:pt>
                <c:pt idx="17">
                  <c:v>Niobium</c:v>
                </c:pt>
                <c:pt idx="18">
                  <c:v>Molybdenum</c:v>
                </c:pt>
                <c:pt idx="19">
                  <c:v>Cadmium</c:v>
                </c:pt>
                <c:pt idx="20">
                  <c:v>Indium</c:v>
                </c:pt>
                <c:pt idx="21">
                  <c:v>Caesium</c:v>
                </c:pt>
                <c:pt idx="22">
                  <c:v>Barium</c:v>
                </c:pt>
                <c:pt idx="23">
                  <c:v>Lanthanum</c:v>
                </c:pt>
                <c:pt idx="24">
                  <c:v>Cerium</c:v>
                </c:pt>
                <c:pt idx="25">
                  <c:v>Praseodymi</c:v>
                </c:pt>
                <c:pt idx="26">
                  <c:v>Neodynium</c:v>
                </c:pt>
                <c:pt idx="27">
                  <c:v>Samarium</c:v>
                </c:pt>
                <c:pt idx="28">
                  <c:v>Europium</c:v>
                </c:pt>
                <c:pt idx="29">
                  <c:v>Gadolinium</c:v>
                </c:pt>
                <c:pt idx="30">
                  <c:v>Terbium</c:v>
                </c:pt>
                <c:pt idx="31">
                  <c:v>Dysprosium</c:v>
                </c:pt>
                <c:pt idx="32">
                  <c:v>Holmium</c:v>
                </c:pt>
                <c:pt idx="33">
                  <c:v>Erbium</c:v>
                </c:pt>
                <c:pt idx="34">
                  <c:v>Thulium</c:v>
                </c:pt>
                <c:pt idx="35">
                  <c:v>Ytterbium</c:v>
                </c:pt>
                <c:pt idx="36">
                  <c:v>Lutetium</c:v>
                </c:pt>
                <c:pt idx="37">
                  <c:v>Thallium</c:v>
                </c:pt>
                <c:pt idx="38">
                  <c:v>Gold</c:v>
                </c:pt>
                <c:pt idx="39">
                  <c:v>Lead</c:v>
                </c:pt>
                <c:pt idx="40">
                  <c:v>Bismuth</c:v>
                </c:pt>
                <c:pt idx="41">
                  <c:v>Thorium</c:v>
                </c:pt>
                <c:pt idx="42">
                  <c:v>Uranium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Collinsville!$Q$2:$Q$50</c15:sqref>
                  </c15:fullRef>
                </c:ext>
              </c:extLst>
              <c:f>(Collinsville!$Q$2:$Q$15,Collinsville!$Q$17:$Q$21,Collinsville!$Q$23:$Q$24,Collinsville!$Q$27:$Q$43,Collinsville!$Q$45,Collinsville!$Q$47:$Q$50)</c:f>
              <c:numCache>
                <c:formatCode>0.00</c:formatCode>
                <c:ptCount val="43"/>
                <c:pt idx="0">
                  <c:v>0.6</c:v>
                </c:pt>
                <c:pt idx="1">
                  <c:v>0.23333333333333331</c:v>
                </c:pt>
                <c:pt idx="2">
                  <c:v>0.23749999999999999</c:v>
                </c:pt>
                <c:pt idx="3">
                  <c:v>9.1428571428571428E-2</c:v>
                </c:pt>
                <c:pt idx="4">
                  <c:v>0.3014705882352941</c:v>
                </c:pt>
                <c:pt idx="5">
                  <c:v>0.14018691588785046</c:v>
                </c:pt>
                <c:pt idx="6">
                  <c:v>0.20481927710843373</c:v>
                </c:pt>
                <c:pt idx="7">
                  <c:v>3.1666666666666669E-2</c:v>
                </c:pt>
                <c:pt idx="8">
                  <c:v>4.8571428571428578E-2</c:v>
                </c:pt>
                <c:pt idx="9">
                  <c:v>4.7647058823529411</c:v>
                </c:pt>
                <c:pt idx="10">
                  <c:v>0.11363636363636363</c:v>
                </c:pt>
                <c:pt idx="11">
                  <c:v>0.56000000000000005</c:v>
                </c:pt>
                <c:pt idx="12">
                  <c:v>5.6338028169014086E-2</c:v>
                </c:pt>
                <c:pt idx="13">
                  <c:v>0.32941176470588235</c:v>
                </c:pt>
                <c:pt idx="14">
                  <c:v>1.7857142857142856E-2</c:v>
                </c:pt>
                <c:pt idx="15">
                  <c:v>0.40909090909090912</c:v>
                </c:pt>
                <c:pt idx="16">
                  <c:v>0.33684210526315789</c:v>
                </c:pt>
                <c:pt idx="17">
                  <c:v>0.3</c:v>
                </c:pt>
                <c:pt idx="19">
                  <c:v>0.51020408163265307</c:v>
                </c:pt>
                <c:pt idx="20">
                  <c:v>0.6</c:v>
                </c:pt>
                <c:pt idx="21">
                  <c:v>7.8260869565217397E-2</c:v>
                </c:pt>
                <c:pt idx="22">
                  <c:v>0.12181818181818181</c:v>
                </c:pt>
                <c:pt idx="23">
                  <c:v>0.33333333333333331</c:v>
                </c:pt>
                <c:pt idx="24">
                  <c:v>0.41562500000000002</c:v>
                </c:pt>
                <c:pt idx="25">
                  <c:v>0.35211267605633806</c:v>
                </c:pt>
                <c:pt idx="26">
                  <c:v>0.33846153846153848</c:v>
                </c:pt>
                <c:pt idx="27">
                  <c:v>0.37777777777777777</c:v>
                </c:pt>
                <c:pt idx="28">
                  <c:v>0.34090909090909088</c:v>
                </c:pt>
                <c:pt idx="29">
                  <c:v>0.5</c:v>
                </c:pt>
                <c:pt idx="30">
                  <c:v>0.3125</c:v>
                </c:pt>
                <c:pt idx="31">
                  <c:v>0.39999999999999997</c:v>
                </c:pt>
                <c:pt idx="32">
                  <c:v>0.37499999999999994</c:v>
                </c:pt>
                <c:pt idx="33">
                  <c:v>0.34782608695652178</c:v>
                </c:pt>
                <c:pt idx="34">
                  <c:v>0.30303030303030304</c:v>
                </c:pt>
                <c:pt idx="35">
                  <c:v>0.36363636363636365</c:v>
                </c:pt>
                <c:pt idx="36">
                  <c:v>0.3125</c:v>
                </c:pt>
                <c:pt idx="37">
                  <c:v>0.41333333333333333</c:v>
                </c:pt>
                <c:pt idx="38">
                  <c:v>2.2222222222222223</c:v>
                </c:pt>
                <c:pt idx="39">
                  <c:v>0.56470588235294117</c:v>
                </c:pt>
                <c:pt idx="40">
                  <c:v>3.3070866141732282</c:v>
                </c:pt>
                <c:pt idx="41">
                  <c:v>0.53271028037383183</c:v>
                </c:pt>
                <c:pt idx="42">
                  <c:v>0.60714285714285721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A0-43D8-822B-BFD7CE6358C6}"/>
            </c:ext>
          </c:extLst>
        </c:ser>
        <c:ser>
          <c:idx val="2"/>
          <c:order val="2"/>
          <c:tx>
            <c:strRef>
              <c:f>Collinsville!$R$1</c:f>
              <c:strCache>
                <c:ptCount val="1"/>
                <c:pt idx="0">
                  <c:v>CBLN-O1            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Collinsville!$A$2:$A$50</c15:sqref>
                  </c15:fullRef>
                </c:ext>
              </c:extLst>
              <c:f>(Collinsville!$A$2:$A$15,Collinsville!$A$17:$A$21,Collinsville!$A$23:$A$24,Collinsville!$A$27:$A$43,Collinsville!$A$45,Collinsville!$A$47:$A$50)</c:f>
              <c:strCache>
                <c:ptCount val="43"/>
                <c:pt idx="0">
                  <c:v>Lithium</c:v>
                </c:pt>
                <c:pt idx="1">
                  <c:v>Beryllium</c:v>
                </c:pt>
                <c:pt idx="2">
                  <c:v>Aluminium</c:v>
                </c:pt>
                <c:pt idx="3">
                  <c:v>Strontium</c:v>
                </c:pt>
                <c:pt idx="4">
                  <c:v>Scandium</c:v>
                </c:pt>
                <c:pt idx="5">
                  <c:v>Vanadium</c:v>
                </c:pt>
                <c:pt idx="6">
                  <c:v>Chromium</c:v>
                </c:pt>
                <c:pt idx="7">
                  <c:v>Manganese</c:v>
                </c:pt>
                <c:pt idx="8">
                  <c:v>Iron</c:v>
                </c:pt>
                <c:pt idx="9">
                  <c:v>Cobalt</c:v>
                </c:pt>
                <c:pt idx="10">
                  <c:v>Nickel</c:v>
                </c:pt>
                <c:pt idx="11">
                  <c:v>Copper</c:v>
                </c:pt>
                <c:pt idx="12">
                  <c:v>Zinc</c:v>
                </c:pt>
                <c:pt idx="13">
                  <c:v>Gallium</c:v>
                </c:pt>
                <c:pt idx="14">
                  <c:v>Rubidium</c:v>
                </c:pt>
                <c:pt idx="15">
                  <c:v>Yttrium</c:v>
                </c:pt>
                <c:pt idx="16">
                  <c:v>Zirconium</c:v>
                </c:pt>
                <c:pt idx="17">
                  <c:v>Niobium</c:v>
                </c:pt>
                <c:pt idx="18">
                  <c:v>Molybdenum</c:v>
                </c:pt>
                <c:pt idx="19">
                  <c:v>Cadmium</c:v>
                </c:pt>
                <c:pt idx="20">
                  <c:v>Indium</c:v>
                </c:pt>
                <c:pt idx="21">
                  <c:v>Caesium</c:v>
                </c:pt>
                <c:pt idx="22">
                  <c:v>Barium</c:v>
                </c:pt>
                <c:pt idx="23">
                  <c:v>Lanthanum</c:v>
                </c:pt>
                <c:pt idx="24">
                  <c:v>Cerium</c:v>
                </c:pt>
                <c:pt idx="25">
                  <c:v>Praseodymi</c:v>
                </c:pt>
                <c:pt idx="26">
                  <c:v>Neodynium</c:v>
                </c:pt>
                <c:pt idx="27">
                  <c:v>Samarium</c:v>
                </c:pt>
                <c:pt idx="28">
                  <c:v>Europium</c:v>
                </c:pt>
                <c:pt idx="29">
                  <c:v>Gadolinium</c:v>
                </c:pt>
                <c:pt idx="30">
                  <c:v>Terbium</c:v>
                </c:pt>
                <c:pt idx="31">
                  <c:v>Dysprosium</c:v>
                </c:pt>
                <c:pt idx="32">
                  <c:v>Holmium</c:v>
                </c:pt>
                <c:pt idx="33">
                  <c:v>Erbium</c:v>
                </c:pt>
                <c:pt idx="34">
                  <c:v>Thulium</c:v>
                </c:pt>
                <c:pt idx="35">
                  <c:v>Ytterbium</c:v>
                </c:pt>
                <c:pt idx="36">
                  <c:v>Lutetium</c:v>
                </c:pt>
                <c:pt idx="37">
                  <c:v>Thallium</c:v>
                </c:pt>
                <c:pt idx="38">
                  <c:v>Gold</c:v>
                </c:pt>
                <c:pt idx="39">
                  <c:v>Lead</c:v>
                </c:pt>
                <c:pt idx="40">
                  <c:v>Bismuth</c:v>
                </c:pt>
                <c:pt idx="41">
                  <c:v>Thorium</c:v>
                </c:pt>
                <c:pt idx="42">
                  <c:v>Uranium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Collinsville!$R$2:$R$50</c15:sqref>
                  </c15:fullRef>
                </c:ext>
              </c:extLst>
              <c:f>(Collinsville!$R$2:$R$15,Collinsville!$R$17:$R$21,Collinsville!$R$23:$R$24,Collinsville!$R$27:$R$43,Collinsville!$R$45,Collinsville!$R$47:$R$50)</c:f>
              <c:numCache>
                <c:formatCode>0.00</c:formatCode>
                <c:ptCount val="43"/>
                <c:pt idx="0">
                  <c:v>2</c:v>
                </c:pt>
                <c:pt idx="1">
                  <c:v>0.33333333333333331</c:v>
                </c:pt>
                <c:pt idx="2">
                  <c:v>1.2</c:v>
                </c:pt>
                <c:pt idx="3">
                  <c:v>0.88571428571428568</c:v>
                </c:pt>
                <c:pt idx="4">
                  <c:v>2.5</c:v>
                </c:pt>
                <c:pt idx="5">
                  <c:v>2.8971962616822431</c:v>
                </c:pt>
                <c:pt idx="6">
                  <c:v>1.4457831325301205</c:v>
                </c:pt>
                <c:pt idx="7">
                  <c:v>0.8666666666666667</c:v>
                </c:pt>
                <c:pt idx="8">
                  <c:v>1.4</c:v>
                </c:pt>
                <c:pt idx="9">
                  <c:v>2.8823529411764706</c:v>
                </c:pt>
                <c:pt idx="10">
                  <c:v>1.6363636363636365</c:v>
                </c:pt>
                <c:pt idx="11">
                  <c:v>4</c:v>
                </c:pt>
                <c:pt idx="12">
                  <c:v>0.92957746478873238</c:v>
                </c:pt>
                <c:pt idx="13">
                  <c:v>1.1764705882352942</c:v>
                </c:pt>
                <c:pt idx="14">
                  <c:v>0.11517857142857144</c:v>
                </c:pt>
                <c:pt idx="15">
                  <c:v>0.90909090909090906</c:v>
                </c:pt>
                <c:pt idx="16">
                  <c:v>0.68421052631578949</c:v>
                </c:pt>
                <c:pt idx="17">
                  <c:v>0.6333333333333333</c:v>
                </c:pt>
                <c:pt idx="18">
                  <c:v>2.6666666666666665</c:v>
                </c:pt>
                <c:pt idx="19">
                  <c:v>1.3265306122448979</c:v>
                </c:pt>
                <c:pt idx="20">
                  <c:v>1</c:v>
                </c:pt>
                <c:pt idx="21">
                  <c:v>0.45652173913043481</c:v>
                </c:pt>
                <c:pt idx="22">
                  <c:v>0.54545454545454541</c:v>
                </c:pt>
                <c:pt idx="23">
                  <c:v>0.6333333333333333</c:v>
                </c:pt>
                <c:pt idx="24">
                  <c:v>0.40156249999999999</c:v>
                </c:pt>
                <c:pt idx="25">
                  <c:v>0.49295774647887325</c:v>
                </c:pt>
                <c:pt idx="26">
                  <c:v>0.60769230769230775</c:v>
                </c:pt>
                <c:pt idx="27">
                  <c:v>0.91111111111111098</c:v>
                </c:pt>
                <c:pt idx="28">
                  <c:v>1.4772727272727273</c:v>
                </c:pt>
                <c:pt idx="29">
                  <c:v>1.1842105263157896</c:v>
                </c:pt>
                <c:pt idx="30">
                  <c:v>1.09375</c:v>
                </c:pt>
                <c:pt idx="31">
                  <c:v>1.0571428571428572</c:v>
                </c:pt>
                <c:pt idx="32">
                  <c:v>1</c:v>
                </c:pt>
                <c:pt idx="33">
                  <c:v>0.95652173913043492</c:v>
                </c:pt>
                <c:pt idx="34">
                  <c:v>0.90909090909090906</c:v>
                </c:pt>
                <c:pt idx="35">
                  <c:v>0.81818181818181812</c:v>
                </c:pt>
                <c:pt idx="36">
                  <c:v>0.9375</c:v>
                </c:pt>
                <c:pt idx="37">
                  <c:v>0.68</c:v>
                </c:pt>
                <c:pt idx="38">
                  <c:v>2.7777777777777781</c:v>
                </c:pt>
                <c:pt idx="39">
                  <c:v>0.22352941176470587</c:v>
                </c:pt>
                <c:pt idx="41">
                  <c:v>0.14953271028037385</c:v>
                </c:pt>
                <c:pt idx="42">
                  <c:v>0.17142857142857143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A0-43D8-822B-BFD7CE6358C6}"/>
            </c:ext>
          </c:extLst>
        </c:ser>
        <c:ser>
          <c:idx val="3"/>
          <c:order val="3"/>
          <c:tx>
            <c:strRef>
              <c:f>Collinsville!$S$1</c:f>
              <c:strCache>
                <c:ptCount val="1"/>
                <c:pt idx="0">
                  <c:v>CLBOW-1            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Collinsville!$A$2:$A$50</c15:sqref>
                  </c15:fullRef>
                </c:ext>
              </c:extLst>
              <c:f>(Collinsville!$A$2:$A$15,Collinsville!$A$17:$A$21,Collinsville!$A$23:$A$24,Collinsville!$A$27:$A$43,Collinsville!$A$45,Collinsville!$A$47:$A$50)</c:f>
              <c:strCache>
                <c:ptCount val="43"/>
                <c:pt idx="0">
                  <c:v>Lithium</c:v>
                </c:pt>
                <c:pt idx="1">
                  <c:v>Beryllium</c:v>
                </c:pt>
                <c:pt idx="2">
                  <c:v>Aluminium</c:v>
                </c:pt>
                <c:pt idx="3">
                  <c:v>Strontium</c:v>
                </c:pt>
                <c:pt idx="4">
                  <c:v>Scandium</c:v>
                </c:pt>
                <c:pt idx="5">
                  <c:v>Vanadium</c:v>
                </c:pt>
                <c:pt idx="6">
                  <c:v>Chromium</c:v>
                </c:pt>
                <c:pt idx="7">
                  <c:v>Manganese</c:v>
                </c:pt>
                <c:pt idx="8">
                  <c:v>Iron</c:v>
                </c:pt>
                <c:pt idx="9">
                  <c:v>Cobalt</c:v>
                </c:pt>
                <c:pt idx="10">
                  <c:v>Nickel</c:v>
                </c:pt>
                <c:pt idx="11">
                  <c:v>Copper</c:v>
                </c:pt>
                <c:pt idx="12">
                  <c:v>Zinc</c:v>
                </c:pt>
                <c:pt idx="13">
                  <c:v>Gallium</c:v>
                </c:pt>
                <c:pt idx="14">
                  <c:v>Rubidium</c:v>
                </c:pt>
                <c:pt idx="15">
                  <c:v>Yttrium</c:v>
                </c:pt>
                <c:pt idx="16">
                  <c:v>Zirconium</c:v>
                </c:pt>
                <c:pt idx="17">
                  <c:v>Niobium</c:v>
                </c:pt>
                <c:pt idx="18">
                  <c:v>Molybdenum</c:v>
                </c:pt>
                <c:pt idx="19">
                  <c:v>Cadmium</c:v>
                </c:pt>
                <c:pt idx="20">
                  <c:v>Indium</c:v>
                </c:pt>
                <c:pt idx="21">
                  <c:v>Caesium</c:v>
                </c:pt>
                <c:pt idx="22">
                  <c:v>Barium</c:v>
                </c:pt>
                <c:pt idx="23">
                  <c:v>Lanthanum</c:v>
                </c:pt>
                <c:pt idx="24">
                  <c:v>Cerium</c:v>
                </c:pt>
                <c:pt idx="25">
                  <c:v>Praseodymi</c:v>
                </c:pt>
                <c:pt idx="26">
                  <c:v>Neodynium</c:v>
                </c:pt>
                <c:pt idx="27">
                  <c:v>Samarium</c:v>
                </c:pt>
                <c:pt idx="28">
                  <c:v>Europium</c:v>
                </c:pt>
                <c:pt idx="29">
                  <c:v>Gadolinium</c:v>
                </c:pt>
                <c:pt idx="30">
                  <c:v>Terbium</c:v>
                </c:pt>
                <c:pt idx="31">
                  <c:v>Dysprosium</c:v>
                </c:pt>
                <c:pt idx="32">
                  <c:v>Holmium</c:v>
                </c:pt>
                <c:pt idx="33">
                  <c:v>Erbium</c:v>
                </c:pt>
                <c:pt idx="34">
                  <c:v>Thulium</c:v>
                </c:pt>
                <c:pt idx="35">
                  <c:v>Ytterbium</c:v>
                </c:pt>
                <c:pt idx="36">
                  <c:v>Lutetium</c:v>
                </c:pt>
                <c:pt idx="37">
                  <c:v>Thallium</c:v>
                </c:pt>
                <c:pt idx="38">
                  <c:v>Gold</c:v>
                </c:pt>
                <c:pt idx="39">
                  <c:v>Lead</c:v>
                </c:pt>
                <c:pt idx="40">
                  <c:v>Bismuth</c:v>
                </c:pt>
                <c:pt idx="41">
                  <c:v>Thorium</c:v>
                </c:pt>
                <c:pt idx="42">
                  <c:v>Uranium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Collinsville!$S$2:$S$50</c15:sqref>
                  </c15:fullRef>
                </c:ext>
              </c:extLst>
              <c:f>(Collinsville!$S$2:$S$15,Collinsville!$S$17:$S$21,Collinsville!$S$23:$S$24,Collinsville!$S$27:$S$43,Collinsville!$S$45,Collinsville!$S$47:$S$50)</c:f>
              <c:numCache>
                <c:formatCode>0.00</c:formatCode>
                <c:ptCount val="43"/>
                <c:pt idx="0">
                  <c:v>0.65</c:v>
                </c:pt>
                <c:pt idx="1">
                  <c:v>0.33333333333333331</c:v>
                </c:pt>
                <c:pt idx="2">
                  <c:v>0.16250000000000001</c:v>
                </c:pt>
                <c:pt idx="3">
                  <c:v>0.27714285714285714</c:v>
                </c:pt>
                <c:pt idx="4">
                  <c:v>0.22794117647058826</c:v>
                </c:pt>
                <c:pt idx="5">
                  <c:v>0.16822429906542055</c:v>
                </c:pt>
                <c:pt idx="6">
                  <c:v>0.18072289156626506</c:v>
                </c:pt>
                <c:pt idx="7">
                  <c:v>0.10333333333333333</c:v>
                </c:pt>
                <c:pt idx="8">
                  <c:v>0.10571428571428572</c:v>
                </c:pt>
                <c:pt idx="9">
                  <c:v>0.41176470588235292</c:v>
                </c:pt>
                <c:pt idx="10">
                  <c:v>4.5454545454545456E-2</c:v>
                </c:pt>
                <c:pt idx="11">
                  <c:v>0.08</c:v>
                </c:pt>
                <c:pt idx="12">
                  <c:v>4.2253521126760563E-2</c:v>
                </c:pt>
                <c:pt idx="13">
                  <c:v>0.19999999999999998</c:v>
                </c:pt>
                <c:pt idx="14">
                  <c:v>5.8035714285714288E-3</c:v>
                </c:pt>
                <c:pt idx="15">
                  <c:v>0.45454545454545453</c:v>
                </c:pt>
                <c:pt idx="16">
                  <c:v>0.35789473684210527</c:v>
                </c:pt>
                <c:pt idx="17">
                  <c:v>0.24166666666666667</c:v>
                </c:pt>
                <c:pt idx="19">
                  <c:v>0.30612244897959179</c:v>
                </c:pt>
                <c:pt idx="22">
                  <c:v>0.16</c:v>
                </c:pt>
                <c:pt idx="23">
                  <c:v>0.43333333333333335</c:v>
                </c:pt>
                <c:pt idx="24">
                  <c:v>0.48281249999999998</c:v>
                </c:pt>
                <c:pt idx="25">
                  <c:v>0.40845070422535212</c:v>
                </c:pt>
                <c:pt idx="26">
                  <c:v>0.38846153846153847</c:v>
                </c:pt>
                <c:pt idx="27">
                  <c:v>0.42222222222222222</c:v>
                </c:pt>
                <c:pt idx="28">
                  <c:v>0.45454545454545459</c:v>
                </c:pt>
                <c:pt idx="29">
                  <c:v>0.57894736842105265</c:v>
                </c:pt>
                <c:pt idx="30">
                  <c:v>0.46875</c:v>
                </c:pt>
                <c:pt idx="31">
                  <c:v>0.39999999999999997</c:v>
                </c:pt>
                <c:pt idx="32">
                  <c:v>0.37499999999999994</c:v>
                </c:pt>
                <c:pt idx="33">
                  <c:v>0.30434782608695654</c:v>
                </c:pt>
                <c:pt idx="34">
                  <c:v>0.30303030303030304</c:v>
                </c:pt>
                <c:pt idx="35">
                  <c:v>0.22727272727272727</c:v>
                </c:pt>
                <c:pt idx="36">
                  <c:v>0.3125</c:v>
                </c:pt>
                <c:pt idx="37">
                  <c:v>0.33333333333333331</c:v>
                </c:pt>
                <c:pt idx="38">
                  <c:v>3.3333333333333335</c:v>
                </c:pt>
                <c:pt idx="39">
                  <c:v>0.45882352941176469</c:v>
                </c:pt>
                <c:pt idx="40">
                  <c:v>1.2598425196850394</c:v>
                </c:pt>
                <c:pt idx="41">
                  <c:v>0.48598130841121501</c:v>
                </c:pt>
                <c:pt idx="42">
                  <c:v>0.4285714285714286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A0-43D8-822B-BFD7CE6358C6}"/>
            </c:ext>
          </c:extLst>
        </c:ser>
        <c:ser>
          <c:idx val="4"/>
          <c:order val="4"/>
          <c:tx>
            <c:strRef>
              <c:f>Collinsville!$T$1</c:f>
              <c:strCache>
                <c:ptCount val="1"/>
                <c:pt idx="0">
                  <c:v>CPOTTS-1           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Collinsville!$A$2:$A$50</c15:sqref>
                  </c15:fullRef>
                </c:ext>
              </c:extLst>
              <c:f>(Collinsville!$A$2:$A$15,Collinsville!$A$17:$A$21,Collinsville!$A$23:$A$24,Collinsville!$A$27:$A$43,Collinsville!$A$45,Collinsville!$A$47:$A$50)</c:f>
              <c:strCache>
                <c:ptCount val="43"/>
                <c:pt idx="0">
                  <c:v>Lithium</c:v>
                </c:pt>
                <c:pt idx="1">
                  <c:v>Beryllium</c:v>
                </c:pt>
                <c:pt idx="2">
                  <c:v>Aluminium</c:v>
                </c:pt>
                <c:pt idx="3">
                  <c:v>Strontium</c:v>
                </c:pt>
                <c:pt idx="4">
                  <c:v>Scandium</c:v>
                </c:pt>
                <c:pt idx="5">
                  <c:v>Vanadium</c:v>
                </c:pt>
                <c:pt idx="6">
                  <c:v>Chromium</c:v>
                </c:pt>
                <c:pt idx="7">
                  <c:v>Manganese</c:v>
                </c:pt>
                <c:pt idx="8">
                  <c:v>Iron</c:v>
                </c:pt>
                <c:pt idx="9">
                  <c:v>Cobalt</c:v>
                </c:pt>
                <c:pt idx="10">
                  <c:v>Nickel</c:v>
                </c:pt>
                <c:pt idx="11">
                  <c:v>Copper</c:v>
                </c:pt>
                <c:pt idx="12">
                  <c:v>Zinc</c:v>
                </c:pt>
                <c:pt idx="13">
                  <c:v>Gallium</c:v>
                </c:pt>
                <c:pt idx="14">
                  <c:v>Rubidium</c:v>
                </c:pt>
                <c:pt idx="15">
                  <c:v>Yttrium</c:v>
                </c:pt>
                <c:pt idx="16">
                  <c:v>Zirconium</c:v>
                </c:pt>
                <c:pt idx="17">
                  <c:v>Niobium</c:v>
                </c:pt>
                <c:pt idx="18">
                  <c:v>Molybdenum</c:v>
                </c:pt>
                <c:pt idx="19">
                  <c:v>Cadmium</c:v>
                </c:pt>
                <c:pt idx="20">
                  <c:v>Indium</c:v>
                </c:pt>
                <c:pt idx="21">
                  <c:v>Caesium</c:v>
                </c:pt>
                <c:pt idx="22">
                  <c:v>Barium</c:v>
                </c:pt>
                <c:pt idx="23">
                  <c:v>Lanthanum</c:v>
                </c:pt>
                <c:pt idx="24">
                  <c:v>Cerium</c:v>
                </c:pt>
                <c:pt idx="25">
                  <c:v>Praseodymi</c:v>
                </c:pt>
                <c:pt idx="26">
                  <c:v>Neodynium</c:v>
                </c:pt>
                <c:pt idx="27">
                  <c:v>Samarium</c:v>
                </c:pt>
                <c:pt idx="28">
                  <c:v>Europium</c:v>
                </c:pt>
                <c:pt idx="29">
                  <c:v>Gadolinium</c:v>
                </c:pt>
                <c:pt idx="30">
                  <c:v>Terbium</c:v>
                </c:pt>
                <c:pt idx="31">
                  <c:v>Dysprosium</c:v>
                </c:pt>
                <c:pt idx="32">
                  <c:v>Holmium</c:v>
                </c:pt>
                <c:pt idx="33">
                  <c:v>Erbium</c:v>
                </c:pt>
                <c:pt idx="34">
                  <c:v>Thulium</c:v>
                </c:pt>
                <c:pt idx="35">
                  <c:v>Ytterbium</c:v>
                </c:pt>
                <c:pt idx="36">
                  <c:v>Lutetium</c:v>
                </c:pt>
                <c:pt idx="37">
                  <c:v>Thallium</c:v>
                </c:pt>
                <c:pt idx="38">
                  <c:v>Gold</c:v>
                </c:pt>
                <c:pt idx="39">
                  <c:v>Lead</c:v>
                </c:pt>
                <c:pt idx="40">
                  <c:v>Bismuth</c:v>
                </c:pt>
                <c:pt idx="41">
                  <c:v>Thorium</c:v>
                </c:pt>
                <c:pt idx="42">
                  <c:v>Uranium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Collinsville!$T$2:$T$50</c15:sqref>
                  </c15:fullRef>
                </c:ext>
              </c:extLst>
              <c:f>(Collinsville!$T$2:$T$15,Collinsville!$T$17:$T$21,Collinsville!$T$23:$T$24,Collinsville!$T$27:$T$43,Collinsville!$T$45,Collinsville!$T$47:$T$50)</c:f>
              <c:numCache>
                <c:formatCode>0.00</c:formatCode>
                <c:ptCount val="43"/>
                <c:pt idx="0">
                  <c:v>2.35</c:v>
                </c:pt>
                <c:pt idx="1">
                  <c:v>0.66666666666666663</c:v>
                </c:pt>
                <c:pt idx="2">
                  <c:v>0.53749999999999998</c:v>
                </c:pt>
                <c:pt idx="3">
                  <c:v>0.1</c:v>
                </c:pt>
                <c:pt idx="4">
                  <c:v>0.49264705882352944</c:v>
                </c:pt>
                <c:pt idx="5">
                  <c:v>0.38317757009345793</c:v>
                </c:pt>
                <c:pt idx="6">
                  <c:v>0.26506024096385544</c:v>
                </c:pt>
                <c:pt idx="7">
                  <c:v>0.12166666666666667</c:v>
                </c:pt>
                <c:pt idx="8">
                  <c:v>0.48571428571428571</c:v>
                </c:pt>
                <c:pt idx="9">
                  <c:v>7.6470588235294121</c:v>
                </c:pt>
                <c:pt idx="10">
                  <c:v>0.29545454545454547</c:v>
                </c:pt>
                <c:pt idx="11">
                  <c:v>0.68</c:v>
                </c:pt>
                <c:pt idx="12">
                  <c:v>0.21126760563380281</c:v>
                </c:pt>
                <c:pt idx="13">
                  <c:v>0.55882352941176472</c:v>
                </c:pt>
                <c:pt idx="14">
                  <c:v>0.10535714285714286</c:v>
                </c:pt>
                <c:pt idx="15">
                  <c:v>0.81818181818181823</c:v>
                </c:pt>
                <c:pt idx="16">
                  <c:v>0.52105263157894732</c:v>
                </c:pt>
                <c:pt idx="17">
                  <c:v>0.53333333333333333</c:v>
                </c:pt>
                <c:pt idx="19">
                  <c:v>0.91836734693877542</c:v>
                </c:pt>
                <c:pt idx="20">
                  <c:v>0.79999999999999993</c:v>
                </c:pt>
                <c:pt idx="21">
                  <c:v>0.32608695652173914</c:v>
                </c:pt>
                <c:pt idx="22">
                  <c:v>0.23636363636363636</c:v>
                </c:pt>
                <c:pt idx="23">
                  <c:v>0.43333333333333335</c:v>
                </c:pt>
                <c:pt idx="24">
                  <c:v>0.48749999999999999</c:v>
                </c:pt>
                <c:pt idx="25">
                  <c:v>0.49295774647887325</c:v>
                </c:pt>
                <c:pt idx="26">
                  <c:v>0.49615384615384617</c:v>
                </c:pt>
                <c:pt idx="27">
                  <c:v>0.64444444444444438</c:v>
                </c:pt>
                <c:pt idx="28">
                  <c:v>0.68181818181818177</c:v>
                </c:pt>
                <c:pt idx="29">
                  <c:v>0.81578947368421062</c:v>
                </c:pt>
                <c:pt idx="30">
                  <c:v>0.625</c:v>
                </c:pt>
                <c:pt idx="31">
                  <c:v>0.74285714285714288</c:v>
                </c:pt>
                <c:pt idx="32">
                  <c:v>0.625</c:v>
                </c:pt>
                <c:pt idx="33">
                  <c:v>0.60869565217391308</c:v>
                </c:pt>
                <c:pt idx="34">
                  <c:v>0.60606060606060608</c:v>
                </c:pt>
                <c:pt idx="35">
                  <c:v>0.54545454545454541</c:v>
                </c:pt>
                <c:pt idx="36">
                  <c:v>0.625</c:v>
                </c:pt>
                <c:pt idx="37">
                  <c:v>0.62666666666666659</c:v>
                </c:pt>
                <c:pt idx="38">
                  <c:v>3.3333333333333335</c:v>
                </c:pt>
                <c:pt idx="39">
                  <c:v>0.88235294117647056</c:v>
                </c:pt>
                <c:pt idx="40">
                  <c:v>2.6771653543307088</c:v>
                </c:pt>
                <c:pt idx="41">
                  <c:v>0.71028037383177567</c:v>
                </c:pt>
                <c:pt idx="42">
                  <c:v>0.5357142857142857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A0-43D8-822B-BFD7CE6358C6}"/>
            </c:ext>
          </c:extLst>
        </c:ser>
        <c:ser>
          <c:idx val="5"/>
          <c:order val="5"/>
          <c:tx>
            <c:strRef>
              <c:f>Collinsville!$U$1</c:f>
              <c:strCache>
                <c:ptCount val="1"/>
                <c:pt idx="0">
                  <c:v>SCCDE-1            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Collinsville!$A$2:$A$50</c15:sqref>
                  </c15:fullRef>
                </c:ext>
              </c:extLst>
              <c:f>(Collinsville!$A$2:$A$15,Collinsville!$A$17:$A$21,Collinsville!$A$23:$A$24,Collinsville!$A$27:$A$43,Collinsville!$A$45,Collinsville!$A$47:$A$50)</c:f>
              <c:strCache>
                <c:ptCount val="43"/>
                <c:pt idx="0">
                  <c:v>Lithium</c:v>
                </c:pt>
                <c:pt idx="1">
                  <c:v>Beryllium</c:v>
                </c:pt>
                <c:pt idx="2">
                  <c:v>Aluminium</c:v>
                </c:pt>
                <c:pt idx="3">
                  <c:v>Strontium</c:v>
                </c:pt>
                <c:pt idx="4">
                  <c:v>Scandium</c:v>
                </c:pt>
                <c:pt idx="5">
                  <c:v>Vanadium</c:v>
                </c:pt>
                <c:pt idx="6">
                  <c:v>Chromium</c:v>
                </c:pt>
                <c:pt idx="7">
                  <c:v>Manganese</c:v>
                </c:pt>
                <c:pt idx="8">
                  <c:v>Iron</c:v>
                </c:pt>
                <c:pt idx="9">
                  <c:v>Cobalt</c:v>
                </c:pt>
                <c:pt idx="10">
                  <c:v>Nickel</c:v>
                </c:pt>
                <c:pt idx="11">
                  <c:v>Copper</c:v>
                </c:pt>
                <c:pt idx="12">
                  <c:v>Zinc</c:v>
                </c:pt>
                <c:pt idx="13">
                  <c:v>Gallium</c:v>
                </c:pt>
                <c:pt idx="14">
                  <c:v>Rubidium</c:v>
                </c:pt>
                <c:pt idx="15">
                  <c:v>Yttrium</c:v>
                </c:pt>
                <c:pt idx="16">
                  <c:v>Zirconium</c:v>
                </c:pt>
                <c:pt idx="17">
                  <c:v>Niobium</c:v>
                </c:pt>
                <c:pt idx="18">
                  <c:v>Molybdenum</c:v>
                </c:pt>
                <c:pt idx="19">
                  <c:v>Cadmium</c:v>
                </c:pt>
                <c:pt idx="20">
                  <c:v>Indium</c:v>
                </c:pt>
                <c:pt idx="21">
                  <c:v>Caesium</c:v>
                </c:pt>
                <c:pt idx="22">
                  <c:v>Barium</c:v>
                </c:pt>
                <c:pt idx="23">
                  <c:v>Lanthanum</c:v>
                </c:pt>
                <c:pt idx="24">
                  <c:v>Cerium</c:v>
                </c:pt>
                <c:pt idx="25">
                  <c:v>Praseodymi</c:v>
                </c:pt>
                <c:pt idx="26">
                  <c:v>Neodynium</c:v>
                </c:pt>
                <c:pt idx="27">
                  <c:v>Samarium</c:v>
                </c:pt>
                <c:pt idx="28">
                  <c:v>Europium</c:v>
                </c:pt>
                <c:pt idx="29">
                  <c:v>Gadolinium</c:v>
                </c:pt>
                <c:pt idx="30">
                  <c:v>Terbium</c:v>
                </c:pt>
                <c:pt idx="31">
                  <c:v>Dysprosium</c:v>
                </c:pt>
                <c:pt idx="32">
                  <c:v>Holmium</c:v>
                </c:pt>
                <c:pt idx="33">
                  <c:v>Erbium</c:v>
                </c:pt>
                <c:pt idx="34">
                  <c:v>Thulium</c:v>
                </c:pt>
                <c:pt idx="35">
                  <c:v>Ytterbium</c:v>
                </c:pt>
                <c:pt idx="36">
                  <c:v>Lutetium</c:v>
                </c:pt>
                <c:pt idx="37">
                  <c:v>Thallium</c:v>
                </c:pt>
                <c:pt idx="38">
                  <c:v>Gold</c:v>
                </c:pt>
                <c:pt idx="39">
                  <c:v>Lead</c:v>
                </c:pt>
                <c:pt idx="40">
                  <c:v>Bismuth</c:v>
                </c:pt>
                <c:pt idx="41">
                  <c:v>Thorium</c:v>
                </c:pt>
                <c:pt idx="42">
                  <c:v>Uranium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Collinsville!$U$2:$U$50</c15:sqref>
                  </c15:fullRef>
                </c:ext>
              </c:extLst>
              <c:f>(Collinsville!$U$2:$U$15,Collinsville!$U$17:$U$21,Collinsville!$U$23:$U$24,Collinsville!$U$27:$U$43,Collinsville!$U$45,Collinsville!$U$47:$U$50)</c:f>
              <c:numCache>
                <c:formatCode>0.00</c:formatCode>
                <c:ptCount val="43"/>
                <c:pt idx="0">
                  <c:v>3.95</c:v>
                </c:pt>
                <c:pt idx="1">
                  <c:v>0.66666666666666663</c:v>
                </c:pt>
                <c:pt idx="2">
                  <c:v>0.71250000000000002</c:v>
                </c:pt>
                <c:pt idx="3">
                  <c:v>0.68571428571428572</c:v>
                </c:pt>
                <c:pt idx="4">
                  <c:v>0.54411764705882359</c:v>
                </c:pt>
                <c:pt idx="5">
                  <c:v>0.42990654205607476</c:v>
                </c:pt>
                <c:pt idx="6">
                  <c:v>0.31325301204819278</c:v>
                </c:pt>
                <c:pt idx="7">
                  <c:v>4.4999999999999998E-2</c:v>
                </c:pt>
                <c:pt idx="8">
                  <c:v>0.19142857142857142</c:v>
                </c:pt>
                <c:pt idx="9">
                  <c:v>3.7058823529411766</c:v>
                </c:pt>
                <c:pt idx="10">
                  <c:v>0.52272727272727271</c:v>
                </c:pt>
                <c:pt idx="11">
                  <c:v>0.84</c:v>
                </c:pt>
                <c:pt idx="12">
                  <c:v>0.42253521126760563</c:v>
                </c:pt>
                <c:pt idx="13">
                  <c:v>0.69411764705882362</c:v>
                </c:pt>
                <c:pt idx="14">
                  <c:v>7.6785714285714277E-2</c:v>
                </c:pt>
                <c:pt idx="15">
                  <c:v>0.95454545454545459</c:v>
                </c:pt>
                <c:pt idx="16">
                  <c:v>0.73684210526315785</c:v>
                </c:pt>
                <c:pt idx="17">
                  <c:v>0.70000000000000007</c:v>
                </c:pt>
                <c:pt idx="19">
                  <c:v>1.0204081632653061</c:v>
                </c:pt>
                <c:pt idx="20">
                  <c:v>1</c:v>
                </c:pt>
                <c:pt idx="21">
                  <c:v>0.30434782608695654</c:v>
                </c:pt>
                <c:pt idx="22">
                  <c:v>0.34545454545454546</c:v>
                </c:pt>
                <c:pt idx="23">
                  <c:v>1.5333333333333334</c:v>
                </c:pt>
                <c:pt idx="24">
                  <c:v>1.315625</c:v>
                </c:pt>
                <c:pt idx="25">
                  <c:v>1.183098591549296</c:v>
                </c:pt>
                <c:pt idx="26">
                  <c:v>1.0653846153846154</c:v>
                </c:pt>
                <c:pt idx="27">
                  <c:v>1.088888888888889</c:v>
                </c:pt>
                <c:pt idx="28">
                  <c:v>1.1363636363636365</c:v>
                </c:pt>
                <c:pt idx="29">
                  <c:v>1.5000000000000002</c:v>
                </c:pt>
                <c:pt idx="30">
                  <c:v>1.09375</c:v>
                </c:pt>
                <c:pt idx="31">
                  <c:v>1.1142857142857143</c:v>
                </c:pt>
                <c:pt idx="32">
                  <c:v>0.87499999999999989</c:v>
                </c:pt>
                <c:pt idx="33">
                  <c:v>0.78260869565217395</c:v>
                </c:pt>
                <c:pt idx="34">
                  <c:v>0.60606060606060608</c:v>
                </c:pt>
                <c:pt idx="35">
                  <c:v>0.68181818181818177</c:v>
                </c:pt>
                <c:pt idx="36">
                  <c:v>0.625</c:v>
                </c:pt>
                <c:pt idx="37">
                  <c:v>0.98666666666666669</c:v>
                </c:pt>
                <c:pt idx="38">
                  <c:v>2.7777777777777781</c:v>
                </c:pt>
                <c:pt idx="39">
                  <c:v>0.94117647058823528</c:v>
                </c:pt>
                <c:pt idx="40">
                  <c:v>4.0944881889763778</c:v>
                </c:pt>
                <c:pt idx="41">
                  <c:v>0.96261682242990665</c:v>
                </c:pt>
                <c:pt idx="42">
                  <c:v>0.78571428571428581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A0-43D8-822B-BFD7CE635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391528"/>
        <c:axId val="812386936"/>
      </c:lineChart>
      <c:catAx>
        <c:axId val="812391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86936"/>
        <c:crosses val="autoZero"/>
        <c:auto val="1"/>
        <c:lblAlgn val="ctr"/>
        <c:lblOffset val="100"/>
        <c:noMultiLvlLbl val="0"/>
      </c:catAx>
      <c:valAx>
        <c:axId val="81238693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Sample/PAAS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91528"/>
        <c:crosses val="autoZero"/>
        <c:crossBetween val="between"/>
        <c:majorUnit val="1"/>
      </c:valAx>
      <c:spPr>
        <a:noFill/>
        <a:ln w="3175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49139590336096794"/>
          <c:y val="0.20199568858276798"/>
          <c:w val="0.38031373054467865"/>
          <c:h val="0.16281725665928243"/>
        </c:manualLayout>
      </c:layout>
      <c:overlay val="0"/>
      <c:spPr>
        <a:solidFill>
          <a:schemeClr val="bg1"/>
        </a:solidFill>
        <a:ln w="317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Rolleston</a:t>
            </a:r>
          </a:p>
        </c:rich>
      </c:tx>
      <c:layout>
        <c:manualLayout>
          <c:xMode val="edge"/>
          <c:yMode val="edge"/>
          <c:x val="0.4604495074304869"/>
          <c:y val="4.9459033705487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308675546545362E-2"/>
          <c:y val="0.16033002546296446"/>
          <c:w val="0.92084836007663862"/>
          <c:h val="0.51131586343335267"/>
        </c:manualLayout>
      </c:layout>
      <c:lineChart>
        <c:grouping val="standard"/>
        <c:varyColors val="0"/>
        <c:ser>
          <c:idx val="0"/>
          <c:order val="0"/>
          <c:tx>
            <c:strRef>
              <c:f>Rolleston!$M$1</c:f>
              <c:strCache>
                <c:ptCount val="1"/>
                <c:pt idx="0">
                  <c:v>ROL-B            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Rolleston!$A$2:$A$50</c15:sqref>
                  </c15:fullRef>
                </c:ext>
              </c:extLst>
              <c:f>(Rolleston!$A$2:$A$15,Rolleston!$A$17:$A$20,Rolleston!$A$23,Rolleston!$A$28:$A$42,Rolleston!$A$45,Rolleston!$A$47:$A$50)</c:f>
              <c:strCache>
                <c:ptCount val="39"/>
                <c:pt idx="0">
                  <c:v>Lithium</c:v>
                </c:pt>
                <c:pt idx="1">
                  <c:v>Beryllium</c:v>
                </c:pt>
                <c:pt idx="2">
                  <c:v>Aluminium</c:v>
                </c:pt>
                <c:pt idx="3">
                  <c:v>Strontium</c:v>
                </c:pt>
                <c:pt idx="4">
                  <c:v>Scandium</c:v>
                </c:pt>
                <c:pt idx="5">
                  <c:v>Vanadium</c:v>
                </c:pt>
                <c:pt idx="6">
                  <c:v>Chromium</c:v>
                </c:pt>
                <c:pt idx="7">
                  <c:v>Manganese</c:v>
                </c:pt>
                <c:pt idx="8">
                  <c:v>Iron</c:v>
                </c:pt>
                <c:pt idx="9">
                  <c:v>Cobalt</c:v>
                </c:pt>
                <c:pt idx="10">
                  <c:v>Nickel</c:v>
                </c:pt>
                <c:pt idx="11">
                  <c:v>Copper</c:v>
                </c:pt>
                <c:pt idx="12">
                  <c:v>Zinc</c:v>
                </c:pt>
                <c:pt idx="13">
                  <c:v>Gallium</c:v>
                </c:pt>
                <c:pt idx="14">
                  <c:v>Rubidium</c:v>
                </c:pt>
                <c:pt idx="15">
                  <c:v>Yttrium</c:v>
                </c:pt>
                <c:pt idx="16">
                  <c:v>Zirconium</c:v>
                </c:pt>
                <c:pt idx="17">
                  <c:v>Niobium</c:v>
                </c:pt>
                <c:pt idx="18">
                  <c:v>Cadmium</c:v>
                </c:pt>
                <c:pt idx="19">
                  <c:v>Barium</c:v>
                </c:pt>
                <c:pt idx="20">
                  <c:v>Lanthanum</c:v>
                </c:pt>
                <c:pt idx="21">
                  <c:v>Cerium</c:v>
                </c:pt>
                <c:pt idx="22">
                  <c:v>Praseodymi</c:v>
                </c:pt>
                <c:pt idx="23">
                  <c:v>Neodynium</c:v>
                </c:pt>
                <c:pt idx="24">
                  <c:v>Samarium</c:v>
                </c:pt>
                <c:pt idx="25">
                  <c:v>Europium</c:v>
                </c:pt>
                <c:pt idx="26">
                  <c:v>Gadolinium</c:v>
                </c:pt>
                <c:pt idx="27">
                  <c:v>Terbium</c:v>
                </c:pt>
                <c:pt idx="28">
                  <c:v>Dysprosium</c:v>
                </c:pt>
                <c:pt idx="29">
                  <c:v>Holmium</c:v>
                </c:pt>
                <c:pt idx="30">
                  <c:v>Erbium</c:v>
                </c:pt>
                <c:pt idx="31">
                  <c:v>Thulium</c:v>
                </c:pt>
                <c:pt idx="32">
                  <c:v>Ytterbium</c:v>
                </c:pt>
                <c:pt idx="33">
                  <c:v>Lutetium</c:v>
                </c:pt>
                <c:pt idx="34">
                  <c:v>Gold</c:v>
                </c:pt>
                <c:pt idx="35">
                  <c:v>Lead</c:v>
                </c:pt>
                <c:pt idx="36">
                  <c:v>Bismuth</c:v>
                </c:pt>
                <c:pt idx="37">
                  <c:v>Thorium</c:v>
                </c:pt>
                <c:pt idx="38">
                  <c:v>Uranium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Rolleston!$M$2:$M$50</c15:sqref>
                  </c15:fullRef>
                </c:ext>
              </c:extLst>
              <c:f>(Rolleston!$M$2:$M$15,Rolleston!$M$17:$M$20,Rolleston!$M$23,Rolleston!$M$28:$M$42,Rolleston!$M$45,Rolleston!$M$47:$M$50)</c:f>
              <c:numCache>
                <c:formatCode>0.00</c:formatCode>
                <c:ptCount val="39"/>
                <c:pt idx="0">
                  <c:v>1</c:v>
                </c:pt>
                <c:pt idx="1">
                  <c:v>0.6333333333333333</c:v>
                </c:pt>
                <c:pt idx="2">
                  <c:v>0.18</c:v>
                </c:pt>
                <c:pt idx="3">
                  <c:v>0.13428571428571429</c:v>
                </c:pt>
                <c:pt idx="4">
                  <c:v>0.29044117647058826</c:v>
                </c:pt>
                <c:pt idx="5">
                  <c:v>0.16355140186915887</c:v>
                </c:pt>
                <c:pt idx="6">
                  <c:v>7.8313253012048195E-2</c:v>
                </c:pt>
                <c:pt idx="7">
                  <c:v>1.6666666666666666E-2</c:v>
                </c:pt>
                <c:pt idx="8">
                  <c:v>2.5717285714285713E-2</c:v>
                </c:pt>
                <c:pt idx="9">
                  <c:v>1.5</c:v>
                </c:pt>
                <c:pt idx="10">
                  <c:v>0.25</c:v>
                </c:pt>
                <c:pt idx="11">
                  <c:v>0.3</c:v>
                </c:pt>
                <c:pt idx="12">
                  <c:v>7.0422535211267609E-2</c:v>
                </c:pt>
                <c:pt idx="13">
                  <c:v>0.18823529411764706</c:v>
                </c:pt>
                <c:pt idx="14">
                  <c:v>4.8660714285714279E-3</c:v>
                </c:pt>
                <c:pt idx="15">
                  <c:v>0.27272727272727271</c:v>
                </c:pt>
                <c:pt idx="16">
                  <c:v>0.1763157894736842</c:v>
                </c:pt>
                <c:pt idx="17">
                  <c:v>6.7083333333333328E-2</c:v>
                </c:pt>
                <c:pt idx="18">
                  <c:v>0.15306122448979589</c:v>
                </c:pt>
                <c:pt idx="19">
                  <c:v>3.6363636363636362E-2</c:v>
                </c:pt>
                <c:pt idx="20">
                  <c:v>0.2</c:v>
                </c:pt>
                <c:pt idx="21">
                  <c:v>0.23828125</c:v>
                </c:pt>
                <c:pt idx="22">
                  <c:v>0.24647887323943662</c:v>
                </c:pt>
                <c:pt idx="23">
                  <c:v>0.25192307692307697</c:v>
                </c:pt>
                <c:pt idx="24">
                  <c:v>0.26666666666666666</c:v>
                </c:pt>
                <c:pt idx="25">
                  <c:v>0.28409090909090912</c:v>
                </c:pt>
                <c:pt idx="26">
                  <c:v>0.36842105263157893</c:v>
                </c:pt>
                <c:pt idx="27">
                  <c:v>0.3125</c:v>
                </c:pt>
                <c:pt idx="28">
                  <c:v>0.31428571428571433</c:v>
                </c:pt>
                <c:pt idx="29">
                  <c:v>0.25</c:v>
                </c:pt>
                <c:pt idx="30">
                  <c:v>0.28260869565217389</c:v>
                </c:pt>
                <c:pt idx="31">
                  <c:v>0.30303030303030304</c:v>
                </c:pt>
                <c:pt idx="32">
                  <c:v>0.31818181818181812</c:v>
                </c:pt>
                <c:pt idx="33">
                  <c:v>0.3125</c:v>
                </c:pt>
                <c:pt idx="34">
                  <c:v>2.7777777777777781</c:v>
                </c:pt>
                <c:pt idx="35">
                  <c:v>0.19411764705882351</c:v>
                </c:pt>
                <c:pt idx="36">
                  <c:v>0.94488188976377951</c:v>
                </c:pt>
                <c:pt idx="37">
                  <c:v>0.13084112149532709</c:v>
                </c:pt>
                <c:pt idx="38">
                  <c:v>0.14464285714285716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86-4E40-B487-6DE43A4C10DC}"/>
            </c:ext>
          </c:extLst>
        </c:ser>
        <c:ser>
          <c:idx val="1"/>
          <c:order val="1"/>
          <c:tx>
            <c:strRef>
              <c:f>Rolleston!$N$1</c:f>
              <c:strCache>
                <c:ptCount val="1"/>
                <c:pt idx="0">
                  <c:v>ROL-D             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Rolleston!$A$2:$A$50</c15:sqref>
                  </c15:fullRef>
                </c:ext>
              </c:extLst>
              <c:f>(Rolleston!$A$2:$A$15,Rolleston!$A$17:$A$20,Rolleston!$A$23,Rolleston!$A$28:$A$42,Rolleston!$A$45,Rolleston!$A$47:$A$50)</c:f>
              <c:strCache>
                <c:ptCount val="39"/>
                <c:pt idx="0">
                  <c:v>Lithium</c:v>
                </c:pt>
                <c:pt idx="1">
                  <c:v>Beryllium</c:v>
                </c:pt>
                <c:pt idx="2">
                  <c:v>Aluminium</c:v>
                </c:pt>
                <c:pt idx="3">
                  <c:v>Strontium</c:v>
                </c:pt>
                <c:pt idx="4">
                  <c:v>Scandium</c:v>
                </c:pt>
                <c:pt idx="5">
                  <c:v>Vanadium</c:v>
                </c:pt>
                <c:pt idx="6">
                  <c:v>Chromium</c:v>
                </c:pt>
                <c:pt idx="7">
                  <c:v>Manganese</c:v>
                </c:pt>
                <c:pt idx="8">
                  <c:v>Iron</c:v>
                </c:pt>
                <c:pt idx="9">
                  <c:v>Cobalt</c:v>
                </c:pt>
                <c:pt idx="10">
                  <c:v>Nickel</c:v>
                </c:pt>
                <c:pt idx="11">
                  <c:v>Copper</c:v>
                </c:pt>
                <c:pt idx="12">
                  <c:v>Zinc</c:v>
                </c:pt>
                <c:pt idx="13">
                  <c:v>Gallium</c:v>
                </c:pt>
                <c:pt idx="14">
                  <c:v>Rubidium</c:v>
                </c:pt>
                <c:pt idx="15">
                  <c:v>Yttrium</c:v>
                </c:pt>
                <c:pt idx="16">
                  <c:v>Zirconium</c:v>
                </c:pt>
                <c:pt idx="17">
                  <c:v>Niobium</c:v>
                </c:pt>
                <c:pt idx="18">
                  <c:v>Cadmium</c:v>
                </c:pt>
                <c:pt idx="19">
                  <c:v>Barium</c:v>
                </c:pt>
                <c:pt idx="20">
                  <c:v>Lanthanum</c:v>
                </c:pt>
                <c:pt idx="21">
                  <c:v>Cerium</c:v>
                </c:pt>
                <c:pt idx="22">
                  <c:v>Praseodymi</c:v>
                </c:pt>
                <c:pt idx="23">
                  <c:v>Neodynium</c:v>
                </c:pt>
                <c:pt idx="24">
                  <c:v>Samarium</c:v>
                </c:pt>
                <c:pt idx="25">
                  <c:v>Europium</c:v>
                </c:pt>
                <c:pt idx="26">
                  <c:v>Gadolinium</c:v>
                </c:pt>
                <c:pt idx="27">
                  <c:v>Terbium</c:v>
                </c:pt>
                <c:pt idx="28">
                  <c:v>Dysprosium</c:v>
                </c:pt>
                <c:pt idx="29">
                  <c:v>Holmium</c:v>
                </c:pt>
                <c:pt idx="30">
                  <c:v>Erbium</c:v>
                </c:pt>
                <c:pt idx="31">
                  <c:v>Thulium</c:v>
                </c:pt>
                <c:pt idx="32">
                  <c:v>Ytterbium</c:v>
                </c:pt>
                <c:pt idx="33">
                  <c:v>Lutetium</c:v>
                </c:pt>
                <c:pt idx="34">
                  <c:v>Gold</c:v>
                </c:pt>
                <c:pt idx="35">
                  <c:v>Lead</c:v>
                </c:pt>
                <c:pt idx="36">
                  <c:v>Bismuth</c:v>
                </c:pt>
                <c:pt idx="37">
                  <c:v>Thorium</c:v>
                </c:pt>
                <c:pt idx="38">
                  <c:v>Uranium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Rolleston!$N$2:$N$50</c15:sqref>
                  </c15:fullRef>
                </c:ext>
              </c:extLst>
              <c:f>(Rolleston!$N$2:$N$15,Rolleston!$N$17:$N$20,Rolleston!$N$23,Rolleston!$N$28:$N$42,Rolleston!$N$45,Rolleston!$N$47:$N$50)</c:f>
              <c:numCache>
                <c:formatCode>0.00</c:formatCode>
                <c:ptCount val="39"/>
                <c:pt idx="0">
                  <c:v>0.375</c:v>
                </c:pt>
                <c:pt idx="1">
                  <c:v>0.26666666666666666</c:v>
                </c:pt>
                <c:pt idx="2">
                  <c:v>0.106875</c:v>
                </c:pt>
                <c:pt idx="3">
                  <c:v>0.22285714285714286</c:v>
                </c:pt>
                <c:pt idx="5">
                  <c:v>7.9439252336448593E-2</c:v>
                </c:pt>
                <c:pt idx="6">
                  <c:v>5.4216867469879519E-2</c:v>
                </c:pt>
                <c:pt idx="7">
                  <c:v>0.04</c:v>
                </c:pt>
                <c:pt idx="8">
                  <c:v>4.8579285714285721E-2</c:v>
                </c:pt>
                <c:pt idx="9">
                  <c:v>1.0294117647058822</c:v>
                </c:pt>
                <c:pt idx="10">
                  <c:v>0.13636363636363635</c:v>
                </c:pt>
                <c:pt idx="11">
                  <c:v>0.26</c:v>
                </c:pt>
                <c:pt idx="12">
                  <c:v>7.0422535211267609E-2</c:v>
                </c:pt>
                <c:pt idx="13">
                  <c:v>0.1</c:v>
                </c:pt>
                <c:pt idx="14">
                  <c:v>6.3392857142857148E-3</c:v>
                </c:pt>
                <c:pt idx="15">
                  <c:v>0.15909090909090909</c:v>
                </c:pt>
                <c:pt idx="16">
                  <c:v>8.9473684210526316E-2</c:v>
                </c:pt>
                <c:pt idx="18">
                  <c:v>0.30612244897959179</c:v>
                </c:pt>
                <c:pt idx="19">
                  <c:v>5.909090909090909E-2</c:v>
                </c:pt>
                <c:pt idx="20">
                  <c:v>0.11666666666666667</c:v>
                </c:pt>
                <c:pt idx="21">
                  <c:v>9.9218749999999994E-2</c:v>
                </c:pt>
                <c:pt idx="22">
                  <c:v>9.8591549295774641E-2</c:v>
                </c:pt>
                <c:pt idx="23">
                  <c:v>9.6153846153846159E-2</c:v>
                </c:pt>
                <c:pt idx="24">
                  <c:v>0.12222222222222223</c:v>
                </c:pt>
                <c:pt idx="25">
                  <c:v>0.17045454545454547</c:v>
                </c:pt>
                <c:pt idx="26">
                  <c:v>0.17105263157894737</c:v>
                </c:pt>
                <c:pt idx="27">
                  <c:v>0.15625</c:v>
                </c:pt>
                <c:pt idx="28">
                  <c:v>0.15714285714285717</c:v>
                </c:pt>
                <c:pt idx="29">
                  <c:v>0.125</c:v>
                </c:pt>
                <c:pt idx="30">
                  <c:v>0.15217391304347827</c:v>
                </c:pt>
                <c:pt idx="32">
                  <c:v>0.15909090909090906</c:v>
                </c:pt>
                <c:pt idx="33">
                  <c:v>0.15625</c:v>
                </c:pt>
                <c:pt idx="34">
                  <c:v>8.8888888888888893</c:v>
                </c:pt>
                <c:pt idx="35">
                  <c:v>0.12941176470588237</c:v>
                </c:pt>
                <c:pt idx="36">
                  <c:v>1.1811023622047243</c:v>
                </c:pt>
                <c:pt idx="37">
                  <c:v>0.14485981308411214</c:v>
                </c:pt>
                <c:pt idx="38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86-4E40-B487-6DE43A4C10DC}"/>
            </c:ext>
          </c:extLst>
        </c:ser>
        <c:ser>
          <c:idx val="2"/>
          <c:order val="2"/>
          <c:tx>
            <c:strRef>
              <c:f>Rolleston!$O$1</c:f>
              <c:strCache>
                <c:ptCount val="1"/>
                <c:pt idx="0">
                  <c:v>ROL-D-AFT          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Rolleston!$A$2:$A$50</c15:sqref>
                  </c15:fullRef>
                </c:ext>
              </c:extLst>
              <c:f>(Rolleston!$A$2:$A$15,Rolleston!$A$17:$A$20,Rolleston!$A$23,Rolleston!$A$28:$A$42,Rolleston!$A$45,Rolleston!$A$47:$A$50)</c:f>
              <c:strCache>
                <c:ptCount val="39"/>
                <c:pt idx="0">
                  <c:v>Lithium</c:v>
                </c:pt>
                <c:pt idx="1">
                  <c:v>Beryllium</c:v>
                </c:pt>
                <c:pt idx="2">
                  <c:v>Aluminium</c:v>
                </c:pt>
                <c:pt idx="3">
                  <c:v>Strontium</c:v>
                </c:pt>
                <c:pt idx="4">
                  <c:v>Scandium</c:v>
                </c:pt>
                <c:pt idx="5">
                  <c:v>Vanadium</c:v>
                </c:pt>
                <c:pt idx="6">
                  <c:v>Chromium</c:v>
                </c:pt>
                <c:pt idx="7">
                  <c:v>Manganese</c:v>
                </c:pt>
                <c:pt idx="8">
                  <c:v>Iron</c:v>
                </c:pt>
                <c:pt idx="9">
                  <c:v>Cobalt</c:v>
                </c:pt>
                <c:pt idx="10">
                  <c:v>Nickel</c:v>
                </c:pt>
                <c:pt idx="11">
                  <c:v>Copper</c:v>
                </c:pt>
                <c:pt idx="12">
                  <c:v>Zinc</c:v>
                </c:pt>
                <c:pt idx="13">
                  <c:v>Gallium</c:v>
                </c:pt>
                <c:pt idx="14">
                  <c:v>Rubidium</c:v>
                </c:pt>
                <c:pt idx="15">
                  <c:v>Yttrium</c:v>
                </c:pt>
                <c:pt idx="16">
                  <c:v>Zirconium</c:v>
                </c:pt>
                <c:pt idx="17">
                  <c:v>Niobium</c:v>
                </c:pt>
                <c:pt idx="18">
                  <c:v>Cadmium</c:v>
                </c:pt>
                <c:pt idx="19">
                  <c:v>Barium</c:v>
                </c:pt>
                <c:pt idx="20">
                  <c:v>Lanthanum</c:v>
                </c:pt>
                <c:pt idx="21">
                  <c:v>Cerium</c:v>
                </c:pt>
                <c:pt idx="22">
                  <c:v>Praseodymi</c:v>
                </c:pt>
                <c:pt idx="23">
                  <c:v>Neodynium</c:v>
                </c:pt>
                <c:pt idx="24">
                  <c:v>Samarium</c:v>
                </c:pt>
                <c:pt idx="25">
                  <c:v>Europium</c:v>
                </c:pt>
                <c:pt idx="26">
                  <c:v>Gadolinium</c:v>
                </c:pt>
                <c:pt idx="27">
                  <c:v>Terbium</c:v>
                </c:pt>
                <c:pt idx="28">
                  <c:v>Dysprosium</c:v>
                </c:pt>
                <c:pt idx="29">
                  <c:v>Holmium</c:v>
                </c:pt>
                <c:pt idx="30">
                  <c:v>Erbium</c:v>
                </c:pt>
                <c:pt idx="31">
                  <c:v>Thulium</c:v>
                </c:pt>
                <c:pt idx="32">
                  <c:v>Ytterbium</c:v>
                </c:pt>
                <c:pt idx="33">
                  <c:v>Lutetium</c:v>
                </c:pt>
                <c:pt idx="34">
                  <c:v>Gold</c:v>
                </c:pt>
                <c:pt idx="35">
                  <c:v>Lead</c:v>
                </c:pt>
                <c:pt idx="36">
                  <c:v>Bismuth</c:v>
                </c:pt>
                <c:pt idx="37">
                  <c:v>Thorium</c:v>
                </c:pt>
                <c:pt idx="38">
                  <c:v>Uranium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Rolleston!$O$2:$O$50</c15:sqref>
                  </c15:fullRef>
                </c:ext>
              </c:extLst>
              <c:f>(Rolleston!$O$2:$O$15,Rolleston!$O$17:$O$20,Rolleston!$O$23,Rolleston!$O$28:$O$42,Rolleston!$O$45,Rolleston!$O$47:$O$50)</c:f>
              <c:numCache>
                <c:formatCode>0.00</c:formatCode>
                <c:ptCount val="39"/>
                <c:pt idx="0">
                  <c:v>0.25</c:v>
                </c:pt>
                <c:pt idx="1">
                  <c:v>6.6666666666666666E-2</c:v>
                </c:pt>
                <c:pt idx="2">
                  <c:v>7.8750000000000001E-2</c:v>
                </c:pt>
                <c:pt idx="3">
                  <c:v>0.1657142857142857</c:v>
                </c:pt>
                <c:pt idx="5">
                  <c:v>5.6074766355140186E-2</c:v>
                </c:pt>
                <c:pt idx="6">
                  <c:v>2.4096385542168676E-2</c:v>
                </c:pt>
                <c:pt idx="7">
                  <c:v>4.8333333333333332E-2</c:v>
                </c:pt>
                <c:pt idx="8">
                  <c:v>0.22</c:v>
                </c:pt>
                <c:pt idx="9">
                  <c:v>0.70588235294117652</c:v>
                </c:pt>
                <c:pt idx="10">
                  <c:v>4.5454545454545456E-2</c:v>
                </c:pt>
                <c:pt idx="11">
                  <c:v>0.16</c:v>
                </c:pt>
                <c:pt idx="12">
                  <c:v>4.2253521126760563E-2</c:v>
                </c:pt>
                <c:pt idx="13">
                  <c:v>7.6470588235294124E-2</c:v>
                </c:pt>
                <c:pt idx="14">
                  <c:v>1.4285714285714286E-3</c:v>
                </c:pt>
                <c:pt idx="15">
                  <c:v>0.13636363636363635</c:v>
                </c:pt>
                <c:pt idx="16">
                  <c:v>3.1578947368421054E-2</c:v>
                </c:pt>
                <c:pt idx="18">
                  <c:v>0.40816326530612246</c:v>
                </c:pt>
                <c:pt idx="19">
                  <c:v>4.1818181818181817E-2</c:v>
                </c:pt>
                <c:pt idx="20">
                  <c:v>0.1</c:v>
                </c:pt>
                <c:pt idx="21">
                  <c:v>8.7499999999999994E-2</c:v>
                </c:pt>
                <c:pt idx="22">
                  <c:v>8.4507042253521125E-2</c:v>
                </c:pt>
                <c:pt idx="23">
                  <c:v>7.6923076923076927E-2</c:v>
                </c:pt>
                <c:pt idx="24">
                  <c:v>0.1111111111111111</c:v>
                </c:pt>
                <c:pt idx="25">
                  <c:v>0.11363636363636365</c:v>
                </c:pt>
                <c:pt idx="26">
                  <c:v>0.15789473684210525</c:v>
                </c:pt>
                <c:pt idx="27">
                  <c:v>0.15625</c:v>
                </c:pt>
                <c:pt idx="28">
                  <c:v>0.14285714285714285</c:v>
                </c:pt>
                <c:pt idx="29">
                  <c:v>0.125</c:v>
                </c:pt>
                <c:pt idx="30">
                  <c:v>0.13043478260869565</c:v>
                </c:pt>
                <c:pt idx="32">
                  <c:v>0.13636363636363635</c:v>
                </c:pt>
                <c:pt idx="34">
                  <c:v>2.7777777777777781</c:v>
                </c:pt>
                <c:pt idx="35">
                  <c:v>0.11176470588235293</c:v>
                </c:pt>
                <c:pt idx="37">
                  <c:v>8.5046728971962623E-2</c:v>
                </c:pt>
                <c:pt idx="38">
                  <c:v>0.10000000000000002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86-4E40-B487-6DE43A4C1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391528"/>
        <c:axId val="812386936"/>
      </c:lineChart>
      <c:catAx>
        <c:axId val="812391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86936"/>
        <c:crosses val="autoZero"/>
        <c:auto val="1"/>
        <c:lblAlgn val="ctr"/>
        <c:lblOffset val="100"/>
        <c:noMultiLvlLbl val="0"/>
      </c:catAx>
      <c:valAx>
        <c:axId val="81238693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Sample/PAAS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91528"/>
        <c:crosses val="autoZero"/>
        <c:crossBetween val="between"/>
        <c:majorUnit val="1"/>
      </c:valAx>
      <c:spPr>
        <a:noFill/>
        <a:ln w="3175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66769477798817023"/>
          <c:y val="0.21432247939044663"/>
          <c:w val="0.13980003403339597"/>
          <c:h val="0.22034169744825313"/>
        </c:manualLayout>
      </c:layout>
      <c:overlay val="0"/>
      <c:spPr>
        <a:solidFill>
          <a:schemeClr val="bg1"/>
        </a:solidFill>
        <a:ln w="317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Meandu - Queen seam</a:t>
            </a:r>
          </a:p>
        </c:rich>
      </c:tx>
      <c:layout>
        <c:manualLayout>
          <c:xMode val="edge"/>
          <c:yMode val="edge"/>
          <c:x val="0.4604495074304869"/>
          <c:y val="4.9459033705487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308675546545362E-2"/>
          <c:y val="0.16033002546296446"/>
          <c:w val="0.92084836007663862"/>
          <c:h val="0.51131586343335267"/>
        </c:manualLayout>
      </c:layout>
      <c:lineChart>
        <c:grouping val="standard"/>
        <c:varyColors val="0"/>
        <c:ser>
          <c:idx val="0"/>
          <c:order val="0"/>
          <c:tx>
            <c:strRef>
              <c:f>Meandu!$P$1</c:f>
              <c:strCache>
                <c:ptCount val="1"/>
                <c:pt idx="0">
                  <c:v>CENTST11- QA1    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Meandu!$A$2:$A$50</c15:sqref>
                  </c15:fullRef>
                </c:ext>
              </c:extLst>
              <c:f>(Meandu!$A$2:$A$15,Meandu!$A$17:$A$20,Meandu!$A$23:$A$24,Meandu!$A$27:$A$43,Meandu!$A$45,Meandu!$A$47:$A$50)</c:f>
              <c:strCache>
                <c:ptCount val="42"/>
                <c:pt idx="0">
                  <c:v>Lithium</c:v>
                </c:pt>
                <c:pt idx="1">
                  <c:v>Beryllium</c:v>
                </c:pt>
                <c:pt idx="2">
                  <c:v>Aluminium</c:v>
                </c:pt>
                <c:pt idx="3">
                  <c:v>Strontium</c:v>
                </c:pt>
                <c:pt idx="4">
                  <c:v>Scandium</c:v>
                </c:pt>
                <c:pt idx="5">
                  <c:v>Vanadium</c:v>
                </c:pt>
                <c:pt idx="6">
                  <c:v>Chromium</c:v>
                </c:pt>
                <c:pt idx="7">
                  <c:v>Manganese</c:v>
                </c:pt>
                <c:pt idx="8">
                  <c:v>Iron</c:v>
                </c:pt>
                <c:pt idx="9">
                  <c:v>Cobalt</c:v>
                </c:pt>
                <c:pt idx="10">
                  <c:v>Nickel</c:v>
                </c:pt>
                <c:pt idx="11">
                  <c:v>Copper</c:v>
                </c:pt>
                <c:pt idx="12">
                  <c:v>Zinc</c:v>
                </c:pt>
                <c:pt idx="13">
                  <c:v>Gallium</c:v>
                </c:pt>
                <c:pt idx="14">
                  <c:v>Rubidium</c:v>
                </c:pt>
                <c:pt idx="15">
                  <c:v>Yttrium</c:v>
                </c:pt>
                <c:pt idx="16">
                  <c:v>Zirconium</c:v>
                </c:pt>
                <c:pt idx="17">
                  <c:v>Niobium</c:v>
                </c:pt>
                <c:pt idx="18">
                  <c:v>Cadmium</c:v>
                </c:pt>
                <c:pt idx="19">
                  <c:v>Indium</c:v>
                </c:pt>
                <c:pt idx="20">
                  <c:v>Caesium</c:v>
                </c:pt>
                <c:pt idx="21">
                  <c:v>Barium</c:v>
                </c:pt>
                <c:pt idx="22">
                  <c:v>Lanthanum</c:v>
                </c:pt>
                <c:pt idx="23">
                  <c:v>Cerium</c:v>
                </c:pt>
                <c:pt idx="24">
                  <c:v>Praseodymi</c:v>
                </c:pt>
                <c:pt idx="25">
                  <c:v>Neodynium</c:v>
                </c:pt>
                <c:pt idx="26">
                  <c:v>Samarium</c:v>
                </c:pt>
                <c:pt idx="27">
                  <c:v>Europium</c:v>
                </c:pt>
                <c:pt idx="28">
                  <c:v>Gadolinium</c:v>
                </c:pt>
                <c:pt idx="29">
                  <c:v>Terbium</c:v>
                </c:pt>
                <c:pt idx="30">
                  <c:v>Dysprosium</c:v>
                </c:pt>
                <c:pt idx="31">
                  <c:v>Holmium</c:v>
                </c:pt>
                <c:pt idx="32">
                  <c:v>Erbium</c:v>
                </c:pt>
                <c:pt idx="33">
                  <c:v>Thulium</c:v>
                </c:pt>
                <c:pt idx="34">
                  <c:v>Ytterbium</c:v>
                </c:pt>
                <c:pt idx="35">
                  <c:v>Lutetium</c:v>
                </c:pt>
                <c:pt idx="36">
                  <c:v>Thallium</c:v>
                </c:pt>
                <c:pt idx="37">
                  <c:v>Gold</c:v>
                </c:pt>
                <c:pt idx="38">
                  <c:v>Lead</c:v>
                </c:pt>
                <c:pt idx="39">
                  <c:v>Bismuth</c:v>
                </c:pt>
                <c:pt idx="40">
                  <c:v>Thorium</c:v>
                </c:pt>
                <c:pt idx="41">
                  <c:v>Uranium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Meandu!$P$2:$P$50</c15:sqref>
                  </c15:fullRef>
                </c:ext>
              </c:extLst>
              <c:f>(Meandu!$P$2:$P$15,Meandu!$P$17:$P$20,Meandu!$P$23:$P$24,Meandu!$P$27:$P$43,Meandu!$P$45,Meandu!$P$47:$P$50)</c:f>
              <c:numCache>
                <c:formatCode>0.00</c:formatCode>
                <c:ptCount val="42"/>
                <c:pt idx="1">
                  <c:v>3</c:v>
                </c:pt>
                <c:pt idx="2">
                  <c:v>0.26250000000000001</c:v>
                </c:pt>
                <c:pt idx="3">
                  <c:v>5.7142857142857143E-3</c:v>
                </c:pt>
                <c:pt idx="4">
                  <c:v>0.95588235294117652</c:v>
                </c:pt>
                <c:pt idx="5">
                  <c:v>0.18691588785046728</c:v>
                </c:pt>
                <c:pt idx="6">
                  <c:v>6.0240963855421686E-2</c:v>
                </c:pt>
                <c:pt idx="7">
                  <c:v>5.0000000000000001E-3</c:v>
                </c:pt>
                <c:pt idx="8">
                  <c:v>1.1428571428571429E-2</c:v>
                </c:pt>
                <c:pt idx="9">
                  <c:v>1</c:v>
                </c:pt>
                <c:pt idx="10">
                  <c:v>0.20454545454545456</c:v>
                </c:pt>
                <c:pt idx="11">
                  <c:v>0.12</c:v>
                </c:pt>
                <c:pt idx="12">
                  <c:v>0.73239436619718312</c:v>
                </c:pt>
                <c:pt idx="13">
                  <c:v>0.27058823529411763</c:v>
                </c:pt>
                <c:pt idx="14">
                  <c:v>4.2857142857142858E-2</c:v>
                </c:pt>
                <c:pt idx="15">
                  <c:v>0.68181818181818177</c:v>
                </c:pt>
                <c:pt idx="16">
                  <c:v>0.41578947368421054</c:v>
                </c:pt>
                <c:pt idx="17">
                  <c:v>0.25833333333333336</c:v>
                </c:pt>
                <c:pt idx="18">
                  <c:v>2.4489795918367343</c:v>
                </c:pt>
                <c:pt idx="19">
                  <c:v>0.79999999999999993</c:v>
                </c:pt>
                <c:pt idx="20">
                  <c:v>0.1173913043478261</c:v>
                </c:pt>
                <c:pt idx="21">
                  <c:v>2.181818181818182E-2</c:v>
                </c:pt>
                <c:pt idx="23">
                  <c:v>7.1874999999999994E-2</c:v>
                </c:pt>
                <c:pt idx="24">
                  <c:v>9.8591549295774641E-2</c:v>
                </c:pt>
                <c:pt idx="25">
                  <c:v>0.14615384615384613</c:v>
                </c:pt>
                <c:pt idx="26">
                  <c:v>0.35555555555555557</c:v>
                </c:pt>
                <c:pt idx="27">
                  <c:v>0.45454545454545459</c:v>
                </c:pt>
                <c:pt idx="28">
                  <c:v>0.76315789473684215</c:v>
                </c:pt>
                <c:pt idx="29">
                  <c:v>1.09375</c:v>
                </c:pt>
                <c:pt idx="30">
                  <c:v>1.5714285714285714</c:v>
                </c:pt>
                <c:pt idx="31">
                  <c:v>1.625</c:v>
                </c:pt>
                <c:pt idx="32">
                  <c:v>1.9130434782608698</c:v>
                </c:pt>
                <c:pt idx="33">
                  <c:v>2.1212121212121211</c:v>
                </c:pt>
                <c:pt idx="34">
                  <c:v>2.2727272727272725</c:v>
                </c:pt>
                <c:pt idx="35">
                  <c:v>2.5</c:v>
                </c:pt>
                <c:pt idx="36">
                  <c:v>0.18666666666666668</c:v>
                </c:pt>
                <c:pt idx="37">
                  <c:v>7.2222222222222223</c:v>
                </c:pt>
                <c:pt idx="38">
                  <c:v>0.70588235294117652</c:v>
                </c:pt>
                <c:pt idx="39">
                  <c:v>1.0236220472440944</c:v>
                </c:pt>
                <c:pt idx="40">
                  <c:v>0.64485981308411222</c:v>
                </c:pt>
                <c:pt idx="41">
                  <c:v>0.8928571428571429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DE-49FC-8F11-AFE732F642C0}"/>
            </c:ext>
          </c:extLst>
        </c:ser>
        <c:ser>
          <c:idx val="1"/>
          <c:order val="1"/>
          <c:tx>
            <c:strRef>
              <c:f>Meandu!$Q$1</c:f>
              <c:strCache>
                <c:ptCount val="1"/>
                <c:pt idx="0">
                  <c:v>CENTST11- QA2     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Meandu!$A$2:$A$50</c15:sqref>
                  </c15:fullRef>
                </c:ext>
              </c:extLst>
              <c:f>(Meandu!$A$2:$A$15,Meandu!$A$17:$A$20,Meandu!$A$23:$A$24,Meandu!$A$27:$A$43,Meandu!$A$45,Meandu!$A$47:$A$50)</c:f>
              <c:strCache>
                <c:ptCount val="42"/>
                <c:pt idx="0">
                  <c:v>Lithium</c:v>
                </c:pt>
                <c:pt idx="1">
                  <c:v>Beryllium</c:v>
                </c:pt>
                <c:pt idx="2">
                  <c:v>Aluminium</c:v>
                </c:pt>
                <c:pt idx="3">
                  <c:v>Strontium</c:v>
                </c:pt>
                <c:pt idx="4">
                  <c:v>Scandium</c:v>
                </c:pt>
                <c:pt idx="5">
                  <c:v>Vanadium</c:v>
                </c:pt>
                <c:pt idx="6">
                  <c:v>Chromium</c:v>
                </c:pt>
                <c:pt idx="7">
                  <c:v>Manganese</c:v>
                </c:pt>
                <c:pt idx="8">
                  <c:v>Iron</c:v>
                </c:pt>
                <c:pt idx="9">
                  <c:v>Cobalt</c:v>
                </c:pt>
                <c:pt idx="10">
                  <c:v>Nickel</c:v>
                </c:pt>
                <c:pt idx="11">
                  <c:v>Copper</c:v>
                </c:pt>
                <c:pt idx="12">
                  <c:v>Zinc</c:v>
                </c:pt>
                <c:pt idx="13">
                  <c:v>Gallium</c:v>
                </c:pt>
                <c:pt idx="14">
                  <c:v>Rubidium</c:v>
                </c:pt>
                <c:pt idx="15">
                  <c:v>Yttrium</c:v>
                </c:pt>
                <c:pt idx="16">
                  <c:v>Zirconium</c:v>
                </c:pt>
                <c:pt idx="17">
                  <c:v>Niobium</c:v>
                </c:pt>
                <c:pt idx="18">
                  <c:v>Cadmium</c:v>
                </c:pt>
                <c:pt idx="19">
                  <c:v>Indium</c:v>
                </c:pt>
                <c:pt idx="20">
                  <c:v>Caesium</c:v>
                </c:pt>
                <c:pt idx="21">
                  <c:v>Barium</c:v>
                </c:pt>
                <c:pt idx="22">
                  <c:v>Lanthanum</c:v>
                </c:pt>
                <c:pt idx="23">
                  <c:v>Cerium</c:v>
                </c:pt>
                <c:pt idx="24">
                  <c:v>Praseodymi</c:v>
                </c:pt>
                <c:pt idx="25">
                  <c:v>Neodynium</c:v>
                </c:pt>
                <c:pt idx="26">
                  <c:v>Samarium</c:v>
                </c:pt>
                <c:pt idx="27">
                  <c:v>Europium</c:v>
                </c:pt>
                <c:pt idx="28">
                  <c:v>Gadolinium</c:v>
                </c:pt>
                <c:pt idx="29">
                  <c:v>Terbium</c:v>
                </c:pt>
                <c:pt idx="30">
                  <c:v>Dysprosium</c:v>
                </c:pt>
                <c:pt idx="31">
                  <c:v>Holmium</c:v>
                </c:pt>
                <c:pt idx="32">
                  <c:v>Erbium</c:v>
                </c:pt>
                <c:pt idx="33">
                  <c:v>Thulium</c:v>
                </c:pt>
                <c:pt idx="34">
                  <c:v>Ytterbium</c:v>
                </c:pt>
                <c:pt idx="35">
                  <c:v>Lutetium</c:v>
                </c:pt>
                <c:pt idx="36">
                  <c:v>Thallium</c:v>
                </c:pt>
                <c:pt idx="37">
                  <c:v>Gold</c:v>
                </c:pt>
                <c:pt idx="38">
                  <c:v>Lead</c:v>
                </c:pt>
                <c:pt idx="39">
                  <c:v>Bismuth</c:v>
                </c:pt>
                <c:pt idx="40">
                  <c:v>Thorium</c:v>
                </c:pt>
                <c:pt idx="41">
                  <c:v>Uranium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Meandu!$Q$2:$Q$50</c15:sqref>
                  </c15:fullRef>
                </c:ext>
              </c:extLst>
              <c:f>(Meandu!$Q$2:$Q$15,Meandu!$Q$17:$Q$20,Meandu!$Q$23:$Q$24,Meandu!$Q$27:$Q$43,Meandu!$Q$45,Meandu!$Q$47:$Q$50)</c:f>
              <c:numCache>
                <c:formatCode>0.00</c:formatCode>
                <c:ptCount val="42"/>
                <c:pt idx="1">
                  <c:v>1.6666666666666667</c:v>
                </c:pt>
                <c:pt idx="2">
                  <c:v>0.4</c:v>
                </c:pt>
                <c:pt idx="3">
                  <c:v>8.5714285714285719E-3</c:v>
                </c:pt>
                <c:pt idx="4">
                  <c:v>0.73529411764705888</c:v>
                </c:pt>
                <c:pt idx="5">
                  <c:v>8.4112149532710276E-2</c:v>
                </c:pt>
                <c:pt idx="6">
                  <c:v>3.614457831325301E-2</c:v>
                </c:pt>
                <c:pt idx="7">
                  <c:v>5.0000000000000001E-3</c:v>
                </c:pt>
                <c:pt idx="8">
                  <c:v>2.2857142857142857E-2</c:v>
                </c:pt>
                <c:pt idx="9">
                  <c:v>0.23529411764705882</c:v>
                </c:pt>
                <c:pt idx="10">
                  <c:v>9.0909090909090912E-2</c:v>
                </c:pt>
                <c:pt idx="11">
                  <c:v>0.08</c:v>
                </c:pt>
                <c:pt idx="12">
                  <c:v>0.12676056338028169</c:v>
                </c:pt>
                <c:pt idx="13">
                  <c:v>0.46470588235294119</c:v>
                </c:pt>
                <c:pt idx="14">
                  <c:v>6.8750000000000006E-2</c:v>
                </c:pt>
                <c:pt idx="15">
                  <c:v>0.31818181818181818</c:v>
                </c:pt>
                <c:pt idx="16">
                  <c:v>0.11052631578947368</c:v>
                </c:pt>
                <c:pt idx="17">
                  <c:v>0.4916666666666667</c:v>
                </c:pt>
                <c:pt idx="18">
                  <c:v>1.1224489795918366</c:v>
                </c:pt>
                <c:pt idx="19">
                  <c:v>0.79999999999999993</c:v>
                </c:pt>
                <c:pt idx="20">
                  <c:v>0.1391304347826087</c:v>
                </c:pt>
                <c:pt idx="21">
                  <c:v>0.02</c:v>
                </c:pt>
                <c:pt idx="22">
                  <c:v>0.1</c:v>
                </c:pt>
                <c:pt idx="23">
                  <c:v>0.37031249999999999</c:v>
                </c:pt>
                <c:pt idx="24">
                  <c:v>0.45070422535211274</c:v>
                </c:pt>
                <c:pt idx="25">
                  <c:v>0.56923076923076921</c:v>
                </c:pt>
                <c:pt idx="26">
                  <c:v>0.8222222222222223</c:v>
                </c:pt>
                <c:pt idx="27">
                  <c:v>1.1363636363636365</c:v>
                </c:pt>
                <c:pt idx="28">
                  <c:v>1.236842105263158</c:v>
                </c:pt>
                <c:pt idx="29">
                  <c:v>1.09375</c:v>
                </c:pt>
                <c:pt idx="30">
                  <c:v>1.2285714285714284</c:v>
                </c:pt>
                <c:pt idx="31">
                  <c:v>1.125</c:v>
                </c:pt>
                <c:pt idx="32">
                  <c:v>1.173913043478261</c:v>
                </c:pt>
                <c:pt idx="33">
                  <c:v>1.2121212121212122</c:v>
                </c:pt>
                <c:pt idx="34">
                  <c:v>1.2272727272727273</c:v>
                </c:pt>
                <c:pt idx="35">
                  <c:v>1.25</c:v>
                </c:pt>
                <c:pt idx="36">
                  <c:v>0.91999999999999993</c:v>
                </c:pt>
                <c:pt idx="37">
                  <c:v>3.3333333333333335</c:v>
                </c:pt>
                <c:pt idx="38">
                  <c:v>0.6470588235294118</c:v>
                </c:pt>
                <c:pt idx="39">
                  <c:v>4.409448818897638</c:v>
                </c:pt>
                <c:pt idx="40">
                  <c:v>0.86915887850467299</c:v>
                </c:pt>
                <c:pt idx="41">
                  <c:v>1.2857142857142858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DE-49FC-8F11-AFE732F64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391528"/>
        <c:axId val="812386936"/>
      </c:lineChart>
      <c:catAx>
        <c:axId val="812391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86936"/>
        <c:crosses val="autoZero"/>
        <c:auto val="1"/>
        <c:lblAlgn val="ctr"/>
        <c:lblOffset val="100"/>
        <c:noMultiLvlLbl val="0"/>
      </c:catAx>
      <c:valAx>
        <c:axId val="81238693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Sample/PAAS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91528"/>
        <c:crosses val="autoZero"/>
        <c:crossBetween val="between"/>
        <c:majorUnit val="1"/>
      </c:valAx>
      <c:spPr>
        <a:noFill/>
        <a:ln w="3175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53576250757178712"/>
          <c:y val="0.21021345818303824"/>
          <c:w val="0.29508314877126296"/>
          <c:h val="0.1052929230444701"/>
        </c:manualLayout>
      </c:layout>
      <c:overlay val="0"/>
      <c:spPr>
        <a:solidFill>
          <a:schemeClr val="bg1"/>
        </a:solidFill>
        <a:ln w="317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Meandu Ace seam</a:t>
            </a:r>
          </a:p>
        </c:rich>
      </c:tx>
      <c:layout>
        <c:manualLayout>
          <c:xMode val="edge"/>
          <c:yMode val="edge"/>
          <c:x val="0.4604495074304869"/>
          <c:y val="4.9459033705487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308675546545362E-2"/>
          <c:y val="0.16033002546296446"/>
          <c:w val="0.92084836007663862"/>
          <c:h val="0.51131586343335267"/>
        </c:manualLayout>
      </c:layout>
      <c:lineChart>
        <c:grouping val="standard"/>
        <c:varyColors val="0"/>
        <c:ser>
          <c:idx val="2"/>
          <c:order val="0"/>
          <c:tx>
            <c:strRef>
              <c:f>Meandu!$R$1</c:f>
              <c:strCache>
                <c:ptCount val="1"/>
                <c:pt idx="0">
                  <c:v>K4SST6_ACE 1A      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Meandu!$A$2:$A$50</c15:sqref>
                  </c15:fullRef>
                </c:ext>
              </c:extLst>
              <c:f>(Meandu!$A$2:$A$15,Meandu!$A$17:$A$20,Meandu!$A$23:$A$24,Meandu!$A$28:$A$43,Meandu!$A$45,Meandu!$A$47:$A$50)</c:f>
              <c:strCache>
                <c:ptCount val="41"/>
                <c:pt idx="0">
                  <c:v>Lithium</c:v>
                </c:pt>
                <c:pt idx="1">
                  <c:v>Beryllium</c:v>
                </c:pt>
                <c:pt idx="2">
                  <c:v>Aluminium</c:v>
                </c:pt>
                <c:pt idx="3">
                  <c:v>Strontium</c:v>
                </c:pt>
                <c:pt idx="4">
                  <c:v>Scandium</c:v>
                </c:pt>
                <c:pt idx="5">
                  <c:v>Vanadium</c:v>
                </c:pt>
                <c:pt idx="6">
                  <c:v>Chromium</c:v>
                </c:pt>
                <c:pt idx="7">
                  <c:v>Manganese</c:v>
                </c:pt>
                <c:pt idx="8">
                  <c:v>Iron</c:v>
                </c:pt>
                <c:pt idx="9">
                  <c:v>Cobalt</c:v>
                </c:pt>
                <c:pt idx="10">
                  <c:v>Nickel</c:v>
                </c:pt>
                <c:pt idx="11">
                  <c:v>Copper</c:v>
                </c:pt>
                <c:pt idx="12">
                  <c:v>Zinc</c:v>
                </c:pt>
                <c:pt idx="13">
                  <c:v>Gallium</c:v>
                </c:pt>
                <c:pt idx="14">
                  <c:v>Rubidium</c:v>
                </c:pt>
                <c:pt idx="15">
                  <c:v>Yttrium</c:v>
                </c:pt>
                <c:pt idx="16">
                  <c:v>Zirconium</c:v>
                </c:pt>
                <c:pt idx="17">
                  <c:v>Niobium</c:v>
                </c:pt>
                <c:pt idx="18">
                  <c:v>Cadmium</c:v>
                </c:pt>
                <c:pt idx="19">
                  <c:v>Indium</c:v>
                </c:pt>
                <c:pt idx="20">
                  <c:v>Barium</c:v>
                </c:pt>
                <c:pt idx="21">
                  <c:v>Lanthanum</c:v>
                </c:pt>
                <c:pt idx="22">
                  <c:v>Cerium</c:v>
                </c:pt>
                <c:pt idx="23">
                  <c:v>Praseodymi</c:v>
                </c:pt>
                <c:pt idx="24">
                  <c:v>Neodynium</c:v>
                </c:pt>
                <c:pt idx="25">
                  <c:v>Samarium</c:v>
                </c:pt>
                <c:pt idx="26">
                  <c:v>Europium</c:v>
                </c:pt>
                <c:pt idx="27">
                  <c:v>Gadolinium</c:v>
                </c:pt>
                <c:pt idx="28">
                  <c:v>Terbium</c:v>
                </c:pt>
                <c:pt idx="29">
                  <c:v>Dysprosium</c:v>
                </c:pt>
                <c:pt idx="30">
                  <c:v>Holmium</c:v>
                </c:pt>
                <c:pt idx="31">
                  <c:v>Erbium</c:v>
                </c:pt>
                <c:pt idx="32">
                  <c:v>Thulium</c:v>
                </c:pt>
                <c:pt idx="33">
                  <c:v>Ytterbium</c:v>
                </c:pt>
                <c:pt idx="34">
                  <c:v>Lutetium</c:v>
                </c:pt>
                <c:pt idx="35">
                  <c:v>Thallium</c:v>
                </c:pt>
                <c:pt idx="36">
                  <c:v>Gold</c:v>
                </c:pt>
                <c:pt idx="37">
                  <c:v>Lead</c:v>
                </c:pt>
                <c:pt idx="38">
                  <c:v>Bismuth</c:v>
                </c:pt>
                <c:pt idx="39">
                  <c:v>Thorium</c:v>
                </c:pt>
                <c:pt idx="40">
                  <c:v>Uranium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Meandu!$R$2:$R$50</c15:sqref>
                  </c15:fullRef>
                </c:ext>
              </c:extLst>
              <c:f>(Meandu!$R$2:$R$15,Meandu!$R$17:$R$20,Meandu!$R$23:$R$24,Meandu!$R$28:$R$43,Meandu!$R$45,Meandu!$R$47:$R$50)</c:f>
              <c:numCache>
                <c:formatCode>0.00</c:formatCode>
                <c:ptCount val="41"/>
                <c:pt idx="1">
                  <c:v>1.6666666666666667</c:v>
                </c:pt>
                <c:pt idx="2">
                  <c:v>7.8750000000000001E-2</c:v>
                </c:pt>
                <c:pt idx="3">
                  <c:v>8.5714285714285719E-3</c:v>
                </c:pt>
                <c:pt idx="4">
                  <c:v>0.22794117647058826</c:v>
                </c:pt>
                <c:pt idx="5">
                  <c:v>9.3457943925233641E-2</c:v>
                </c:pt>
                <c:pt idx="6">
                  <c:v>3.614457831325301E-2</c:v>
                </c:pt>
                <c:pt idx="7">
                  <c:v>3.3333333333333335E-3</c:v>
                </c:pt>
                <c:pt idx="8">
                  <c:v>5.7142857142857143E-3</c:v>
                </c:pt>
                <c:pt idx="9">
                  <c:v>0.29411764705882354</c:v>
                </c:pt>
                <c:pt idx="10">
                  <c:v>9.0909090909090912E-2</c:v>
                </c:pt>
                <c:pt idx="11">
                  <c:v>0.12</c:v>
                </c:pt>
                <c:pt idx="12">
                  <c:v>0.12676056338028169</c:v>
                </c:pt>
                <c:pt idx="13">
                  <c:v>0.27647058823529413</c:v>
                </c:pt>
                <c:pt idx="14">
                  <c:v>3.3928571428571428E-3</c:v>
                </c:pt>
                <c:pt idx="15">
                  <c:v>0.36363636363636365</c:v>
                </c:pt>
                <c:pt idx="16">
                  <c:v>0.12105263157894737</c:v>
                </c:pt>
                <c:pt idx="18">
                  <c:v>0.20408163265306123</c:v>
                </c:pt>
                <c:pt idx="20">
                  <c:v>0.02</c:v>
                </c:pt>
                <c:pt idx="21">
                  <c:v>0.1</c:v>
                </c:pt>
                <c:pt idx="22">
                  <c:v>0.67031249999999998</c:v>
                </c:pt>
                <c:pt idx="23">
                  <c:v>0.88732394366197187</c:v>
                </c:pt>
                <c:pt idx="24">
                  <c:v>1.2076923076923076</c:v>
                </c:pt>
                <c:pt idx="25">
                  <c:v>1.5555555555555556</c:v>
                </c:pt>
                <c:pt idx="26">
                  <c:v>1.7045454545454546</c:v>
                </c:pt>
                <c:pt idx="27">
                  <c:v>2.0263157894736845</c:v>
                </c:pt>
                <c:pt idx="28">
                  <c:v>1.5625</c:v>
                </c:pt>
                <c:pt idx="29">
                  <c:v>1.7714285714285716</c:v>
                </c:pt>
                <c:pt idx="30">
                  <c:v>1.625</c:v>
                </c:pt>
                <c:pt idx="31">
                  <c:v>1.5652173913043479</c:v>
                </c:pt>
                <c:pt idx="32">
                  <c:v>1.5151515151515151</c:v>
                </c:pt>
                <c:pt idx="33">
                  <c:v>1.4545454545454546</c:v>
                </c:pt>
                <c:pt idx="34">
                  <c:v>1.5625</c:v>
                </c:pt>
                <c:pt idx="36">
                  <c:v>3.3333333333333335</c:v>
                </c:pt>
                <c:pt idx="37">
                  <c:v>0.19999999999999998</c:v>
                </c:pt>
                <c:pt idx="39">
                  <c:v>4.3925233644859812E-2</c:v>
                </c:pt>
                <c:pt idx="40">
                  <c:v>5.7142857142857148E-2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09-4EAC-85D7-A00F93EA22F7}"/>
            </c:ext>
          </c:extLst>
        </c:ser>
        <c:ser>
          <c:idx val="3"/>
          <c:order val="1"/>
          <c:tx>
            <c:strRef>
              <c:f>Meandu!$S$1</c:f>
              <c:strCache>
                <c:ptCount val="1"/>
                <c:pt idx="0">
                  <c:v>K4SST6_ACE 1B      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Meandu!$A$2:$A$50</c15:sqref>
                  </c15:fullRef>
                </c:ext>
              </c:extLst>
              <c:f>(Meandu!$A$2:$A$15,Meandu!$A$17:$A$20,Meandu!$A$23:$A$24,Meandu!$A$28:$A$43,Meandu!$A$45,Meandu!$A$47:$A$50)</c:f>
              <c:strCache>
                <c:ptCount val="41"/>
                <c:pt idx="0">
                  <c:v>Lithium</c:v>
                </c:pt>
                <c:pt idx="1">
                  <c:v>Beryllium</c:v>
                </c:pt>
                <c:pt idx="2">
                  <c:v>Aluminium</c:v>
                </c:pt>
                <c:pt idx="3">
                  <c:v>Strontium</c:v>
                </c:pt>
                <c:pt idx="4">
                  <c:v>Scandium</c:v>
                </c:pt>
                <c:pt idx="5">
                  <c:v>Vanadium</c:v>
                </c:pt>
                <c:pt idx="6">
                  <c:v>Chromium</c:v>
                </c:pt>
                <c:pt idx="7">
                  <c:v>Manganese</c:v>
                </c:pt>
                <c:pt idx="8">
                  <c:v>Iron</c:v>
                </c:pt>
                <c:pt idx="9">
                  <c:v>Cobalt</c:v>
                </c:pt>
                <c:pt idx="10">
                  <c:v>Nickel</c:v>
                </c:pt>
                <c:pt idx="11">
                  <c:v>Copper</c:v>
                </c:pt>
                <c:pt idx="12">
                  <c:v>Zinc</c:v>
                </c:pt>
                <c:pt idx="13">
                  <c:v>Gallium</c:v>
                </c:pt>
                <c:pt idx="14">
                  <c:v>Rubidium</c:v>
                </c:pt>
                <c:pt idx="15">
                  <c:v>Yttrium</c:v>
                </c:pt>
                <c:pt idx="16">
                  <c:v>Zirconium</c:v>
                </c:pt>
                <c:pt idx="17">
                  <c:v>Niobium</c:v>
                </c:pt>
                <c:pt idx="18">
                  <c:v>Cadmium</c:v>
                </c:pt>
                <c:pt idx="19">
                  <c:v>Indium</c:v>
                </c:pt>
                <c:pt idx="20">
                  <c:v>Barium</c:v>
                </c:pt>
                <c:pt idx="21">
                  <c:v>Lanthanum</c:v>
                </c:pt>
                <c:pt idx="22">
                  <c:v>Cerium</c:v>
                </c:pt>
                <c:pt idx="23">
                  <c:v>Praseodymi</c:v>
                </c:pt>
                <c:pt idx="24">
                  <c:v>Neodynium</c:v>
                </c:pt>
                <c:pt idx="25">
                  <c:v>Samarium</c:v>
                </c:pt>
                <c:pt idx="26">
                  <c:v>Europium</c:v>
                </c:pt>
                <c:pt idx="27">
                  <c:v>Gadolinium</c:v>
                </c:pt>
                <c:pt idx="28">
                  <c:v>Terbium</c:v>
                </c:pt>
                <c:pt idx="29">
                  <c:v>Dysprosium</c:v>
                </c:pt>
                <c:pt idx="30">
                  <c:v>Holmium</c:v>
                </c:pt>
                <c:pt idx="31">
                  <c:v>Erbium</c:v>
                </c:pt>
                <c:pt idx="32">
                  <c:v>Thulium</c:v>
                </c:pt>
                <c:pt idx="33">
                  <c:v>Ytterbium</c:v>
                </c:pt>
                <c:pt idx="34">
                  <c:v>Lutetium</c:v>
                </c:pt>
                <c:pt idx="35">
                  <c:v>Thallium</c:v>
                </c:pt>
                <c:pt idx="36">
                  <c:v>Gold</c:v>
                </c:pt>
                <c:pt idx="37">
                  <c:v>Lead</c:v>
                </c:pt>
                <c:pt idx="38">
                  <c:v>Bismuth</c:v>
                </c:pt>
                <c:pt idx="39">
                  <c:v>Thorium</c:v>
                </c:pt>
                <c:pt idx="40">
                  <c:v>Uranium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Meandu!$S$2:$S$50</c15:sqref>
                  </c15:fullRef>
                </c:ext>
              </c:extLst>
              <c:f>(Meandu!$S$2:$S$15,Meandu!$S$17:$S$20,Meandu!$S$23:$S$24,Meandu!$S$28:$S$43,Meandu!$S$45,Meandu!$S$47:$S$50)</c:f>
              <c:numCache>
                <c:formatCode>0.00</c:formatCode>
                <c:ptCount val="41"/>
                <c:pt idx="1">
                  <c:v>0.66666666666666663</c:v>
                </c:pt>
                <c:pt idx="2">
                  <c:v>0.11625000000000001</c:v>
                </c:pt>
                <c:pt idx="3">
                  <c:v>0.5714285714285714</c:v>
                </c:pt>
                <c:pt idx="4">
                  <c:v>0.24264705882352941</c:v>
                </c:pt>
                <c:pt idx="5">
                  <c:v>4.6728971962616821E-2</c:v>
                </c:pt>
                <c:pt idx="6">
                  <c:v>2.4096385542168676E-2</c:v>
                </c:pt>
                <c:pt idx="7">
                  <c:v>1.6666666666666668E-3</c:v>
                </c:pt>
                <c:pt idx="8">
                  <c:v>5.7142857142857143E-3</c:v>
                </c:pt>
                <c:pt idx="9">
                  <c:v>0.52941176470588236</c:v>
                </c:pt>
                <c:pt idx="10">
                  <c:v>0.13636363636363635</c:v>
                </c:pt>
                <c:pt idx="11">
                  <c:v>0.16</c:v>
                </c:pt>
                <c:pt idx="12">
                  <c:v>0.15492957746478872</c:v>
                </c:pt>
                <c:pt idx="13">
                  <c:v>0.24705882352941178</c:v>
                </c:pt>
                <c:pt idx="14">
                  <c:v>4.642857142857143E-3</c:v>
                </c:pt>
                <c:pt idx="15">
                  <c:v>2.8636363636363638</c:v>
                </c:pt>
                <c:pt idx="16">
                  <c:v>0.1368421052631579</c:v>
                </c:pt>
                <c:pt idx="18">
                  <c:v>0.10204081632653061</c:v>
                </c:pt>
                <c:pt idx="20">
                  <c:v>0.10181818181818182</c:v>
                </c:pt>
                <c:pt idx="21">
                  <c:v>0.76666666666666672</c:v>
                </c:pt>
                <c:pt idx="22">
                  <c:v>0.5234375</c:v>
                </c:pt>
                <c:pt idx="23">
                  <c:v>0.647887323943662</c:v>
                </c:pt>
                <c:pt idx="24">
                  <c:v>0.79230769230769238</c:v>
                </c:pt>
                <c:pt idx="25">
                  <c:v>0.95555555555555549</c:v>
                </c:pt>
                <c:pt idx="26">
                  <c:v>1.25</c:v>
                </c:pt>
                <c:pt idx="27">
                  <c:v>1.6315789473684212</c:v>
                </c:pt>
                <c:pt idx="28">
                  <c:v>1.40625</c:v>
                </c:pt>
                <c:pt idx="29">
                  <c:v>1.6285714285714286</c:v>
                </c:pt>
                <c:pt idx="30">
                  <c:v>1.4999999999999998</c:v>
                </c:pt>
                <c:pt idx="31">
                  <c:v>1.6521739130434783</c:v>
                </c:pt>
                <c:pt idx="32">
                  <c:v>1.5151515151515151</c:v>
                </c:pt>
                <c:pt idx="33">
                  <c:v>1.6363636363636362</c:v>
                </c:pt>
                <c:pt idx="34">
                  <c:v>1.5625</c:v>
                </c:pt>
                <c:pt idx="36">
                  <c:v>2.2222222222222223</c:v>
                </c:pt>
                <c:pt idx="37">
                  <c:v>0.22352941176470587</c:v>
                </c:pt>
                <c:pt idx="39">
                  <c:v>4.4859813084112153E-2</c:v>
                </c:pt>
                <c:pt idx="40">
                  <c:v>5.3571428571428575E-2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09-4EAC-85D7-A00F93EA2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391528"/>
        <c:axId val="812386936"/>
      </c:lineChart>
      <c:catAx>
        <c:axId val="812391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86936"/>
        <c:crosses val="autoZero"/>
        <c:auto val="1"/>
        <c:lblAlgn val="ctr"/>
        <c:lblOffset val="100"/>
        <c:noMultiLvlLbl val="0"/>
      </c:catAx>
      <c:valAx>
        <c:axId val="81238693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Sample/PAAS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91528"/>
        <c:crosses val="autoZero"/>
        <c:crossBetween val="between"/>
        <c:majorUnit val="1"/>
      </c:valAx>
      <c:spPr>
        <a:noFill/>
        <a:ln w="3175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578961569566532"/>
          <c:y val="0.19788680378263288"/>
          <c:w val="0.28807789547481782"/>
          <c:h val="0.11761957744487543"/>
        </c:manualLayout>
      </c:layout>
      <c:overlay val="0"/>
      <c:spPr>
        <a:solidFill>
          <a:schemeClr val="bg1"/>
        </a:solidFill>
        <a:ln w="317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Meandu - King seam</a:t>
            </a:r>
          </a:p>
        </c:rich>
      </c:tx>
      <c:layout>
        <c:manualLayout>
          <c:xMode val="edge"/>
          <c:yMode val="edge"/>
          <c:x val="0.4604495074304869"/>
          <c:y val="4.9459033705487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308675546545362E-2"/>
          <c:y val="0.16033002546296446"/>
          <c:w val="0.92084836007663862"/>
          <c:h val="0.51131586343335267"/>
        </c:manualLayout>
      </c:layout>
      <c:lineChart>
        <c:grouping val="standard"/>
        <c:varyColors val="0"/>
        <c:ser>
          <c:idx val="4"/>
          <c:order val="0"/>
          <c:tx>
            <c:strRef>
              <c:f>Meandu!$T$1</c:f>
              <c:strCache>
                <c:ptCount val="1"/>
                <c:pt idx="0">
                  <c:v>RAMP5ST12_ KING4A   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Meandu!$A$2:$A$50</c15:sqref>
                  </c15:fullRef>
                </c:ext>
              </c:extLst>
              <c:f>(Meandu!$A$2:$A$15,Meandu!$A$17:$A$20,Meandu!$A$23:$A$24,Meandu!$A$27:$A$43,Meandu!$A$45,Meandu!$A$47:$A$50)</c:f>
              <c:strCache>
                <c:ptCount val="42"/>
                <c:pt idx="0">
                  <c:v>Lithium</c:v>
                </c:pt>
                <c:pt idx="1">
                  <c:v>Beryllium</c:v>
                </c:pt>
                <c:pt idx="2">
                  <c:v>Aluminium</c:v>
                </c:pt>
                <c:pt idx="3">
                  <c:v>Strontium</c:v>
                </c:pt>
                <c:pt idx="4">
                  <c:v>Scandium</c:v>
                </c:pt>
                <c:pt idx="5">
                  <c:v>Vanadium</c:v>
                </c:pt>
                <c:pt idx="6">
                  <c:v>Chromium</c:v>
                </c:pt>
                <c:pt idx="7">
                  <c:v>Manganese</c:v>
                </c:pt>
                <c:pt idx="8">
                  <c:v>Iron</c:v>
                </c:pt>
                <c:pt idx="9">
                  <c:v>Cobalt</c:v>
                </c:pt>
                <c:pt idx="10">
                  <c:v>Nickel</c:v>
                </c:pt>
                <c:pt idx="11">
                  <c:v>Copper</c:v>
                </c:pt>
                <c:pt idx="12">
                  <c:v>Zinc</c:v>
                </c:pt>
                <c:pt idx="13">
                  <c:v>Gallium</c:v>
                </c:pt>
                <c:pt idx="14">
                  <c:v>Rubidium</c:v>
                </c:pt>
                <c:pt idx="15">
                  <c:v>Yttrium</c:v>
                </c:pt>
                <c:pt idx="16">
                  <c:v>Zirconium</c:v>
                </c:pt>
                <c:pt idx="17">
                  <c:v>Niobium</c:v>
                </c:pt>
                <c:pt idx="18">
                  <c:v>Cadmium</c:v>
                </c:pt>
                <c:pt idx="19">
                  <c:v>Indium</c:v>
                </c:pt>
                <c:pt idx="20">
                  <c:v>Caesium</c:v>
                </c:pt>
                <c:pt idx="21">
                  <c:v>Barium</c:v>
                </c:pt>
                <c:pt idx="22">
                  <c:v>Lanthanum</c:v>
                </c:pt>
                <c:pt idx="23">
                  <c:v>Cerium</c:v>
                </c:pt>
                <c:pt idx="24">
                  <c:v>Praseodymi</c:v>
                </c:pt>
                <c:pt idx="25">
                  <c:v>Neodynium</c:v>
                </c:pt>
                <c:pt idx="26">
                  <c:v>Samarium</c:v>
                </c:pt>
                <c:pt idx="27">
                  <c:v>Europium</c:v>
                </c:pt>
                <c:pt idx="28">
                  <c:v>Gadolinium</c:v>
                </c:pt>
                <c:pt idx="29">
                  <c:v>Terbium</c:v>
                </c:pt>
                <c:pt idx="30">
                  <c:v>Dysprosium</c:v>
                </c:pt>
                <c:pt idx="31">
                  <c:v>Holmium</c:v>
                </c:pt>
                <c:pt idx="32">
                  <c:v>Erbium</c:v>
                </c:pt>
                <c:pt idx="33">
                  <c:v>Thulium</c:v>
                </c:pt>
                <c:pt idx="34">
                  <c:v>Ytterbium</c:v>
                </c:pt>
                <c:pt idx="35">
                  <c:v>Lutetium</c:v>
                </c:pt>
                <c:pt idx="36">
                  <c:v>Thallium</c:v>
                </c:pt>
                <c:pt idx="37">
                  <c:v>Gold</c:v>
                </c:pt>
                <c:pt idx="38">
                  <c:v>Lead</c:v>
                </c:pt>
                <c:pt idx="39">
                  <c:v>Bismuth</c:v>
                </c:pt>
                <c:pt idx="40">
                  <c:v>Thorium</c:v>
                </c:pt>
                <c:pt idx="41">
                  <c:v>Uranium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Meandu!$T$2:$T$50</c15:sqref>
                  </c15:fullRef>
                </c:ext>
              </c:extLst>
              <c:f>(Meandu!$T$2:$T$15,Meandu!$T$17:$T$20,Meandu!$T$23:$T$24,Meandu!$T$27:$T$43,Meandu!$T$45,Meandu!$T$47:$T$50)</c:f>
              <c:numCache>
                <c:formatCode>0.00</c:formatCode>
                <c:ptCount val="42"/>
                <c:pt idx="1">
                  <c:v>0.66666666666666663</c:v>
                </c:pt>
                <c:pt idx="2">
                  <c:v>0.2</c:v>
                </c:pt>
                <c:pt idx="3">
                  <c:v>5.7142857142857143E-3</c:v>
                </c:pt>
                <c:pt idx="4">
                  <c:v>0.51470588235294124</c:v>
                </c:pt>
                <c:pt idx="5">
                  <c:v>0.12149532710280374</c:v>
                </c:pt>
                <c:pt idx="6">
                  <c:v>3.614457831325301E-2</c:v>
                </c:pt>
                <c:pt idx="8">
                  <c:v>1.4285714285714285E-2</c:v>
                </c:pt>
                <c:pt idx="9">
                  <c:v>0.52941176470588236</c:v>
                </c:pt>
                <c:pt idx="10">
                  <c:v>9.0909090909090912E-2</c:v>
                </c:pt>
                <c:pt idx="11">
                  <c:v>0.12</c:v>
                </c:pt>
                <c:pt idx="12">
                  <c:v>7.0422535211267609E-2</c:v>
                </c:pt>
                <c:pt idx="13">
                  <c:v>0.29411764705882354</c:v>
                </c:pt>
                <c:pt idx="14">
                  <c:v>9.821428571428573E-3</c:v>
                </c:pt>
                <c:pt idx="15">
                  <c:v>0.81818181818181823</c:v>
                </c:pt>
                <c:pt idx="16">
                  <c:v>0.11578947368421053</c:v>
                </c:pt>
                <c:pt idx="17">
                  <c:v>5.1666666666666666E-2</c:v>
                </c:pt>
                <c:pt idx="20">
                  <c:v>2.8260869565217395E-2</c:v>
                </c:pt>
                <c:pt idx="21">
                  <c:v>1.8181818181818181E-2</c:v>
                </c:pt>
                <c:pt idx="23">
                  <c:v>0.121875</c:v>
                </c:pt>
                <c:pt idx="24">
                  <c:v>0.19718309859154928</c:v>
                </c:pt>
                <c:pt idx="25">
                  <c:v>0.28076923076923077</c:v>
                </c:pt>
                <c:pt idx="26">
                  <c:v>0.53333333333333333</c:v>
                </c:pt>
                <c:pt idx="27">
                  <c:v>0.79545454545454541</c:v>
                </c:pt>
                <c:pt idx="28">
                  <c:v>0.81578947368421062</c:v>
                </c:pt>
                <c:pt idx="29">
                  <c:v>0.9375</c:v>
                </c:pt>
                <c:pt idx="30">
                  <c:v>1.0857142857142856</c:v>
                </c:pt>
                <c:pt idx="31">
                  <c:v>1</c:v>
                </c:pt>
                <c:pt idx="32">
                  <c:v>1.0434782608695652</c:v>
                </c:pt>
                <c:pt idx="33">
                  <c:v>1.2121212121212122</c:v>
                </c:pt>
                <c:pt idx="34">
                  <c:v>1.0909090909090908</c:v>
                </c:pt>
                <c:pt idx="35">
                  <c:v>1.25</c:v>
                </c:pt>
                <c:pt idx="37">
                  <c:v>2.2222222222222223</c:v>
                </c:pt>
                <c:pt idx="38">
                  <c:v>0.20588235294117646</c:v>
                </c:pt>
                <c:pt idx="40">
                  <c:v>9.3457943925233655E-2</c:v>
                </c:pt>
                <c:pt idx="41">
                  <c:v>7.1428571428571438E-2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2B-45FB-90B3-61091C6A5242}"/>
            </c:ext>
          </c:extLst>
        </c:ser>
        <c:ser>
          <c:idx val="5"/>
          <c:order val="1"/>
          <c:tx>
            <c:strRef>
              <c:f>Meandu!$U$1</c:f>
              <c:strCache>
                <c:ptCount val="1"/>
                <c:pt idx="0">
                  <c:v>RAMP5ST12_ KING4B  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Meandu!$A$2:$A$50</c15:sqref>
                  </c15:fullRef>
                </c:ext>
              </c:extLst>
              <c:f>(Meandu!$A$2:$A$15,Meandu!$A$17:$A$20,Meandu!$A$23:$A$24,Meandu!$A$27:$A$43,Meandu!$A$45,Meandu!$A$47:$A$50)</c:f>
              <c:strCache>
                <c:ptCount val="42"/>
                <c:pt idx="0">
                  <c:v>Lithium</c:v>
                </c:pt>
                <c:pt idx="1">
                  <c:v>Beryllium</c:v>
                </c:pt>
                <c:pt idx="2">
                  <c:v>Aluminium</c:v>
                </c:pt>
                <c:pt idx="3">
                  <c:v>Strontium</c:v>
                </c:pt>
                <c:pt idx="4">
                  <c:v>Scandium</c:v>
                </c:pt>
                <c:pt idx="5">
                  <c:v>Vanadium</c:v>
                </c:pt>
                <c:pt idx="6">
                  <c:v>Chromium</c:v>
                </c:pt>
                <c:pt idx="7">
                  <c:v>Manganese</c:v>
                </c:pt>
                <c:pt idx="8">
                  <c:v>Iron</c:v>
                </c:pt>
                <c:pt idx="9">
                  <c:v>Cobalt</c:v>
                </c:pt>
                <c:pt idx="10">
                  <c:v>Nickel</c:v>
                </c:pt>
                <c:pt idx="11">
                  <c:v>Copper</c:v>
                </c:pt>
                <c:pt idx="12">
                  <c:v>Zinc</c:v>
                </c:pt>
                <c:pt idx="13">
                  <c:v>Gallium</c:v>
                </c:pt>
                <c:pt idx="14">
                  <c:v>Rubidium</c:v>
                </c:pt>
                <c:pt idx="15">
                  <c:v>Yttrium</c:v>
                </c:pt>
                <c:pt idx="16">
                  <c:v>Zirconium</c:v>
                </c:pt>
                <c:pt idx="17">
                  <c:v>Niobium</c:v>
                </c:pt>
                <c:pt idx="18">
                  <c:v>Cadmium</c:v>
                </c:pt>
                <c:pt idx="19">
                  <c:v>Indium</c:v>
                </c:pt>
                <c:pt idx="20">
                  <c:v>Caesium</c:v>
                </c:pt>
                <c:pt idx="21">
                  <c:v>Barium</c:v>
                </c:pt>
                <c:pt idx="22">
                  <c:v>Lanthanum</c:v>
                </c:pt>
                <c:pt idx="23">
                  <c:v>Cerium</c:v>
                </c:pt>
                <c:pt idx="24">
                  <c:v>Praseodymi</c:v>
                </c:pt>
                <c:pt idx="25">
                  <c:v>Neodynium</c:v>
                </c:pt>
                <c:pt idx="26">
                  <c:v>Samarium</c:v>
                </c:pt>
                <c:pt idx="27">
                  <c:v>Europium</c:v>
                </c:pt>
                <c:pt idx="28">
                  <c:v>Gadolinium</c:v>
                </c:pt>
                <c:pt idx="29">
                  <c:v>Terbium</c:v>
                </c:pt>
                <c:pt idx="30">
                  <c:v>Dysprosium</c:v>
                </c:pt>
                <c:pt idx="31">
                  <c:v>Holmium</c:v>
                </c:pt>
                <c:pt idx="32">
                  <c:v>Erbium</c:v>
                </c:pt>
                <c:pt idx="33">
                  <c:v>Thulium</c:v>
                </c:pt>
                <c:pt idx="34">
                  <c:v>Ytterbium</c:v>
                </c:pt>
                <c:pt idx="35">
                  <c:v>Lutetium</c:v>
                </c:pt>
                <c:pt idx="36">
                  <c:v>Thallium</c:v>
                </c:pt>
                <c:pt idx="37">
                  <c:v>Gold</c:v>
                </c:pt>
                <c:pt idx="38">
                  <c:v>Lead</c:v>
                </c:pt>
                <c:pt idx="39">
                  <c:v>Bismuth</c:v>
                </c:pt>
                <c:pt idx="40">
                  <c:v>Thorium</c:v>
                </c:pt>
                <c:pt idx="41">
                  <c:v>Uranium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Meandu!$U$2:$U$50</c15:sqref>
                  </c15:fullRef>
                </c:ext>
              </c:extLst>
              <c:f>(Meandu!$U$2:$U$15,Meandu!$U$17:$U$20,Meandu!$U$23:$U$24,Meandu!$U$27:$U$43,Meandu!$U$45,Meandu!$U$47:$U$50)</c:f>
              <c:numCache>
                <c:formatCode>0.00</c:formatCode>
                <c:ptCount val="42"/>
                <c:pt idx="1">
                  <c:v>1</c:v>
                </c:pt>
                <c:pt idx="2">
                  <c:v>0.21249999999999999</c:v>
                </c:pt>
                <c:pt idx="3">
                  <c:v>5.7142857142857143E-3</c:v>
                </c:pt>
                <c:pt idx="4">
                  <c:v>0.49264705882352944</c:v>
                </c:pt>
                <c:pt idx="5">
                  <c:v>0.23364485981308411</c:v>
                </c:pt>
                <c:pt idx="6">
                  <c:v>4.8192771084337352E-2</c:v>
                </c:pt>
                <c:pt idx="7">
                  <c:v>5.0000000000000001E-3</c:v>
                </c:pt>
                <c:pt idx="8">
                  <c:v>2.2857142857142857E-2</c:v>
                </c:pt>
                <c:pt idx="9">
                  <c:v>0.70588235294117652</c:v>
                </c:pt>
                <c:pt idx="10">
                  <c:v>0.13636363636363635</c:v>
                </c:pt>
                <c:pt idx="11">
                  <c:v>0.16</c:v>
                </c:pt>
                <c:pt idx="12">
                  <c:v>9.8591549295774641E-2</c:v>
                </c:pt>
                <c:pt idx="13">
                  <c:v>0.21764705882352942</c:v>
                </c:pt>
                <c:pt idx="14">
                  <c:v>1.0714285714285714E-2</c:v>
                </c:pt>
                <c:pt idx="15">
                  <c:v>0.45454545454545453</c:v>
                </c:pt>
                <c:pt idx="16">
                  <c:v>0.1368421052631579</c:v>
                </c:pt>
                <c:pt idx="17">
                  <c:v>5.1666666666666666E-2</c:v>
                </c:pt>
                <c:pt idx="20">
                  <c:v>2.391304347826087E-2</c:v>
                </c:pt>
                <c:pt idx="21">
                  <c:v>2.3636363636363636E-2</c:v>
                </c:pt>
                <c:pt idx="23">
                  <c:v>8.59375E-2</c:v>
                </c:pt>
                <c:pt idx="24">
                  <c:v>0.12676056338028169</c:v>
                </c:pt>
                <c:pt idx="25">
                  <c:v>0.17692307692307691</c:v>
                </c:pt>
                <c:pt idx="26">
                  <c:v>0.31111111111111112</c:v>
                </c:pt>
                <c:pt idx="27">
                  <c:v>0.45454545454545459</c:v>
                </c:pt>
                <c:pt idx="28">
                  <c:v>0.47368421052631582</c:v>
                </c:pt>
                <c:pt idx="29">
                  <c:v>0.46875</c:v>
                </c:pt>
                <c:pt idx="30">
                  <c:v>0.6</c:v>
                </c:pt>
                <c:pt idx="31">
                  <c:v>0.5</c:v>
                </c:pt>
                <c:pt idx="32">
                  <c:v>0.60869565217391308</c:v>
                </c:pt>
                <c:pt idx="33">
                  <c:v>0.60606060606060608</c:v>
                </c:pt>
                <c:pt idx="34">
                  <c:v>0.63636363636363624</c:v>
                </c:pt>
                <c:pt idx="35">
                  <c:v>0.625</c:v>
                </c:pt>
                <c:pt idx="37">
                  <c:v>2.7777777777777781</c:v>
                </c:pt>
                <c:pt idx="38">
                  <c:v>0.17647058823529413</c:v>
                </c:pt>
                <c:pt idx="40">
                  <c:v>9.3457943925233655E-2</c:v>
                </c:pt>
                <c:pt idx="41">
                  <c:v>8.5714285714285715E-2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2B-45FB-90B3-61091C6A5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391528"/>
        <c:axId val="812386936"/>
      </c:lineChart>
      <c:catAx>
        <c:axId val="812391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86936"/>
        <c:crosses val="autoZero"/>
        <c:auto val="1"/>
        <c:lblAlgn val="ctr"/>
        <c:lblOffset val="100"/>
        <c:noMultiLvlLbl val="0"/>
      </c:catAx>
      <c:valAx>
        <c:axId val="81238693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Sample/PAAS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91528"/>
        <c:crosses val="autoZero"/>
        <c:crossBetween val="between"/>
        <c:majorUnit val="1"/>
      </c:valAx>
      <c:spPr>
        <a:noFill/>
        <a:ln w="3175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55327564081289993"/>
          <c:y val="0.23897565178398394"/>
          <c:w val="0.3289418730374144"/>
          <c:h val="0.12583734704514565"/>
        </c:manualLayout>
      </c:layout>
      <c:overlay val="0"/>
      <c:spPr>
        <a:solidFill>
          <a:schemeClr val="bg1"/>
        </a:solidFill>
        <a:ln w="317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Collingwood Park</a:t>
            </a:r>
          </a:p>
        </c:rich>
      </c:tx>
      <c:layout>
        <c:manualLayout>
          <c:xMode val="edge"/>
          <c:yMode val="edge"/>
          <c:x val="0.4604495074304869"/>
          <c:y val="4.9459033705487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308675546545362E-2"/>
          <c:y val="0.16033002546296446"/>
          <c:w val="0.92084836007663862"/>
          <c:h val="0.51131586343335267"/>
        </c:manualLayout>
      </c:layout>
      <c:lineChart>
        <c:grouping val="standard"/>
        <c:varyColors val="0"/>
        <c:ser>
          <c:idx val="0"/>
          <c:order val="0"/>
          <c:tx>
            <c:strRef>
              <c:f>'Collingwood Park'!$L$1</c:f>
              <c:strCache>
                <c:ptCount val="1"/>
                <c:pt idx="0">
                  <c:v>CP-013           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'Collingwood Park'!$A$2:$A$50</c15:sqref>
                  </c15:fullRef>
                </c:ext>
              </c:extLst>
              <c:f>('Collingwood Park'!$A$2:$A$15,'Collingwood Park'!$A$17:$A$25,'Collingwood Park'!$A$27:$A$43,'Collingwood Park'!$A$45,'Collingwood Park'!$A$47:$A$50)</c:f>
              <c:strCache>
                <c:ptCount val="45"/>
                <c:pt idx="0">
                  <c:v>Lithium</c:v>
                </c:pt>
                <c:pt idx="1">
                  <c:v>Beryllium</c:v>
                </c:pt>
                <c:pt idx="2">
                  <c:v>Aluminium</c:v>
                </c:pt>
                <c:pt idx="3">
                  <c:v>Strontium</c:v>
                </c:pt>
                <c:pt idx="4">
                  <c:v>Scandium</c:v>
                </c:pt>
                <c:pt idx="5">
                  <c:v>Vanadium</c:v>
                </c:pt>
                <c:pt idx="6">
                  <c:v>Chromium</c:v>
                </c:pt>
                <c:pt idx="7">
                  <c:v>Manganese</c:v>
                </c:pt>
                <c:pt idx="8">
                  <c:v>Iron</c:v>
                </c:pt>
                <c:pt idx="9">
                  <c:v>Cobalt</c:v>
                </c:pt>
                <c:pt idx="10">
                  <c:v>Nickel</c:v>
                </c:pt>
                <c:pt idx="11">
                  <c:v>Copper</c:v>
                </c:pt>
                <c:pt idx="12">
                  <c:v>Zinc</c:v>
                </c:pt>
                <c:pt idx="13">
                  <c:v>Gallium</c:v>
                </c:pt>
                <c:pt idx="14">
                  <c:v>Rubidium</c:v>
                </c:pt>
                <c:pt idx="15">
                  <c:v>Yttrium</c:v>
                </c:pt>
                <c:pt idx="16">
                  <c:v>Zirconium</c:v>
                </c:pt>
                <c:pt idx="17">
                  <c:v>Niobium</c:v>
                </c:pt>
                <c:pt idx="18">
                  <c:v>Molybdenum</c:v>
                </c:pt>
                <c:pt idx="19">
                  <c:v>Silver</c:v>
                </c:pt>
                <c:pt idx="20">
                  <c:v>Cadmium</c:v>
                </c:pt>
                <c:pt idx="21">
                  <c:v>Indium</c:v>
                </c:pt>
                <c:pt idx="22">
                  <c:v>Tin</c:v>
                </c:pt>
                <c:pt idx="23">
                  <c:v>Caesium</c:v>
                </c:pt>
                <c:pt idx="24">
                  <c:v>Barium</c:v>
                </c:pt>
                <c:pt idx="25">
                  <c:v>Lanthanum</c:v>
                </c:pt>
                <c:pt idx="26">
                  <c:v>Cerium</c:v>
                </c:pt>
                <c:pt idx="27">
                  <c:v>Praseodymi</c:v>
                </c:pt>
                <c:pt idx="28">
                  <c:v>Neodynium</c:v>
                </c:pt>
                <c:pt idx="29">
                  <c:v>Samarium</c:v>
                </c:pt>
                <c:pt idx="30">
                  <c:v>Europium</c:v>
                </c:pt>
                <c:pt idx="31">
                  <c:v>Gadolinium</c:v>
                </c:pt>
                <c:pt idx="32">
                  <c:v>Terbium</c:v>
                </c:pt>
                <c:pt idx="33">
                  <c:v>Dysprosium</c:v>
                </c:pt>
                <c:pt idx="34">
                  <c:v>Holmium</c:v>
                </c:pt>
                <c:pt idx="35">
                  <c:v>Erbium</c:v>
                </c:pt>
                <c:pt idx="36">
                  <c:v>Thulium</c:v>
                </c:pt>
                <c:pt idx="37">
                  <c:v>Ytterbium</c:v>
                </c:pt>
                <c:pt idx="38">
                  <c:v>Lutetium</c:v>
                </c:pt>
                <c:pt idx="39">
                  <c:v>Thallium</c:v>
                </c:pt>
                <c:pt idx="40">
                  <c:v>Gold</c:v>
                </c:pt>
                <c:pt idx="41">
                  <c:v>Lead</c:v>
                </c:pt>
                <c:pt idx="42">
                  <c:v>Bismuth</c:v>
                </c:pt>
                <c:pt idx="43">
                  <c:v>Thorium</c:v>
                </c:pt>
                <c:pt idx="44">
                  <c:v>Uranium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'Collingwood Park'!$L$2:$L$50</c15:sqref>
                  </c15:fullRef>
                </c:ext>
              </c:extLst>
              <c:f>('Collingwood Park'!$L$2:$L$15,'Collingwood Park'!$L$17:$L$25,'Collingwood Park'!$L$27:$L$43,'Collingwood Park'!$L$45,'Collingwood Park'!$L$47:$L$50)</c:f>
              <c:numCache>
                <c:formatCode>0.00</c:formatCode>
                <c:ptCount val="45"/>
                <c:pt idx="0">
                  <c:v>0.65</c:v>
                </c:pt>
                <c:pt idx="1">
                  <c:v>0.33333333333333331</c:v>
                </c:pt>
                <c:pt idx="3">
                  <c:v>8.8571428571428565E-2</c:v>
                </c:pt>
                <c:pt idx="4">
                  <c:v>1.3235294117647058</c:v>
                </c:pt>
                <c:pt idx="5">
                  <c:v>1.2149532710280373</c:v>
                </c:pt>
                <c:pt idx="6">
                  <c:v>0.14457831325301204</c:v>
                </c:pt>
                <c:pt idx="7">
                  <c:v>0.01</c:v>
                </c:pt>
                <c:pt idx="8">
                  <c:v>2.5714285714285715E-4</c:v>
                </c:pt>
                <c:pt idx="9">
                  <c:v>0.47058823529411764</c:v>
                </c:pt>
                <c:pt idx="10">
                  <c:v>0.13636363636363635</c:v>
                </c:pt>
                <c:pt idx="11">
                  <c:v>1.2</c:v>
                </c:pt>
                <c:pt idx="12">
                  <c:v>0.23943661971830985</c:v>
                </c:pt>
                <c:pt idx="13">
                  <c:v>0.6352941176470589</c:v>
                </c:pt>
                <c:pt idx="14">
                  <c:v>2.4999999999999998E-2</c:v>
                </c:pt>
                <c:pt idx="15">
                  <c:v>1.3636363636363635</c:v>
                </c:pt>
                <c:pt idx="16">
                  <c:v>0.63157894736842102</c:v>
                </c:pt>
                <c:pt idx="17">
                  <c:v>0.26666666666666666</c:v>
                </c:pt>
                <c:pt idx="18">
                  <c:v>2</c:v>
                </c:pt>
                <c:pt idx="20">
                  <c:v>0.40816326530612246</c:v>
                </c:pt>
                <c:pt idx="21">
                  <c:v>1.2</c:v>
                </c:pt>
                <c:pt idx="23">
                  <c:v>0.05</c:v>
                </c:pt>
                <c:pt idx="24">
                  <c:v>0.23636363636363636</c:v>
                </c:pt>
                <c:pt idx="25">
                  <c:v>0.2</c:v>
                </c:pt>
                <c:pt idx="26">
                  <c:v>0.22031249999999999</c:v>
                </c:pt>
                <c:pt idx="27">
                  <c:v>0.29577464788732399</c:v>
                </c:pt>
                <c:pt idx="28">
                  <c:v>0.36538461538461536</c:v>
                </c:pt>
                <c:pt idx="29">
                  <c:v>0.62222222222222223</c:v>
                </c:pt>
                <c:pt idx="30">
                  <c:v>0.90909090909090917</c:v>
                </c:pt>
                <c:pt idx="31">
                  <c:v>0.89473684210526316</c:v>
                </c:pt>
                <c:pt idx="32">
                  <c:v>0.9375</c:v>
                </c:pt>
                <c:pt idx="33">
                  <c:v>1.1714285714285713</c:v>
                </c:pt>
                <c:pt idx="34">
                  <c:v>1.125</c:v>
                </c:pt>
                <c:pt idx="35">
                  <c:v>1.173913043478261</c:v>
                </c:pt>
                <c:pt idx="36">
                  <c:v>1.2121212121212122</c:v>
                </c:pt>
                <c:pt idx="37">
                  <c:v>1.2727272727272725</c:v>
                </c:pt>
                <c:pt idx="38">
                  <c:v>1.25</c:v>
                </c:pt>
                <c:pt idx="39">
                  <c:v>0.33333333333333331</c:v>
                </c:pt>
                <c:pt idx="40">
                  <c:v>4.4444444444444446</c:v>
                </c:pt>
                <c:pt idx="41">
                  <c:v>0.55294117647058827</c:v>
                </c:pt>
                <c:pt idx="42">
                  <c:v>1.7322834645669292</c:v>
                </c:pt>
                <c:pt idx="43">
                  <c:v>0.28037383177570097</c:v>
                </c:pt>
                <c:pt idx="44">
                  <c:v>0.3035714285714286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2D-433E-81CC-8552752EE99A}"/>
            </c:ext>
          </c:extLst>
        </c:ser>
        <c:ser>
          <c:idx val="1"/>
          <c:order val="1"/>
          <c:tx>
            <c:strRef>
              <c:f>'Collingwood Park'!$M$1</c:f>
              <c:strCache>
                <c:ptCount val="1"/>
                <c:pt idx="0">
                  <c:v>CP-014            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'Collingwood Park'!$A$2:$A$50</c15:sqref>
                  </c15:fullRef>
                </c:ext>
              </c:extLst>
              <c:f>('Collingwood Park'!$A$2:$A$15,'Collingwood Park'!$A$17:$A$25,'Collingwood Park'!$A$27:$A$43,'Collingwood Park'!$A$45,'Collingwood Park'!$A$47:$A$50)</c:f>
              <c:strCache>
                <c:ptCount val="45"/>
                <c:pt idx="0">
                  <c:v>Lithium</c:v>
                </c:pt>
                <c:pt idx="1">
                  <c:v>Beryllium</c:v>
                </c:pt>
                <c:pt idx="2">
                  <c:v>Aluminium</c:v>
                </c:pt>
                <c:pt idx="3">
                  <c:v>Strontium</c:v>
                </c:pt>
                <c:pt idx="4">
                  <c:v>Scandium</c:v>
                </c:pt>
                <c:pt idx="5">
                  <c:v>Vanadium</c:v>
                </c:pt>
                <c:pt idx="6">
                  <c:v>Chromium</c:v>
                </c:pt>
                <c:pt idx="7">
                  <c:v>Manganese</c:v>
                </c:pt>
                <c:pt idx="8">
                  <c:v>Iron</c:v>
                </c:pt>
                <c:pt idx="9">
                  <c:v>Cobalt</c:v>
                </c:pt>
                <c:pt idx="10">
                  <c:v>Nickel</c:v>
                </c:pt>
                <c:pt idx="11">
                  <c:v>Copper</c:v>
                </c:pt>
                <c:pt idx="12">
                  <c:v>Zinc</c:v>
                </c:pt>
                <c:pt idx="13">
                  <c:v>Gallium</c:v>
                </c:pt>
                <c:pt idx="14">
                  <c:v>Rubidium</c:v>
                </c:pt>
                <c:pt idx="15">
                  <c:v>Yttrium</c:v>
                </c:pt>
                <c:pt idx="16">
                  <c:v>Zirconium</c:v>
                </c:pt>
                <c:pt idx="17">
                  <c:v>Niobium</c:v>
                </c:pt>
                <c:pt idx="18">
                  <c:v>Molybdenum</c:v>
                </c:pt>
                <c:pt idx="19">
                  <c:v>Silver</c:v>
                </c:pt>
                <c:pt idx="20">
                  <c:v>Cadmium</c:v>
                </c:pt>
                <c:pt idx="21">
                  <c:v>Indium</c:v>
                </c:pt>
                <c:pt idx="22">
                  <c:v>Tin</c:v>
                </c:pt>
                <c:pt idx="23">
                  <c:v>Caesium</c:v>
                </c:pt>
                <c:pt idx="24">
                  <c:v>Barium</c:v>
                </c:pt>
                <c:pt idx="25">
                  <c:v>Lanthanum</c:v>
                </c:pt>
                <c:pt idx="26">
                  <c:v>Cerium</c:v>
                </c:pt>
                <c:pt idx="27">
                  <c:v>Praseodymi</c:v>
                </c:pt>
                <c:pt idx="28">
                  <c:v>Neodynium</c:v>
                </c:pt>
                <c:pt idx="29">
                  <c:v>Samarium</c:v>
                </c:pt>
                <c:pt idx="30">
                  <c:v>Europium</c:v>
                </c:pt>
                <c:pt idx="31">
                  <c:v>Gadolinium</c:v>
                </c:pt>
                <c:pt idx="32">
                  <c:v>Terbium</c:v>
                </c:pt>
                <c:pt idx="33">
                  <c:v>Dysprosium</c:v>
                </c:pt>
                <c:pt idx="34">
                  <c:v>Holmium</c:v>
                </c:pt>
                <c:pt idx="35">
                  <c:v>Erbium</c:v>
                </c:pt>
                <c:pt idx="36">
                  <c:v>Thulium</c:v>
                </c:pt>
                <c:pt idx="37">
                  <c:v>Ytterbium</c:v>
                </c:pt>
                <c:pt idx="38">
                  <c:v>Lutetium</c:v>
                </c:pt>
                <c:pt idx="39">
                  <c:v>Thallium</c:v>
                </c:pt>
                <c:pt idx="40">
                  <c:v>Gold</c:v>
                </c:pt>
                <c:pt idx="41">
                  <c:v>Lead</c:v>
                </c:pt>
                <c:pt idx="42">
                  <c:v>Bismuth</c:v>
                </c:pt>
                <c:pt idx="43">
                  <c:v>Thorium</c:v>
                </c:pt>
                <c:pt idx="44">
                  <c:v>Uranium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'Collingwood Park'!$M$2:$M$50</c15:sqref>
                  </c15:fullRef>
                </c:ext>
              </c:extLst>
              <c:f>('Collingwood Park'!$M$2:$M$15,'Collingwood Park'!$M$17:$M$25,'Collingwood Park'!$M$27:$M$43,'Collingwood Park'!$M$45,'Collingwood Park'!$M$47:$M$50)</c:f>
              <c:numCache>
                <c:formatCode>0.00</c:formatCode>
                <c:ptCount val="45"/>
                <c:pt idx="0">
                  <c:v>3.3</c:v>
                </c:pt>
                <c:pt idx="1">
                  <c:v>1</c:v>
                </c:pt>
                <c:pt idx="3">
                  <c:v>0.13714285714285715</c:v>
                </c:pt>
                <c:pt idx="4">
                  <c:v>2.2058823529411766</c:v>
                </c:pt>
                <c:pt idx="5">
                  <c:v>1.308411214953271</c:v>
                </c:pt>
                <c:pt idx="6">
                  <c:v>0.27710843373493976</c:v>
                </c:pt>
                <c:pt idx="7">
                  <c:v>1.8333333333333333E-2</c:v>
                </c:pt>
                <c:pt idx="8">
                  <c:v>4.5714285714285713E-4</c:v>
                </c:pt>
                <c:pt idx="9">
                  <c:v>0.29411764705882354</c:v>
                </c:pt>
                <c:pt idx="10">
                  <c:v>0.29545454545454547</c:v>
                </c:pt>
                <c:pt idx="11">
                  <c:v>1.2</c:v>
                </c:pt>
                <c:pt idx="12">
                  <c:v>0.94366197183098588</c:v>
                </c:pt>
                <c:pt idx="13">
                  <c:v>2.2176470588235295</c:v>
                </c:pt>
                <c:pt idx="14">
                  <c:v>8.6607142857142855E-2</c:v>
                </c:pt>
                <c:pt idx="15">
                  <c:v>1.1363636363636365</c:v>
                </c:pt>
                <c:pt idx="16">
                  <c:v>0.94736842105263153</c:v>
                </c:pt>
                <c:pt idx="17">
                  <c:v>0.53333333333333333</c:v>
                </c:pt>
                <c:pt idx="18">
                  <c:v>2.6666666666666665</c:v>
                </c:pt>
                <c:pt idx="19">
                  <c:v>2.6</c:v>
                </c:pt>
                <c:pt idx="20">
                  <c:v>2.2448979591836733</c:v>
                </c:pt>
                <c:pt idx="21">
                  <c:v>4.3999999999999995</c:v>
                </c:pt>
                <c:pt idx="22">
                  <c:v>0.61818181818181817</c:v>
                </c:pt>
                <c:pt idx="23">
                  <c:v>0.15217391304347827</c:v>
                </c:pt>
                <c:pt idx="24">
                  <c:v>0.50909090909090904</c:v>
                </c:pt>
                <c:pt idx="25">
                  <c:v>0.13333333333333333</c:v>
                </c:pt>
                <c:pt idx="26">
                  <c:v>0.15</c:v>
                </c:pt>
                <c:pt idx="27">
                  <c:v>0.18309859154929578</c:v>
                </c:pt>
                <c:pt idx="28">
                  <c:v>0.21538461538461537</c:v>
                </c:pt>
                <c:pt idx="29">
                  <c:v>0.31111111111111112</c:v>
                </c:pt>
                <c:pt idx="30">
                  <c:v>0.45454545454545459</c:v>
                </c:pt>
                <c:pt idx="31">
                  <c:v>0.5</c:v>
                </c:pt>
                <c:pt idx="32">
                  <c:v>0.625</c:v>
                </c:pt>
                <c:pt idx="33">
                  <c:v>0.91428571428571437</c:v>
                </c:pt>
                <c:pt idx="34">
                  <c:v>0.87499999999999989</c:v>
                </c:pt>
                <c:pt idx="35">
                  <c:v>0.91304347826086962</c:v>
                </c:pt>
                <c:pt idx="36">
                  <c:v>0.90909090909090906</c:v>
                </c:pt>
                <c:pt idx="37">
                  <c:v>0.90909090909090906</c:v>
                </c:pt>
                <c:pt idx="38">
                  <c:v>0.9375</c:v>
                </c:pt>
                <c:pt idx="39">
                  <c:v>0.64</c:v>
                </c:pt>
                <c:pt idx="40">
                  <c:v>2.2222222222222223</c:v>
                </c:pt>
                <c:pt idx="41">
                  <c:v>1.5294117647058822</c:v>
                </c:pt>
                <c:pt idx="42">
                  <c:v>4.3307086614173231</c:v>
                </c:pt>
                <c:pt idx="43">
                  <c:v>0.44859813084112149</c:v>
                </c:pt>
                <c:pt idx="44">
                  <c:v>0.57142857142857151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2D-433E-81CC-8552752EE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391528"/>
        <c:axId val="812386936"/>
      </c:lineChart>
      <c:catAx>
        <c:axId val="812391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86936"/>
        <c:crosses val="autoZero"/>
        <c:auto val="1"/>
        <c:lblAlgn val="ctr"/>
        <c:lblOffset val="100"/>
        <c:noMultiLvlLbl val="0"/>
      </c:catAx>
      <c:valAx>
        <c:axId val="81238693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Sample/PAAS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91528"/>
        <c:crosses val="autoZero"/>
        <c:crossBetween val="between"/>
        <c:majorUnit val="1"/>
      </c:valAx>
      <c:spPr>
        <a:noFill/>
        <a:ln w="3175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67236494685246706"/>
          <c:y val="0.20610457338290308"/>
          <c:w val="0.11294656306368961"/>
          <c:h val="0.17514396464676693"/>
        </c:manualLayout>
      </c:layout>
      <c:overlay val="0"/>
      <c:spPr>
        <a:solidFill>
          <a:schemeClr val="bg1"/>
        </a:solidFill>
        <a:ln w="317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Wandoan - northern</a:t>
            </a:r>
            <a:r>
              <a:rPr lang="en-AU" b="1" baseline="0"/>
              <a:t> cluster</a:t>
            </a:r>
            <a:endParaRPr lang="en-AU" b="1"/>
          </a:p>
        </c:rich>
      </c:tx>
      <c:layout>
        <c:manualLayout>
          <c:xMode val="edge"/>
          <c:yMode val="edge"/>
          <c:x val="0.4604495074304869"/>
          <c:y val="4.9459033705487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308675546545362E-2"/>
          <c:y val="0.16033002546296446"/>
          <c:w val="0.92084836007663862"/>
          <c:h val="0.51131586343335267"/>
        </c:manualLayout>
      </c:layout>
      <c:lineChart>
        <c:grouping val="standard"/>
        <c:varyColors val="0"/>
        <c:ser>
          <c:idx val="0"/>
          <c:order val="0"/>
          <c:tx>
            <c:strRef>
              <c:f>Wandoan!$AL$1</c:f>
              <c:strCache>
                <c:ptCount val="1"/>
                <c:pt idx="0">
                  <c:v>C9367-74.8(N)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Wandoan!$A$2:$A$50</c15:sqref>
                  </c15:fullRef>
                </c:ext>
              </c:extLst>
              <c:f>(Wandoan!$A$2:$A$15,Wandoan!$A$17:$A$20,Wandoan!$A$23:$A$24,Wandoan!$A$27:$A$42,Wandoan!$A$45,Wandoan!$A$47,Wandoan!$A$49:$A$50)</c:f>
              <c:strCache>
                <c:ptCount val="40"/>
                <c:pt idx="0">
                  <c:v>Lithium</c:v>
                </c:pt>
                <c:pt idx="1">
                  <c:v>Beryllium</c:v>
                </c:pt>
                <c:pt idx="2">
                  <c:v>Aluminium</c:v>
                </c:pt>
                <c:pt idx="3">
                  <c:v>Strontium</c:v>
                </c:pt>
                <c:pt idx="4">
                  <c:v>Scandium</c:v>
                </c:pt>
                <c:pt idx="5">
                  <c:v>Vanadium</c:v>
                </c:pt>
                <c:pt idx="6">
                  <c:v>Chromium</c:v>
                </c:pt>
                <c:pt idx="7">
                  <c:v>Manganese</c:v>
                </c:pt>
                <c:pt idx="8">
                  <c:v>Iron</c:v>
                </c:pt>
                <c:pt idx="9">
                  <c:v>Cobalt</c:v>
                </c:pt>
                <c:pt idx="10">
                  <c:v>Nickel</c:v>
                </c:pt>
                <c:pt idx="11">
                  <c:v>Copper</c:v>
                </c:pt>
                <c:pt idx="12">
                  <c:v>Zinc</c:v>
                </c:pt>
                <c:pt idx="13">
                  <c:v>Gallium</c:v>
                </c:pt>
                <c:pt idx="14">
                  <c:v>Rubidium</c:v>
                </c:pt>
                <c:pt idx="15">
                  <c:v>Yttrium</c:v>
                </c:pt>
                <c:pt idx="16">
                  <c:v>Zirconium</c:v>
                </c:pt>
                <c:pt idx="17">
                  <c:v>Niobium</c:v>
                </c:pt>
                <c:pt idx="18">
                  <c:v>Cadmium</c:v>
                </c:pt>
                <c:pt idx="19">
                  <c:v>Indium</c:v>
                </c:pt>
                <c:pt idx="20">
                  <c:v>Caesium</c:v>
                </c:pt>
                <c:pt idx="21">
                  <c:v>Barium</c:v>
                </c:pt>
                <c:pt idx="22">
                  <c:v>Lanthanum</c:v>
                </c:pt>
                <c:pt idx="23">
                  <c:v>Cerium</c:v>
                </c:pt>
                <c:pt idx="24">
                  <c:v>Praseodymi</c:v>
                </c:pt>
                <c:pt idx="25">
                  <c:v>Neodynium</c:v>
                </c:pt>
                <c:pt idx="26">
                  <c:v>Samarium</c:v>
                </c:pt>
                <c:pt idx="27">
                  <c:v>Europium</c:v>
                </c:pt>
                <c:pt idx="28">
                  <c:v>Gadolinium</c:v>
                </c:pt>
                <c:pt idx="29">
                  <c:v>Terbium</c:v>
                </c:pt>
                <c:pt idx="30">
                  <c:v>Dysprosium</c:v>
                </c:pt>
                <c:pt idx="31">
                  <c:v>Holmium</c:v>
                </c:pt>
                <c:pt idx="32">
                  <c:v>Erbium</c:v>
                </c:pt>
                <c:pt idx="33">
                  <c:v>Thulium</c:v>
                </c:pt>
                <c:pt idx="34">
                  <c:v>Ytterbium</c:v>
                </c:pt>
                <c:pt idx="35">
                  <c:v>Lutetium</c:v>
                </c:pt>
                <c:pt idx="36">
                  <c:v>Gold</c:v>
                </c:pt>
                <c:pt idx="37">
                  <c:v>Lead</c:v>
                </c:pt>
                <c:pt idx="38">
                  <c:v>Thorium</c:v>
                </c:pt>
                <c:pt idx="39">
                  <c:v>Uranium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Wandoan!$AL$2:$AL$50</c15:sqref>
                  </c15:fullRef>
                </c:ext>
              </c:extLst>
              <c:f>(Wandoan!$AL$2:$AL$15,Wandoan!$AL$17:$AL$20,Wandoan!$AL$23:$AL$24,Wandoan!$AL$27:$AL$42,Wandoan!$AL$45,Wandoan!$AL$47,Wandoan!$AL$49:$AL$50)</c:f>
              <c:numCache>
                <c:formatCode>0.00</c:formatCode>
                <c:ptCount val="40"/>
                <c:pt idx="0">
                  <c:v>0.8</c:v>
                </c:pt>
                <c:pt idx="1">
                  <c:v>3</c:v>
                </c:pt>
                <c:pt idx="2">
                  <c:v>0</c:v>
                </c:pt>
                <c:pt idx="3">
                  <c:v>0.48571428571428571</c:v>
                </c:pt>
                <c:pt idx="4">
                  <c:v>0.71323529411764708</c:v>
                </c:pt>
                <c:pt idx="5">
                  <c:v>0.71028037383177567</c:v>
                </c:pt>
                <c:pt idx="6">
                  <c:v>7.2289156626506021E-2</c:v>
                </c:pt>
                <c:pt idx="7">
                  <c:v>0.26666666666666666</c:v>
                </c:pt>
                <c:pt idx="8">
                  <c:v>9.1428571428571428E-2</c:v>
                </c:pt>
                <c:pt idx="9">
                  <c:v>0.41176470588235292</c:v>
                </c:pt>
                <c:pt idx="10">
                  <c:v>0.13636363636363635</c:v>
                </c:pt>
                <c:pt idx="11">
                  <c:v>0.76</c:v>
                </c:pt>
                <c:pt idx="12">
                  <c:v>4.2253521126760563E-2</c:v>
                </c:pt>
                <c:pt idx="13">
                  <c:v>0.92941176470588238</c:v>
                </c:pt>
                <c:pt idx="14">
                  <c:v>2.4107142857142858E-2</c:v>
                </c:pt>
                <c:pt idx="15">
                  <c:v>0.77272727272727271</c:v>
                </c:pt>
                <c:pt idx="16">
                  <c:v>1.736842105263158</c:v>
                </c:pt>
                <c:pt idx="17">
                  <c:v>0.65</c:v>
                </c:pt>
                <c:pt idx="18">
                  <c:v>0.20408163265306123</c:v>
                </c:pt>
                <c:pt idx="19">
                  <c:v>1</c:v>
                </c:pt>
                <c:pt idx="20">
                  <c:v>7.3913043478260887E-2</c:v>
                </c:pt>
                <c:pt idx="21">
                  <c:v>0.4</c:v>
                </c:pt>
                <c:pt idx="22">
                  <c:v>0.23333333333333334</c:v>
                </c:pt>
                <c:pt idx="23">
                  <c:v>0.3359375</c:v>
                </c:pt>
                <c:pt idx="24">
                  <c:v>0.42253521126760568</c:v>
                </c:pt>
                <c:pt idx="25">
                  <c:v>0.5</c:v>
                </c:pt>
                <c:pt idx="26">
                  <c:v>0.73333333333333328</c:v>
                </c:pt>
                <c:pt idx="27">
                  <c:v>1.0227272727272727</c:v>
                </c:pt>
                <c:pt idx="28">
                  <c:v>0.86842105263157898</c:v>
                </c:pt>
                <c:pt idx="29">
                  <c:v>0.9375</c:v>
                </c:pt>
                <c:pt idx="30">
                  <c:v>1.0285714285714287</c:v>
                </c:pt>
                <c:pt idx="31">
                  <c:v>0.87499999999999989</c:v>
                </c:pt>
                <c:pt idx="32">
                  <c:v>0.86956521739130443</c:v>
                </c:pt>
                <c:pt idx="33">
                  <c:v>0.90909090909090906</c:v>
                </c:pt>
                <c:pt idx="34">
                  <c:v>0.86363636363636354</c:v>
                </c:pt>
                <c:pt idx="35">
                  <c:v>0.9375</c:v>
                </c:pt>
                <c:pt idx="36">
                  <c:v>5.5555555555555562</c:v>
                </c:pt>
                <c:pt idx="37">
                  <c:v>0.52941176470588236</c:v>
                </c:pt>
                <c:pt idx="38">
                  <c:v>0.91588785046728982</c:v>
                </c:pt>
                <c:pt idx="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8-4C5C-8AF0-03B47B546EA0}"/>
            </c:ext>
          </c:extLst>
        </c:ser>
        <c:ser>
          <c:idx val="1"/>
          <c:order val="1"/>
          <c:tx>
            <c:strRef>
              <c:f>Wandoan!$AM$1</c:f>
              <c:strCache>
                <c:ptCount val="1"/>
                <c:pt idx="0">
                  <c:v>C9367-84.1        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Wandoan!$A$2:$A$50</c15:sqref>
                  </c15:fullRef>
                </c:ext>
              </c:extLst>
              <c:f>(Wandoan!$A$2:$A$15,Wandoan!$A$17:$A$20,Wandoan!$A$23:$A$24,Wandoan!$A$27:$A$42,Wandoan!$A$45,Wandoan!$A$47,Wandoan!$A$49:$A$50)</c:f>
              <c:strCache>
                <c:ptCount val="40"/>
                <c:pt idx="0">
                  <c:v>Lithium</c:v>
                </c:pt>
                <c:pt idx="1">
                  <c:v>Beryllium</c:v>
                </c:pt>
                <c:pt idx="2">
                  <c:v>Aluminium</c:v>
                </c:pt>
                <c:pt idx="3">
                  <c:v>Strontium</c:v>
                </c:pt>
                <c:pt idx="4">
                  <c:v>Scandium</c:v>
                </c:pt>
                <c:pt idx="5">
                  <c:v>Vanadium</c:v>
                </c:pt>
                <c:pt idx="6">
                  <c:v>Chromium</c:v>
                </c:pt>
                <c:pt idx="7">
                  <c:v>Manganese</c:v>
                </c:pt>
                <c:pt idx="8">
                  <c:v>Iron</c:v>
                </c:pt>
                <c:pt idx="9">
                  <c:v>Cobalt</c:v>
                </c:pt>
                <c:pt idx="10">
                  <c:v>Nickel</c:v>
                </c:pt>
                <c:pt idx="11">
                  <c:v>Copper</c:v>
                </c:pt>
                <c:pt idx="12">
                  <c:v>Zinc</c:v>
                </c:pt>
                <c:pt idx="13">
                  <c:v>Gallium</c:v>
                </c:pt>
                <c:pt idx="14">
                  <c:v>Rubidium</c:v>
                </c:pt>
                <c:pt idx="15">
                  <c:v>Yttrium</c:v>
                </c:pt>
                <c:pt idx="16">
                  <c:v>Zirconium</c:v>
                </c:pt>
                <c:pt idx="17">
                  <c:v>Niobium</c:v>
                </c:pt>
                <c:pt idx="18">
                  <c:v>Cadmium</c:v>
                </c:pt>
                <c:pt idx="19">
                  <c:v>Indium</c:v>
                </c:pt>
                <c:pt idx="20">
                  <c:v>Caesium</c:v>
                </c:pt>
                <c:pt idx="21">
                  <c:v>Barium</c:v>
                </c:pt>
                <c:pt idx="22">
                  <c:v>Lanthanum</c:v>
                </c:pt>
                <c:pt idx="23">
                  <c:v>Cerium</c:v>
                </c:pt>
                <c:pt idx="24">
                  <c:v>Praseodymi</c:v>
                </c:pt>
                <c:pt idx="25">
                  <c:v>Neodynium</c:v>
                </c:pt>
                <c:pt idx="26">
                  <c:v>Samarium</c:v>
                </c:pt>
                <c:pt idx="27">
                  <c:v>Europium</c:v>
                </c:pt>
                <c:pt idx="28">
                  <c:v>Gadolinium</c:v>
                </c:pt>
                <c:pt idx="29">
                  <c:v>Terbium</c:v>
                </c:pt>
                <c:pt idx="30">
                  <c:v>Dysprosium</c:v>
                </c:pt>
                <c:pt idx="31">
                  <c:v>Holmium</c:v>
                </c:pt>
                <c:pt idx="32">
                  <c:v>Erbium</c:v>
                </c:pt>
                <c:pt idx="33">
                  <c:v>Thulium</c:v>
                </c:pt>
                <c:pt idx="34">
                  <c:v>Ytterbium</c:v>
                </c:pt>
                <c:pt idx="35">
                  <c:v>Lutetium</c:v>
                </c:pt>
                <c:pt idx="36">
                  <c:v>Gold</c:v>
                </c:pt>
                <c:pt idx="37">
                  <c:v>Lead</c:v>
                </c:pt>
                <c:pt idx="38">
                  <c:v>Thorium</c:v>
                </c:pt>
                <c:pt idx="39">
                  <c:v>Uranium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Wandoan!$AM$2:$AM$50</c15:sqref>
                  </c15:fullRef>
                </c:ext>
              </c:extLst>
              <c:f>(Wandoan!$AM$2:$AM$15,Wandoan!$AM$17:$AM$20,Wandoan!$AM$23:$AM$24,Wandoan!$AM$27:$AM$42,Wandoan!$AM$45,Wandoan!$AM$47,Wandoan!$AM$49:$AM$50)</c:f>
              <c:numCache>
                <c:formatCode>0.00</c:formatCode>
                <c:ptCount val="40"/>
                <c:pt idx="0">
                  <c:v>0.35</c:v>
                </c:pt>
                <c:pt idx="1">
                  <c:v>3.3333333333333335</c:v>
                </c:pt>
                <c:pt idx="2">
                  <c:v>0</c:v>
                </c:pt>
                <c:pt idx="3">
                  <c:v>0.48571428571428571</c:v>
                </c:pt>
                <c:pt idx="4">
                  <c:v>0.65441176470588236</c:v>
                </c:pt>
                <c:pt idx="5">
                  <c:v>0.74766355140186913</c:v>
                </c:pt>
                <c:pt idx="6">
                  <c:v>0.16867469879518071</c:v>
                </c:pt>
                <c:pt idx="7">
                  <c:v>0.12833333333333333</c:v>
                </c:pt>
                <c:pt idx="8">
                  <c:v>0.21428571428571427</c:v>
                </c:pt>
                <c:pt idx="9">
                  <c:v>0.58823529411764708</c:v>
                </c:pt>
                <c:pt idx="10">
                  <c:v>0.20454545454545456</c:v>
                </c:pt>
                <c:pt idx="11">
                  <c:v>0.36</c:v>
                </c:pt>
                <c:pt idx="12">
                  <c:v>0.15492957746478872</c:v>
                </c:pt>
                <c:pt idx="13">
                  <c:v>0.62352941176470589</c:v>
                </c:pt>
                <c:pt idx="14">
                  <c:v>7.2321428571428564E-2</c:v>
                </c:pt>
                <c:pt idx="15">
                  <c:v>2.0909090909090908</c:v>
                </c:pt>
                <c:pt idx="16">
                  <c:v>0.32631578947368423</c:v>
                </c:pt>
                <c:pt idx="17">
                  <c:v>0.19999999999999998</c:v>
                </c:pt>
                <c:pt idx="18">
                  <c:v>0.40816326530612246</c:v>
                </c:pt>
                <c:pt idx="19">
                  <c:v>0.39999999999999997</c:v>
                </c:pt>
                <c:pt idx="20">
                  <c:v>0.2608695652173913</c:v>
                </c:pt>
                <c:pt idx="21">
                  <c:v>0.32727272727272727</c:v>
                </c:pt>
                <c:pt idx="22">
                  <c:v>0.16666666666666666</c:v>
                </c:pt>
                <c:pt idx="23">
                  <c:v>0.171875</c:v>
                </c:pt>
                <c:pt idx="24">
                  <c:v>0.21126760563380284</c:v>
                </c:pt>
                <c:pt idx="25">
                  <c:v>0.27692307692307694</c:v>
                </c:pt>
                <c:pt idx="26">
                  <c:v>0.51111111111111107</c:v>
                </c:pt>
                <c:pt idx="27">
                  <c:v>1.0227272727272727</c:v>
                </c:pt>
                <c:pt idx="28">
                  <c:v>1.0526315789473684</c:v>
                </c:pt>
                <c:pt idx="29">
                  <c:v>1.25</c:v>
                </c:pt>
                <c:pt idx="30">
                  <c:v>1.6285714285714286</c:v>
                </c:pt>
                <c:pt idx="31">
                  <c:v>1.7499999999999998</c:v>
                </c:pt>
                <c:pt idx="32">
                  <c:v>1.9130434782608698</c:v>
                </c:pt>
                <c:pt idx="33">
                  <c:v>1.8181818181818181</c:v>
                </c:pt>
                <c:pt idx="34">
                  <c:v>1.7727272727272725</c:v>
                </c:pt>
                <c:pt idx="35">
                  <c:v>2.1875</c:v>
                </c:pt>
                <c:pt idx="36">
                  <c:v>3.3333333333333335</c:v>
                </c:pt>
                <c:pt idx="37">
                  <c:v>0.28823529411764709</c:v>
                </c:pt>
                <c:pt idx="38">
                  <c:v>0.14018691588785048</c:v>
                </c:pt>
                <c:pt idx="39">
                  <c:v>0.17857142857142858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C8-4C5C-8AF0-03B47B546EA0}"/>
            </c:ext>
          </c:extLst>
        </c:ser>
        <c:ser>
          <c:idx val="2"/>
          <c:order val="2"/>
          <c:tx>
            <c:strRef>
              <c:f>Wandoan!$AN$1</c:f>
              <c:strCache>
                <c:ptCount val="1"/>
                <c:pt idx="0">
                  <c:v>C9368-58           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Wandoan!$A$2:$A$50</c15:sqref>
                  </c15:fullRef>
                </c:ext>
              </c:extLst>
              <c:f>(Wandoan!$A$2:$A$15,Wandoan!$A$17:$A$20,Wandoan!$A$23:$A$24,Wandoan!$A$27:$A$42,Wandoan!$A$45,Wandoan!$A$47,Wandoan!$A$49:$A$50)</c:f>
              <c:strCache>
                <c:ptCount val="40"/>
                <c:pt idx="0">
                  <c:v>Lithium</c:v>
                </c:pt>
                <c:pt idx="1">
                  <c:v>Beryllium</c:v>
                </c:pt>
                <c:pt idx="2">
                  <c:v>Aluminium</c:v>
                </c:pt>
                <c:pt idx="3">
                  <c:v>Strontium</c:v>
                </c:pt>
                <c:pt idx="4">
                  <c:v>Scandium</c:v>
                </c:pt>
                <c:pt idx="5">
                  <c:v>Vanadium</c:v>
                </c:pt>
                <c:pt idx="6">
                  <c:v>Chromium</c:v>
                </c:pt>
                <c:pt idx="7">
                  <c:v>Manganese</c:v>
                </c:pt>
                <c:pt idx="8">
                  <c:v>Iron</c:v>
                </c:pt>
                <c:pt idx="9">
                  <c:v>Cobalt</c:v>
                </c:pt>
                <c:pt idx="10">
                  <c:v>Nickel</c:v>
                </c:pt>
                <c:pt idx="11">
                  <c:v>Copper</c:v>
                </c:pt>
                <c:pt idx="12">
                  <c:v>Zinc</c:v>
                </c:pt>
                <c:pt idx="13">
                  <c:v>Gallium</c:v>
                </c:pt>
                <c:pt idx="14">
                  <c:v>Rubidium</c:v>
                </c:pt>
                <c:pt idx="15">
                  <c:v>Yttrium</c:v>
                </c:pt>
                <c:pt idx="16">
                  <c:v>Zirconium</c:v>
                </c:pt>
                <c:pt idx="17">
                  <c:v>Niobium</c:v>
                </c:pt>
                <c:pt idx="18">
                  <c:v>Cadmium</c:v>
                </c:pt>
                <c:pt idx="19">
                  <c:v>Indium</c:v>
                </c:pt>
                <c:pt idx="20">
                  <c:v>Caesium</c:v>
                </c:pt>
                <c:pt idx="21">
                  <c:v>Barium</c:v>
                </c:pt>
                <c:pt idx="22">
                  <c:v>Lanthanum</c:v>
                </c:pt>
                <c:pt idx="23">
                  <c:v>Cerium</c:v>
                </c:pt>
                <c:pt idx="24">
                  <c:v>Praseodymi</c:v>
                </c:pt>
                <c:pt idx="25">
                  <c:v>Neodynium</c:v>
                </c:pt>
                <c:pt idx="26">
                  <c:v>Samarium</c:v>
                </c:pt>
                <c:pt idx="27">
                  <c:v>Europium</c:v>
                </c:pt>
                <c:pt idx="28">
                  <c:v>Gadolinium</c:v>
                </c:pt>
                <c:pt idx="29">
                  <c:v>Terbium</c:v>
                </c:pt>
                <c:pt idx="30">
                  <c:v>Dysprosium</c:v>
                </c:pt>
                <c:pt idx="31">
                  <c:v>Holmium</c:v>
                </c:pt>
                <c:pt idx="32">
                  <c:v>Erbium</c:v>
                </c:pt>
                <c:pt idx="33">
                  <c:v>Thulium</c:v>
                </c:pt>
                <c:pt idx="34">
                  <c:v>Ytterbium</c:v>
                </c:pt>
                <c:pt idx="35">
                  <c:v>Lutetium</c:v>
                </c:pt>
                <c:pt idx="36">
                  <c:v>Gold</c:v>
                </c:pt>
                <c:pt idx="37">
                  <c:v>Lead</c:v>
                </c:pt>
                <c:pt idx="38">
                  <c:v>Thorium</c:v>
                </c:pt>
                <c:pt idx="39">
                  <c:v>Uranium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Wandoan!$AN$2:$AN$50</c15:sqref>
                  </c15:fullRef>
                </c:ext>
              </c:extLst>
              <c:f>(Wandoan!$AN$2:$AN$15,Wandoan!$AN$17:$AN$20,Wandoan!$AN$23:$AN$24,Wandoan!$AN$27:$AN$42,Wandoan!$AN$45,Wandoan!$AN$47,Wandoan!$AN$49:$AN$50)</c:f>
              <c:numCache>
                <c:formatCode>0.00</c:formatCode>
                <c:ptCount val="40"/>
                <c:pt idx="1">
                  <c:v>1.3333333333333333</c:v>
                </c:pt>
                <c:pt idx="2">
                  <c:v>0</c:v>
                </c:pt>
                <c:pt idx="3">
                  <c:v>0.4</c:v>
                </c:pt>
                <c:pt idx="4">
                  <c:v>0.33088235294117646</c:v>
                </c:pt>
                <c:pt idx="5">
                  <c:v>0.15887850467289719</c:v>
                </c:pt>
                <c:pt idx="6">
                  <c:v>3.614457831325301E-2</c:v>
                </c:pt>
                <c:pt idx="7">
                  <c:v>4.1666666666666664E-2</c:v>
                </c:pt>
                <c:pt idx="8">
                  <c:v>5.7142857142857141E-2</c:v>
                </c:pt>
                <c:pt idx="9">
                  <c:v>0.76470588235294112</c:v>
                </c:pt>
                <c:pt idx="10">
                  <c:v>9.0909090909090912E-2</c:v>
                </c:pt>
                <c:pt idx="11">
                  <c:v>0.24</c:v>
                </c:pt>
                <c:pt idx="12">
                  <c:v>2.8169014084507043E-2</c:v>
                </c:pt>
                <c:pt idx="13">
                  <c:v>0.32941176470588235</c:v>
                </c:pt>
                <c:pt idx="14">
                  <c:v>8.1250000000000003E-3</c:v>
                </c:pt>
                <c:pt idx="15">
                  <c:v>0.63636363636363635</c:v>
                </c:pt>
                <c:pt idx="16">
                  <c:v>0.1</c:v>
                </c:pt>
                <c:pt idx="17">
                  <c:v>6.25E-2</c:v>
                </c:pt>
                <c:pt idx="21">
                  <c:v>0.17636363636363636</c:v>
                </c:pt>
                <c:pt idx="22">
                  <c:v>0.1</c:v>
                </c:pt>
                <c:pt idx="23">
                  <c:v>0.1</c:v>
                </c:pt>
                <c:pt idx="24">
                  <c:v>0.12676056338028169</c:v>
                </c:pt>
                <c:pt idx="25">
                  <c:v>0.17307692307692307</c:v>
                </c:pt>
                <c:pt idx="26">
                  <c:v>0.28888888888888892</c:v>
                </c:pt>
                <c:pt idx="27">
                  <c:v>0.45454545454545459</c:v>
                </c:pt>
                <c:pt idx="28">
                  <c:v>0.47368421052631582</c:v>
                </c:pt>
                <c:pt idx="29">
                  <c:v>0.46875</c:v>
                </c:pt>
                <c:pt idx="30">
                  <c:v>0.5714285714285714</c:v>
                </c:pt>
                <c:pt idx="31">
                  <c:v>0.5</c:v>
                </c:pt>
                <c:pt idx="32">
                  <c:v>0.56521739130434789</c:v>
                </c:pt>
                <c:pt idx="33">
                  <c:v>0.60606060606060608</c:v>
                </c:pt>
                <c:pt idx="34">
                  <c:v>0.5</c:v>
                </c:pt>
                <c:pt idx="35">
                  <c:v>0.625</c:v>
                </c:pt>
                <c:pt idx="36">
                  <c:v>5</c:v>
                </c:pt>
                <c:pt idx="37">
                  <c:v>0.19411764705882351</c:v>
                </c:pt>
                <c:pt idx="38">
                  <c:v>7.8504672897196259E-2</c:v>
                </c:pt>
                <c:pt idx="39">
                  <c:v>0.12142857142857144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C8-4C5C-8AF0-03B47B546EA0}"/>
            </c:ext>
          </c:extLst>
        </c:ser>
        <c:ser>
          <c:idx val="3"/>
          <c:order val="3"/>
          <c:tx>
            <c:strRef>
              <c:f>Wandoan!$AO$1</c:f>
              <c:strCache>
                <c:ptCount val="1"/>
                <c:pt idx="0">
                  <c:v>C9368-83.2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Wandoan!$A$2:$A$50</c15:sqref>
                  </c15:fullRef>
                </c:ext>
              </c:extLst>
              <c:f>(Wandoan!$A$2:$A$15,Wandoan!$A$17:$A$20,Wandoan!$A$23:$A$24,Wandoan!$A$27:$A$42,Wandoan!$A$45,Wandoan!$A$47,Wandoan!$A$49:$A$50)</c:f>
              <c:strCache>
                <c:ptCount val="40"/>
                <c:pt idx="0">
                  <c:v>Lithium</c:v>
                </c:pt>
                <c:pt idx="1">
                  <c:v>Beryllium</c:v>
                </c:pt>
                <c:pt idx="2">
                  <c:v>Aluminium</c:v>
                </c:pt>
                <c:pt idx="3">
                  <c:v>Strontium</c:v>
                </c:pt>
                <c:pt idx="4">
                  <c:v>Scandium</c:v>
                </c:pt>
                <c:pt idx="5">
                  <c:v>Vanadium</c:v>
                </c:pt>
                <c:pt idx="6">
                  <c:v>Chromium</c:v>
                </c:pt>
                <c:pt idx="7">
                  <c:v>Manganese</c:v>
                </c:pt>
                <c:pt idx="8">
                  <c:v>Iron</c:v>
                </c:pt>
                <c:pt idx="9">
                  <c:v>Cobalt</c:v>
                </c:pt>
                <c:pt idx="10">
                  <c:v>Nickel</c:v>
                </c:pt>
                <c:pt idx="11">
                  <c:v>Copper</c:v>
                </c:pt>
                <c:pt idx="12">
                  <c:v>Zinc</c:v>
                </c:pt>
                <c:pt idx="13">
                  <c:v>Gallium</c:v>
                </c:pt>
                <c:pt idx="14">
                  <c:v>Rubidium</c:v>
                </c:pt>
                <c:pt idx="15">
                  <c:v>Yttrium</c:v>
                </c:pt>
                <c:pt idx="16">
                  <c:v>Zirconium</c:v>
                </c:pt>
                <c:pt idx="17">
                  <c:v>Niobium</c:v>
                </c:pt>
                <c:pt idx="18">
                  <c:v>Cadmium</c:v>
                </c:pt>
                <c:pt idx="19">
                  <c:v>Indium</c:v>
                </c:pt>
                <c:pt idx="20">
                  <c:v>Caesium</c:v>
                </c:pt>
                <c:pt idx="21">
                  <c:v>Barium</c:v>
                </c:pt>
                <c:pt idx="22">
                  <c:v>Lanthanum</c:v>
                </c:pt>
                <c:pt idx="23">
                  <c:v>Cerium</c:v>
                </c:pt>
                <c:pt idx="24">
                  <c:v>Praseodymi</c:v>
                </c:pt>
                <c:pt idx="25">
                  <c:v>Neodynium</c:v>
                </c:pt>
                <c:pt idx="26">
                  <c:v>Samarium</c:v>
                </c:pt>
                <c:pt idx="27">
                  <c:v>Europium</c:v>
                </c:pt>
                <c:pt idx="28">
                  <c:v>Gadolinium</c:v>
                </c:pt>
                <c:pt idx="29">
                  <c:v>Terbium</c:v>
                </c:pt>
                <c:pt idx="30">
                  <c:v>Dysprosium</c:v>
                </c:pt>
                <c:pt idx="31">
                  <c:v>Holmium</c:v>
                </c:pt>
                <c:pt idx="32">
                  <c:v>Erbium</c:v>
                </c:pt>
                <c:pt idx="33">
                  <c:v>Thulium</c:v>
                </c:pt>
                <c:pt idx="34">
                  <c:v>Ytterbium</c:v>
                </c:pt>
                <c:pt idx="35">
                  <c:v>Lutetium</c:v>
                </c:pt>
                <c:pt idx="36">
                  <c:v>Gold</c:v>
                </c:pt>
                <c:pt idx="37">
                  <c:v>Lead</c:v>
                </c:pt>
                <c:pt idx="38">
                  <c:v>Thorium</c:v>
                </c:pt>
                <c:pt idx="39">
                  <c:v>Uranium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Wandoan!$AO$2:$AO$50</c15:sqref>
                  </c15:fullRef>
                </c:ext>
              </c:extLst>
              <c:f>(Wandoan!$AO$2:$AO$15,Wandoan!$AO$17:$AO$20,Wandoan!$AO$23:$AO$24,Wandoan!$AO$27:$AO$42,Wandoan!$AO$45,Wandoan!$AO$47,Wandoan!$AO$49:$AO$50)</c:f>
              <c:numCache>
                <c:formatCode>0.00</c:formatCode>
                <c:ptCount val="40"/>
                <c:pt idx="1">
                  <c:v>1</c:v>
                </c:pt>
                <c:pt idx="2">
                  <c:v>1.0375000000000001</c:v>
                </c:pt>
                <c:pt idx="3">
                  <c:v>0.25142857142857145</c:v>
                </c:pt>
                <c:pt idx="4">
                  <c:v>0.95588235294117652</c:v>
                </c:pt>
                <c:pt idx="5">
                  <c:v>0.57943925233644855</c:v>
                </c:pt>
                <c:pt idx="6">
                  <c:v>9.6385542168674704E-2</c:v>
                </c:pt>
                <c:pt idx="7">
                  <c:v>0.03</c:v>
                </c:pt>
                <c:pt idx="8">
                  <c:v>0.42857142857142855</c:v>
                </c:pt>
                <c:pt idx="9">
                  <c:v>0.29411764705882354</c:v>
                </c:pt>
                <c:pt idx="10">
                  <c:v>0.11363636363636363</c:v>
                </c:pt>
                <c:pt idx="11">
                  <c:v>0.56000000000000005</c:v>
                </c:pt>
                <c:pt idx="12">
                  <c:v>5.6338028169014086E-2</c:v>
                </c:pt>
                <c:pt idx="13">
                  <c:v>1.5117647058823529</c:v>
                </c:pt>
                <c:pt idx="14">
                  <c:v>7.4999999999999997E-2</c:v>
                </c:pt>
                <c:pt idx="15">
                  <c:v>0.77272727272727271</c:v>
                </c:pt>
                <c:pt idx="16">
                  <c:v>0.32105263157894737</c:v>
                </c:pt>
                <c:pt idx="17">
                  <c:v>0.23333333333333331</c:v>
                </c:pt>
                <c:pt idx="18">
                  <c:v>0.61224489795918358</c:v>
                </c:pt>
                <c:pt idx="19">
                  <c:v>0.6</c:v>
                </c:pt>
                <c:pt idx="20">
                  <c:v>0.43478260869565222</c:v>
                </c:pt>
                <c:pt idx="21">
                  <c:v>0.18181818181818182</c:v>
                </c:pt>
                <c:pt idx="22">
                  <c:v>0.13333333333333333</c:v>
                </c:pt>
                <c:pt idx="23">
                  <c:v>0.29218749999999999</c:v>
                </c:pt>
                <c:pt idx="24">
                  <c:v>0.36619718309859156</c:v>
                </c:pt>
                <c:pt idx="25">
                  <c:v>0.46923076923076923</c:v>
                </c:pt>
                <c:pt idx="26">
                  <c:v>0.8</c:v>
                </c:pt>
                <c:pt idx="27">
                  <c:v>1.4772727272727273</c:v>
                </c:pt>
                <c:pt idx="28">
                  <c:v>1.4210526315789476</c:v>
                </c:pt>
                <c:pt idx="29">
                  <c:v>1.5625</c:v>
                </c:pt>
                <c:pt idx="30">
                  <c:v>1.8</c:v>
                </c:pt>
                <c:pt idx="31">
                  <c:v>1.7499999999999998</c:v>
                </c:pt>
                <c:pt idx="32">
                  <c:v>1.7391304347826089</c:v>
                </c:pt>
                <c:pt idx="33">
                  <c:v>1.8181818181818181</c:v>
                </c:pt>
                <c:pt idx="34">
                  <c:v>1.6818181818181817</c:v>
                </c:pt>
                <c:pt idx="35">
                  <c:v>1.875</c:v>
                </c:pt>
                <c:pt idx="36">
                  <c:v>2.7777777777777781</c:v>
                </c:pt>
                <c:pt idx="37">
                  <c:v>0.3</c:v>
                </c:pt>
                <c:pt idx="38">
                  <c:v>0.31775700934579443</c:v>
                </c:pt>
                <c:pt idx="39">
                  <c:v>0.24642857142857141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C8-4C5C-8AF0-03B47B546EA0}"/>
            </c:ext>
          </c:extLst>
        </c:ser>
        <c:ser>
          <c:idx val="4"/>
          <c:order val="4"/>
          <c:tx>
            <c:strRef>
              <c:f>Wandoan!$AP$1</c:f>
              <c:strCache>
                <c:ptCount val="1"/>
                <c:pt idx="0">
                  <c:v>C9368-112          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Wandoan!$A$2:$A$50</c15:sqref>
                  </c15:fullRef>
                </c:ext>
              </c:extLst>
              <c:f>(Wandoan!$A$2:$A$15,Wandoan!$A$17:$A$20,Wandoan!$A$23:$A$24,Wandoan!$A$27:$A$42,Wandoan!$A$45,Wandoan!$A$47,Wandoan!$A$49:$A$50)</c:f>
              <c:strCache>
                <c:ptCount val="40"/>
                <c:pt idx="0">
                  <c:v>Lithium</c:v>
                </c:pt>
                <c:pt idx="1">
                  <c:v>Beryllium</c:v>
                </c:pt>
                <c:pt idx="2">
                  <c:v>Aluminium</c:v>
                </c:pt>
                <c:pt idx="3">
                  <c:v>Strontium</c:v>
                </c:pt>
                <c:pt idx="4">
                  <c:v>Scandium</c:v>
                </c:pt>
                <c:pt idx="5">
                  <c:v>Vanadium</c:v>
                </c:pt>
                <c:pt idx="6">
                  <c:v>Chromium</c:v>
                </c:pt>
                <c:pt idx="7">
                  <c:v>Manganese</c:v>
                </c:pt>
                <c:pt idx="8">
                  <c:v>Iron</c:v>
                </c:pt>
                <c:pt idx="9">
                  <c:v>Cobalt</c:v>
                </c:pt>
                <c:pt idx="10">
                  <c:v>Nickel</c:v>
                </c:pt>
                <c:pt idx="11">
                  <c:v>Copper</c:v>
                </c:pt>
                <c:pt idx="12">
                  <c:v>Zinc</c:v>
                </c:pt>
                <c:pt idx="13">
                  <c:v>Gallium</c:v>
                </c:pt>
                <c:pt idx="14">
                  <c:v>Rubidium</c:v>
                </c:pt>
                <c:pt idx="15">
                  <c:v>Yttrium</c:v>
                </c:pt>
                <c:pt idx="16">
                  <c:v>Zirconium</c:v>
                </c:pt>
                <c:pt idx="17">
                  <c:v>Niobium</c:v>
                </c:pt>
                <c:pt idx="18">
                  <c:v>Cadmium</c:v>
                </c:pt>
                <c:pt idx="19">
                  <c:v>Indium</c:v>
                </c:pt>
                <c:pt idx="20">
                  <c:v>Caesium</c:v>
                </c:pt>
                <c:pt idx="21">
                  <c:v>Barium</c:v>
                </c:pt>
                <c:pt idx="22">
                  <c:v>Lanthanum</c:v>
                </c:pt>
                <c:pt idx="23">
                  <c:v>Cerium</c:v>
                </c:pt>
                <c:pt idx="24">
                  <c:v>Praseodymi</c:v>
                </c:pt>
                <c:pt idx="25">
                  <c:v>Neodynium</c:v>
                </c:pt>
                <c:pt idx="26">
                  <c:v>Samarium</c:v>
                </c:pt>
                <c:pt idx="27">
                  <c:v>Europium</c:v>
                </c:pt>
                <c:pt idx="28">
                  <c:v>Gadolinium</c:v>
                </c:pt>
                <c:pt idx="29">
                  <c:v>Terbium</c:v>
                </c:pt>
                <c:pt idx="30">
                  <c:v>Dysprosium</c:v>
                </c:pt>
                <c:pt idx="31">
                  <c:v>Holmium</c:v>
                </c:pt>
                <c:pt idx="32">
                  <c:v>Erbium</c:v>
                </c:pt>
                <c:pt idx="33">
                  <c:v>Thulium</c:v>
                </c:pt>
                <c:pt idx="34">
                  <c:v>Ytterbium</c:v>
                </c:pt>
                <c:pt idx="35">
                  <c:v>Lutetium</c:v>
                </c:pt>
                <c:pt idx="36">
                  <c:v>Gold</c:v>
                </c:pt>
                <c:pt idx="37">
                  <c:v>Lead</c:v>
                </c:pt>
                <c:pt idx="38">
                  <c:v>Thorium</c:v>
                </c:pt>
                <c:pt idx="39">
                  <c:v>Uranium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Wandoan!$AP$2:$AP$50</c15:sqref>
                  </c15:fullRef>
                </c:ext>
              </c:extLst>
              <c:f>(Wandoan!$AP$2:$AP$15,Wandoan!$AP$17:$AP$20,Wandoan!$AP$23:$AP$24,Wandoan!$AP$27:$AP$42,Wandoan!$AP$45,Wandoan!$AP$47,Wandoan!$AP$49:$AP$50)</c:f>
              <c:numCache>
                <c:formatCode>0.00</c:formatCode>
                <c:ptCount val="40"/>
                <c:pt idx="1">
                  <c:v>4.333333333333333</c:v>
                </c:pt>
                <c:pt idx="2">
                  <c:v>0</c:v>
                </c:pt>
                <c:pt idx="3">
                  <c:v>0.45714285714285713</c:v>
                </c:pt>
                <c:pt idx="4">
                  <c:v>1.0294117647058825</c:v>
                </c:pt>
                <c:pt idx="5">
                  <c:v>2.4299065420560746</c:v>
                </c:pt>
                <c:pt idx="6">
                  <c:v>0.75903614457831325</c:v>
                </c:pt>
                <c:pt idx="7">
                  <c:v>6.666666666666667</c:v>
                </c:pt>
                <c:pt idx="8">
                  <c:v>8.2857142857142851E-2</c:v>
                </c:pt>
                <c:pt idx="9">
                  <c:v>0.6470588235294118</c:v>
                </c:pt>
                <c:pt idx="10">
                  <c:v>0.29545454545454547</c:v>
                </c:pt>
                <c:pt idx="11">
                  <c:v>0.48</c:v>
                </c:pt>
                <c:pt idx="12">
                  <c:v>4.2253521126760563E-2</c:v>
                </c:pt>
                <c:pt idx="13">
                  <c:v>0.57647058823529418</c:v>
                </c:pt>
                <c:pt idx="14">
                  <c:v>1.5178571428571428E-2</c:v>
                </c:pt>
                <c:pt idx="15">
                  <c:v>4.5454545454545459</c:v>
                </c:pt>
                <c:pt idx="16">
                  <c:v>0.94736842105263153</c:v>
                </c:pt>
                <c:pt idx="17">
                  <c:v>0.55833333333333335</c:v>
                </c:pt>
                <c:pt idx="19">
                  <c:v>0.6</c:v>
                </c:pt>
                <c:pt idx="20">
                  <c:v>6.5217391304347824E-2</c:v>
                </c:pt>
                <c:pt idx="21">
                  <c:v>0.14545454545454545</c:v>
                </c:pt>
                <c:pt idx="22">
                  <c:v>0.83333333333333337</c:v>
                </c:pt>
                <c:pt idx="23">
                  <c:v>0.94062500000000004</c:v>
                </c:pt>
                <c:pt idx="24">
                  <c:v>1.1549295774647887</c:v>
                </c:pt>
                <c:pt idx="25">
                  <c:v>1.426923076923077</c:v>
                </c:pt>
                <c:pt idx="26">
                  <c:v>2.088888888888889</c:v>
                </c:pt>
                <c:pt idx="27">
                  <c:v>2.9545454545454546</c:v>
                </c:pt>
                <c:pt idx="28">
                  <c:v>3.1052631578947372</c:v>
                </c:pt>
                <c:pt idx="29">
                  <c:v>3.28125</c:v>
                </c:pt>
                <c:pt idx="30">
                  <c:v>4.1428571428571432</c:v>
                </c:pt>
                <c:pt idx="31">
                  <c:v>4.375</c:v>
                </c:pt>
                <c:pt idx="32">
                  <c:v>4.9565217391304355</c:v>
                </c:pt>
                <c:pt idx="33">
                  <c:v>5.4545454545454541</c:v>
                </c:pt>
                <c:pt idx="34">
                  <c:v>5.4090909090909092</c:v>
                </c:pt>
                <c:pt idx="35">
                  <c:v>6.25</c:v>
                </c:pt>
                <c:pt idx="36">
                  <c:v>4.4444444444444446</c:v>
                </c:pt>
                <c:pt idx="37">
                  <c:v>0.21764705882352942</c:v>
                </c:pt>
                <c:pt idx="38">
                  <c:v>0.32710280373831779</c:v>
                </c:pt>
                <c:pt idx="39">
                  <c:v>0.4285714285714286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C8-4C5C-8AF0-03B47B546EA0}"/>
            </c:ext>
          </c:extLst>
        </c:ser>
        <c:ser>
          <c:idx val="5"/>
          <c:order val="5"/>
          <c:tx>
            <c:strRef>
              <c:f>Wandoan!$AQ$1</c:f>
              <c:strCache>
                <c:ptCount val="1"/>
                <c:pt idx="0">
                  <c:v>C9365-37           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Wandoan!$A$2:$A$50</c15:sqref>
                  </c15:fullRef>
                </c:ext>
              </c:extLst>
              <c:f>(Wandoan!$A$2:$A$15,Wandoan!$A$17:$A$20,Wandoan!$A$23:$A$24,Wandoan!$A$27:$A$42,Wandoan!$A$45,Wandoan!$A$47,Wandoan!$A$49:$A$50)</c:f>
              <c:strCache>
                <c:ptCount val="40"/>
                <c:pt idx="0">
                  <c:v>Lithium</c:v>
                </c:pt>
                <c:pt idx="1">
                  <c:v>Beryllium</c:v>
                </c:pt>
                <c:pt idx="2">
                  <c:v>Aluminium</c:v>
                </c:pt>
                <c:pt idx="3">
                  <c:v>Strontium</c:v>
                </c:pt>
                <c:pt idx="4">
                  <c:v>Scandium</c:v>
                </c:pt>
                <c:pt idx="5">
                  <c:v>Vanadium</c:v>
                </c:pt>
                <c:pt idx="6">
                  <c:v>Chromium</c:v>
                </c:pt>
                <c:pt idx="7">
                  <c:v>Manganese</c:v>
                </c:pt>
                <c:pt idx="8">
                  <c:v>Iron</c:v>
                </c:pt>
                <c:pt idx="9">
                  <c:v>Cobalt</c:v>
                </c:pt>
                <c:pt idx="10">
                  <c:v>Nickel</c:v>
                </c:pt>
                <c:pt idx="11">
                  <c:v>Copper</c:v>
                </c:pt>
                <c:pt idx="12">
                  <c:v>Zinc</c:v>
                </c:pt>
                <c:pt idx="13">
                  <c:v>Gallium</c:v>
                </c:pt>
                <c:pt idx="14">
                  <c:v>Rubidium</c:v>
                </c:pt>
                <c:pt idx="15">
                  <c:v>Yttrium</c:v>
                </c:pt>
                <c:pt idx="16">
                  <c:v>Zirconium</c:v>
                </c:pt>
                <c:pt idx="17">
                  <c:v>Niobium</c:v>
                </c:pt>
                <c:pt idx="18">
                  <c:v>Cadmium</c:v>
                </c:pt>
                <c:pt idx="19">
                  <c:v>Indium</c:v>
                </c:pt>
                <c:pt idx="20">
                  <c:v>Caesium</c:v>
                </c:pt>
                <c:pt idx="21">
                  <c:v>Barium</c:v>
                </c:pt>
                <c:pt idx="22">
                  <c:v>Lanthanum</c:v>
                </c:pt>
                <c:pt idx="23">
                  <c:v>Cerium</c:v>
                </c:pt>
                <c:pt idx="24">
                  <c:v>Praseodymi</c:v>
                </c:pt>
                <c:pt idx="25">
                  <c:v>Neodynium</c:v>
                </c:pt>
                <c:pt idx="26">
                  <c:v>Samarium</c:v>
                </c:pt>
                <c:pt idx="27">
                  <c:v>Europium</c:v>
                </c:pt>
                <c:pt idx="28">
                  <c:v>Gadolinium</c:v>
                </c:pt>
                <c:pt idx="29">
                  <c:v>Terbium</c:v>
                </c:pt>
                <c:pt idx="30">
                  <c:v>Dysprosium</c:v>
                </c:pt>
                <c:pt idx="31">
                  <c:v>Holmium</c:v>
                </c:pt>
                <c:pt idx="32">
                  <c:v>Erbium</c:v>
                </c:pt>
                <c:pt idx="33">
                  <c:v>Thulium</c:v>
                </c:pt>
                <c:pt idx="34">
                  <c:v>Ytterbium</c:v>
                </c:pt>
                <c:pt idx="35">
                  <c:v>Lutetium</c:v>
                </c:pt>
                <c:pt idx="36">
                  <c:v>Gold</c:v>
                </c:pt>
                <c:pt idx="37">
                  <c:v>Lead</c:v>
                </c:pt>
                <c:pt idx="38">
                  <c:v>Thorium</c:v>
                </c:pt>
                <c:pt idx="39">
                  <c:v>Uranium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Wandoan!$AQ$2:$AQ$50</c15:sqref>
                  </c15:fullRef>
                </c:ext>
              </c:extLst>
              <c:f>(Wandoan!$AQ$2:$AQ$15,Wandoan!$AQ$17:$AQ$20,Wandoan!$AQ$23:$AQ$24,Wandoan!$AQ$27:$AQ$42,Wandoan!$AQ$45,Wandoan!$AQ$47,Wandoan!$AQ$49:$AQ$50)</c:f>
              <c:numCache>
                <c:formatCode>0.00</c:formatCode>
                <c:ptCount val="40"/>
                <c:pt idx="1">
                  <c:v>1</c:v>
                </c:pt>
                <c:pt idx="2">
                  <c:v>0</c:v>
                </c:pt>
                <c:pt idx="3">
                  <c:v>0.4</c:v>
                </c:pt>
                <c:pt idx="4">
                  <c:v>0.16176470588235295</c:v>
                </c:pt>
                <c:pt idx="5">
                  <c:v>0.10280373831775701</c:v>
                </c:pt>
                <c:pt idx="6">
                  <c:v>2.4096385542168676E-2</c:v>
                </c:pt>
                <c:pt idx="7">
                  <c:v>3.3333333333333335E-3</c:v>
                </c:pt>
                <c:pt idx="8">
                  <c:v>5.1428571428571428E-2</c:v>
                </c:pt>
                <c:pt idx="9">
                  <c:v>0.41176470588235292</c:v>
                </c:pt>
                <c:pt idx="10">
                  <c:v>4.5454545454545456E-2</c:v>
                </c:pt>
                <c:pt idx="11">
                  <c:v>0.48</c:v>
                </c:pt>
                <c:pt idx="13">
                  <c:v>0.25294117647058822</c:v>
                </c:pt>
                <c:pt idx="14">
                  <c:v>3.3928571428571428E-3</c:v>
                </c:pt>
                <c:pt idx="15">
                  <c:v>1</c:v>
                </c:pt>
                <c:pt idx="16">
                  <c:v>0.12631578947368421</c:v>
                </c:pt>
                <c:pt idx="17">
                  <c:v>5.5833333333333339E-2</c:v>
                </c:pt>
                <c:pt idx="21">
                  <c:v>0.13272727272727272</c:v>
                </c:pt>
                <c:pt idx="22">
                  <c:v>0.16666666666666666</c:v>
                </c:pt>
                <c:pt idx="23">
                  <c:v>0.19218750000000001</c:v>
                </c:pt>
                <c:pt idx="24">
                  <c:v>0.23943661971830987</c:v>
                </c:pt>
                <c:pt idx="25">
                  <c:v>0.30384615384615388</c:v>
                </c:pt>
                <c:pt idx="26">
                  <c:v>0.42222222222222222</c:v>
                </c:pt>
                <c:pt idx="27">
                  <c:v>0.56818181818181823</c:v>
                </c:pt>
                <c:pt idx="28">
                  <c:v>0.65789473684210531</c:v>
                </c:pt>
                <c:pt idx="29">
                  <c:v>0.625</c:v>
                </c:pt>
                <c:pt idx="30">
                  <c:v>0.7142857142857143</c:v>
                </c:pt>
                <c:pt idx="31">
                  <c:v>0.74999999999999989</c:v>
                </c:pt>
                <c:pt idx="32">
                  <c:v>0.73913043478260876</c:v>
                </c:pt>
                <c:pt idx="33">
                  <c:v>0.60606060606060608</c:v>
                </c:pt>
                <c:pt idx="34">
                  <c:v>0.68181818181818177</c:v>
                </c:pt>
                <c:pt idx="35">
                  <c:v>0.9375</c:v>
                </c:pt>
                <c:pt idx="36">
                  <c:v>5</c:v>
                </c:pt>
                <c:pt idx="37">
                  <c:v>0.12352941176470589</c:v>
                </c:pt>
                <c:pt idx="38">
                  <c:v>0.11214953271028037</c:v>
                </c:pt>
                <c:pt idx="39">
                  <c:v>0.13214285714285715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C8-4C5C-8AF0-03B47B546EA0}"/>
            </c:ext>
          </c:extLst>
        </c:ser>
        <c:ser>
          <c:idx val="6"/>
          <c:order val="6"/>
          <c:tx>
            <c:strRef>
              <c:f>Wandoan!$AR$1</c:f>
              <c:strCache>
                <c:ptCount val="1"/>
                <c:pt idx="0">
                  <c:v>C9365-48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Wandoan!$A$2:$A$50</c15:sqref>
                  </c15:fullRef>
                </c:ext>
              </c:extLst>
              <c:f>(Wandoan!$A$2:$A$15,Wandoan!$A$17:$A$20,Wandoan!$A$23:$A$24,Wandoan!$A$27:$A$42,Wandoan!$A$45,Wandoan!$A$47,Wandoan!$A$49:$A$50)</c:f>
              <c:strCache>
                <c:ptCount val="40"/>
                <c:pt idx="0">
                  <c:v>Lithium</c:v>
                </c:pt>
                <c:pt idx="1">
                  <c:v>Beryllium</c:v>
                </c:pt>
                <c:pt idx="2">
                  <c:v>Aluminium</c:v>
                </c:pt>
                <c:pt idx="3">
                  <c:v>Strontium</c:v>
                </c:pt>
                <c:pt idx="4">
                  <c:v>Scandium</c:v>
                </c:pt>
                <c:pt idx="5">
                  <c:v>Vanadium</c:v>
                </c:pt>
                <c:pt idx="6">
                  <c:v>Chromium</c:v>
                </c:pt>
                <c:pt idx="7">
                  <c:v>Manganese</c:v>
                </c:pt>
                <c:pt idx="8">
                  <c:v>Iron</c:v>
                </c:pt>
                <c:pt idx="9">
                  <c:v>Cobalt</c:v>
                </c:pt>
                <c:pt idx="10">
                  <c:v>Nickel</c:v>
                </c:pt>
                <c:pt idx="11">
                  <c:v>Copper</c:v>
                </c:pt>
                <c:pt idx="12">
                  <c:v>Zinc</c:v>
                </c:pt>
                <c:pt idx="13">
                  <c:v>Gallium</c:v>
                </c:pt>
                <c:pt idx="14">
                  <c:v>Rubidium</c:v>
                </c:pt>
                <c:pt idx="15">
                  <c:v>Yttrium</c:v>
                </c:pt>
                <c:pt idx="16">
                  <c:v>Zirconium</c:v>
                </c:pt>
                <c:pt idx="17">
                  <c:v>Niobium</c:v>
                </c:pt>
                <c:pt idx="18">
                  <c:v>Cadmium</c:v>
                </c:pt>
                <c:pt idx="19">
                  <c:v>Indium</c:v>
                </c:pt>
                <c:pt idx="20">
                  <c:v>Caesium</c:v>
                </c:pt>
                <c:pt idx="21">
                  <c:v>Barium</c:v>
                </c:pt>
                <c:pt idx="22">
                  <c:v>Lanthanum</c:v>
                </c:pt>
                <c:pt idx="23">
                  <c:v>Cerium</c:v>
                </c:pt>
                <c:pt idx="24">
                  <c:v>Praseodymi</c:v>
                </c:pt>
                <c:pt idx="25">
                  <c:v>Neodynium</c:v>
                </c:pt>
                <c:pt idx="26">
                  <c:v>Samarium</c:v>
                </c:pt>
                <c:pt idx="27">
                  <c:v>Europium</c:v>
                </c:pt>
                <c:pt idx="28">
                  <c:v>Gadolinium</c:v>
                </c:pt>
                <c:pt idx="29">
                  <c:v>Terbium</c:v>
                </c:pt>
                <c:pt idx="30">
                  <c:v>Dysprosium</c:v>
                </c:pt>
                <c:pt idx="31">
                  <c:v>Holmium</c:v>
                </c:pt>
                <c:pt idx="32">
                  <c:v>Erbium</c:v>
                </c:pt>
                <c:pt idx="33">
                  <c:v>Thulium</c:v>
                </c:pt>
                <c:pt idx="34">
                  <c:v>Ytterbium</c:v>
                </c:pt>
                <c:pt idx="35">
                  <c:v>Lutetium</c:v>
                </c:pt>
                <c:pt idx="36">
                  <c:v>Gold</c:v>
                </c:pt>
                <c:pt idx="37">
                  <c:v>Lead</c:v>
                </c:pt>
                <c:pt idx="38">
                  <c:v>Thorium</c:v>
                </c:pt>
                <c:pt idx="39">
                  <c:v>Uranium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Wandoan!$AR$2:$AR$50</c15:sqref>
                  </c15:fullRef>
                </c:ext>
              </c:extLst>
              <c:f>(Wandoan!$AR$2:$AR$15,Wandoan!$AR$17:$AR$20,Wandoan!$AR$23:$AR$24,Wandoan!$AR$27:$AR$42,Wandoan!$AR$45,Wandoan!$AR$47,Wandoan!$AR$49:$AR$50)</c:f>
              <c:numCache>
                <c:formatCode>0.00</c:formatCode>
                <c:ptCount val="40"/>
                <c:pt idx="1">
                  <c:v>6.6666666666666666E-2</c:v>
                </c:pt>
                <c:pt idx="2">
                  <c:v>0.15</c:v>
                </c:pt>
                <c:pt idx="3">
                  <c:v>0.37142857142857144</c:v>
                </c:pt>
                <c:pt idx="4">
                  <c:v>0.22058823529411764</c:v>
                </c:pt>
                <c:pt idx="5">
                  <c:v>0.19626168224299065</c:v>
                </c:pt>
                <c:pt idx="6">
                  <c:v>4.8192771084337352E-2</c:v>
                </c:pt>
                <c:pt idx="7">
                  <c:v>0.01</c:v>
                </c:pt>
                <c:pt idx="8">
                  <c:v>7.7142857142857138E-2</c:v>
                </c:pt>
                <c:pt idx="9">
                  <c:v>0.82352941176470584</c:v>
                </c:pt>
                <c:pt idx="10">
                  <c:v>6.8181818181818177E-2</c:v>
                </c:pt>
                <c:pt idx="11">
                  <c:v>0.36</c:v>
                </c:pt>
                <c:pt idx="12">
                  <c:v>1.4084507042253521E-2</c:v>
                </c:pt>
                <c:pt idx="13">
                  <c:v>0.35294117647058826</c:v>
                </c:pt>
                <c:pt idx="14">
                  <c:v>1.7857142857142856E-2</c:v>
                </c:pt>
                <c:pt idx="15">
                  <c:v>0.18181818181818182</c:v>
                </c:pt>
                <c:pt idx="16">
                  <c:v>0.11578947368421053</c:v>
                </c:pt>
                <c:pt idx="17">
                  <c:v>6.9999999999999993E-2</c:v>
                </c:pt>
                <c:pt idx="18">
                  <c:v>0.10204081632653061</c:v>
                </c:pt>
                <c:pt idx="19">
                  <c:v>0.39999999999999997</c:v>
                </c:pt>
                <c:pt idx="20">
                  <c:v>3.9130434782608699E-2</c:v>
                </c:pt>
                <c:pt idx="21">
                  <c:v>0.25454545454545452</c:v>
                </c:pt>
                <c:pt idx="22">
                  <c:v>0.13333333333333333</c:v>
                </c:pt>
                <c:pt idx="23">
                  <c:v>0.1140625</c:v>
                </c:pt>
                <c:pt idx="24">
                  <c:v>0.12676056338028169</c:v>
                </c:pt>
                <c:pt idx="25">
                  <c:v>0.1423076923076923</c:v>
                </c:pt>
                <c:pt idx="26">
                  <c:v>0.15555555555555556</c:v>
                </c:pt>
                <c:pt idx="27">
                  <c:v>0.22727272727272729</c:v>
                </c:pt>
                <c:pt idx="28">
                  <c:v>0.23684210526315791</c:v>
                </c:pt>
                <c:pt idx="29">
                  <c:v>0.15625</c:v>
                </c:pt>
                <c:pt idx="30">
                  <c:v>0.19999999999999998</c:v>
                </c:pt>
                <c:pt idx="31">
                  <c:v>0.125</c:v>
                </c:pt>
                <c:pt idx="32">
                  <c:v>0.17391304347826089</c:v>
                </c:pt>
                <c:pt idx="33">
                  <c:v>0.30303030303030304</c:v>
                </c:pt>
                <c:pt idx="34">
                  <c:v>0.18181818181818182</c:v>
                </c:pt>
                <c:pt idx="35">
                  <c:v>0.3125</c:v>
                </c:pt>
                <c:pt idx="36">
                  <c:v>3.8888888888888893</c:v>
                </c:pt>
                <c:pt idx="37">
                  <c:v>0.21764705882352942</c:v>
                </c:pt>
                <c:pt idx="38">
                  <c:v>0.14018691588785048</c:v>
                </c:pt>
                <c:pt idx="39">
                  <c:v>0.14642857142857144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DC8-4C5C-8AF0-03B47B546EA0}"/>
            </c:ext>
          </c:extLst>
        </c:ser>
        <c:ser>
          <c:idx val="7"/>
          <c:order val="7"/>
          <c:tx>
            <c:strRef>
              <c:f>Wandoan!$AS$1</c:f>
              <c:strCache>
                <c:ptCount val="1"/>
                <c:pt idx="0">
                  <c:v>C9365-57.7         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Wandoan!$A$2:$A$50</c15:sqref>
                  </c15:fullRef>
                </c:ext>
              </c:extLst>
              <c:f>(Wandoan!$A$2:$A$15,Wandoan!$A$17:$A$20,Wandoan!$A$23:$A$24,Wandoan!$A$27:$A$42,Wandoan!$A$45,Wandoan!$A$47,Wandoan!$A$49:$A$50)</c:f>
              <c:strCache>
                <c:ptCount val="40"/>
                <c:pt idx="0">
                  <c:v>Lithium</c:v>
                </c:pt>
                <c:pt idx="1">
                  <c:v>Beryllium</c:v>
                </c:pt>
                <c:pt idx="2">
                  <c:v>Aluminium</c:v>
                </c:pt>
                <c:pt idx="3">
                  <c:v>Strontium</c:v>
                </c:pt>
                <c:pt idx="4">
                  <c:v>Scandium</c:v>
                </c:pt>
                <c:pt idx="5">
                  <c:v>Vanadium</c:v>
                </c:pt>
                <c:pt idx="6">
                  <c:v>Chromium</c:v>
                </c:pt>
                <c:pt idx="7">
                  <c:v>Manganese</c:v>
                </c:pt>
                <c:pt idx="8">
                  <c:v>Iron</c:v>
                </c:pt>
                <c:pt idx="9">
                  <c:v>Cobalt</c:v>
                </c:pt>
                <c:pt idx="10">
                  <c:v>Nickel</c:v>
                </c:pt>
                <c:pt idx="11">
                  <c:v>Copper</c:v>
                </c:pt>
                <c:pt idx="12">
                  <c:v>Zinc</c:v>
                </c:pt>
                <c:pt idx="13">
                  <c:v>Gallium</c:v>
                </c:pt>
                <c:pt idx="14">
                  <c:v>Rubidium</c:v>
                </c:pt>
                <c:pt idx="15">
                  <c:v>Yttrium</c:v>
                </c:pt>
                <c:pt idx="16">
                  <c:v>Zirconium</c:v>
                </c:pt>
                <c:pt idx="17">
                  <c:v>Niobium</c:v>
                </c:pt>
                <c:pt idx="18">
                  <c:v>Cadmium</c:v>
                </c:pt>
                <c:pt idx="19">
                  <c:v>Indium</c:v>
                </c:pt>
                <c:pt idx="20">
                  <c:v>Caesium</c:v>
                </c:pt>
                <c:pt idx="21">
                  <c:v>Barium</c:v>
                </c:pt>
                <c:pt idx="22">
                  <c:v>Lanthanum</c:v>
                </c:pt>
                <c:pt idx="23">
                  <c:v>Cerium</c:v>
                </c:pt>
                <c:pt idx="24">
                  <c:v>Praseodymi</c:v>
                </c:pt>
                <c:pt idx="25">
                  <c:v>Neodynium</c:v>
                </c:pt>
                <c:pt idx="26">
                  <c:v>Samarium</c:v>
                </c:pt>
                <c:pt idx="27">
                  <c:v>Europium</c:v>
                </c:pt>
                <c:pt idx="28">
                  <c:v>Gadolinium</c:v>
                </c:pt>
                <c:pt idx="29">
                  <c:v>Terbium</c:v>
                </c:pt>
                <c:pt idx="30">
                  <c:v>Dysprosium</c:v>
                </c:pt>
                <c:pt idx="31">
                  <c:v>Holmium</c:v>
                </c:pt>
                <c:pt idx="32">
                  <c:v>Erbium</c:v>
                </c:pt>
                <c:pt idx="33">
                  <c:v>Thulium</c:v>
                </c:pt>
                <c:pt idx="34">
                  <c:v>Ytterbium</c:v>
                </c:pt>
                <c:pt idx="35">
                  <c:v>Lutetium</c:v>
                </c:pt>
                <c:pt idx="36">
                  <c:v>Gold</c:v>
                </c:pt>
                <c:pt idx="37">
                  <c:v>Lead</c:v>
                </c:pt>
                <c:pt idx="38">
                  <c:v>Thorium</c:v>
                </c:pt>
                <c:pt idx="39">
                  <c:v>Uranium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Wandoan!$AS$2:$AS$50</c15:sqref>
                  </c15:fullRef>
                </c:ext>
              </c:extLst>
              <c:f>(Wandoan!$AS$2:$AS$15,Wandoan!$AS$17:$AS$20,Wandoan!$AS$23:$AS$24,Wandoan!$AS$27:$AS$42,Wandoan!$AS$45,Wandoan!$AS$47,Wandoan!$AS$49:$AS$50)</c:f>
              <c:numCache>
                <c:formatCode>0.00</c:formatCode>
                <c:ptCount val="40"/>
                <c:pt idx="1">
                  <c:v>5</c:v>
                </c:pt>
                <c:pt idx="2">
                  <c:v>0</c:v>
                </c:pt>
                <c:pt idx="3">
                  <c:v>0.6</c:v>
                </c:pt>
                <c:pt idx="4">
                  <c:v>1.4705882352941178</c:v>
                </c:pt>
                <c:pt idx="5">
                  <c:v>0.74766355140186913</c:v>
                </c:pt>
                <c:pt idx="6">
                  <c:v>0.10843373493975904</c:v>
                </c:pt>
                <c:pt idx="7">
                  <c:v>6.1666666666666668E-2</c:v>
                </c:pt>
                <c:pt idx="8">
                  <c:v>6.5714285714285711E-2</c:v>
                </c:pt>
                <c:pt idx="9">
                  <c:v>1.4705882352941178</c:v>
                </c:pt>
                <c:pt idx="10">
                  <c:v>0.20454545454545456</c:v>
                </c:pt>
                <c:pt idx="11">
                  <c:v>0.56000000000000005</c:v>
                </c:pt>
                <c:pt idx="12">
                  <c:v>0.42253521126760563</c:v>
                </c:pt>
                <c:pt idx="13">
                  <c:v>0.93529411764705883</c:v>
                </c:pt>
                <c:pt idx="14">
                  <c:v>3.2142857142857147E-2</c:v>
                </c:pt>
                <c:pt idx="15">
                  <c:v>2.9545454545454546</c:v>
                </c:pt>
                <c:pt idx="16">
                  <c:v>0.24736842105263157</c:v>
                </c:pt>
                <c:pt idx="17">
                  <c:v>0.15</c:v>
                </c:pt>
                <c:pt idx="18">
                  <c:v>2.4489795918367343</c:v>
                </c:pt>
                <c:pt idx="19">
                  <c:v>0.6</c:v>
                </c:pt>
                <c:pt idx="20">
                  <c:v>8.9130434782608695E-2</c:v>
                </c:pt>
                <c:pt idx="21">
                  <c:v>0.43636363636363634</c:v>
                </c:pt>
                <c:pt idx="22">
                  <c:v>0.36666666666666664</c:v>
                </c:pt>
                <c:pt idx="23">
                  <c:v>0.3515625</c:v>
                </c:pt>
                <c:pt idx="24">
                  <c:v>0.45070422535211274</c:v>
                </c:pt>
                <c:pt idx="25">
                  <c:v>0.62307692307692308</c:v>
                </c:pt>
                <c:pt idx="26">
                  <c:v>1.1111111111111112</c:v>
                </c:pt>
                <c:pt idx="27">
                  <c:v>2.1590909090909092</c:v>
                </c:pt>
                <c:pt idx="28">
                  <c:v>2.0263157894736845</c:v>
                </c:pt>
                <c:pt idx="29">
                  <c:v>2.1875</c:v>
                </c:pt>
                <c:pt idx="30">
                  <c:v>2.7428571428571429</c:v>
                </c:pt>
                <c:pt idx="31">
                  <c:v>2.75</c:v>
                </c:pt>
                <c:pt idx="32">
                  <c:v>2.956521739130435</c:v>
                </c:pt>
                <c:pt idx="33">
                  <c:v>3.0303030303030303</c:v>
                </c:pt>
                <c:pt idx="34">
                  <c:v>3.1363636363636362</c:v>
                </c:pt>
                <c:pt idx="35">
                  <c:v>3.75</c:v>
                </c:pt>
                <c:pt idx="36">
                  <c:v>4.4444444444444446</c:v>
                </c:pt>
                <c:pt idx="37">
                  <c:v>0.54705882352941182</c:v>
                </c:pt>
                <c:pt idx="38">
                  <c:v>0.31775700934579443</c:v>
                </c:pt>
                <c:pt idx="39">
                  <c:v>0.5357142857142857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DC8-4C5C-8AF0-03B47B546EA0}"/>
            </c:ext>
          </c:extLst>
        </c:ser>
        <c:ser>
          <c:idx val="8"/>
          <c:order val="8"/>
          <c:tx>
            <c:strRef>
              <c:f>Wandoan!$AT$1</c:f>
              <c:strCache>
                <c:ptCount val="1"/>
                <c:pt idx="0">
                  <c:v>C9365-79.8         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Wandoan!$A$2:$A$50</c15:sqref>
                  </c15:fullRef>
                </c:ext>
              </c:extLst>
              <c:f>(Wandoan!$A$2:$A$15,Wandoan!$A$17:$A$20,Wandoan!$A$23:$A$24,Wandoan!$A$27:$A$42,Wandoan!$A$45,Wandoan!$A$47,Wandoan!$A$49:$A$50)</c:f>
              <c:strCache>
                <c:ptCount val="40"/>
                <c:pt idx="0">
                  <c:v>Lithium</c:v>
                </c:pt>
                <c:pt idx="1">
                  <c:v>Beryllium</c:v>
                </c:pt>
                <c:pt idx="2">
                  <c:v>Aluminium</c:v>
                </c:pt>
                <c:pt idx="3">
                  <c:v>Strontium</c:v>
                </c:pt>
                <c:pt idx="4">
                  <c:v>Scandium</c:v>
                </c:pt>
                <c:pt idx="5">
                  <c:v>Vanadium</c:v>
                </c:pt>
                <c:pt idx="6">
                  <c:v>Chromium</c:v>
                </c:pt>
                <c:pt idx="7">
                  <c:v>Manganese</c:v>
                </c:pt>
                <c:pt idx="8">
                  <c:v>Iron</c:v>
                </c:pt>
                <c:pt idx="9">
                  <c:v>Cobalt</c:v>
                </c:pt>
                <c:pt idx="10">
                  <c:v>Nickel</c:v>
                </c:pt>
                <c:pt idx="11">
                  <c:v>Copper</c:v>
                </c:pt>
                <c:pt idx="12">
                  <c:v>Zinc</c:v>
                </c:pt>
                <c:pt idx="13">
                  <c:v>Gallium</c:v>
                </c:pt>
                <c:pt idx="14">
                  <c:v>Rubidium</c:v>
                </c:pt>
                <c:pt idx="15">
                  <c:v>Yttrium</c:v>
                </c:pt>
                <c:pt idx="16">
                  <c:v>Zirconium</c:v>
                </c:pt>
                <c:pt idx="17">
                  <c:v>Niobium</c:v>
                </c:pt>
                <c:pt idx="18">
                  <c:v>Cadmium</c:v>
                </c:pt>
                <c:pt idx="19">
                  <c:v>Indium</c:v>
                </c:pt>
                <c:pt idx="20">
                  <c:v>Caesium</c:v>
                </c:pt>
                <c:pt idx="21">
                  <c:v>Barium</c:v>
                </c:pt>
                <c:pt idx="22">
                  <c:v>Lanthanum</c:v>
                </c:pt>
                <c:pt idx="23">
                  <c:v>Cerium</c:v>
                </c:pt>
                <c:pt idx="24">
                  <c:v>Praseodymi</c:v>
                </c:pt>
                <c:pt idx="25">
                  <c:v>Neodynium</c:v>
                </c:pt>
                <c:pt idx="26">
                  <c:v>Samarium</c:v>
                </c:pt>
                <c:pt idx="27">
                  <c:v>Europium</c:v>
                </c:pt>
                <c:pt idx="28">
                  <c:v>Gadolinium</c:v>
                </c:pt>
                <c:pt idx="29">
                  <c:v>Terbium</c:v>
                </c:pt>
                <c:pt idx="30">
                  <c:v>Dysprosium</c:v>
                </c:pt>
                <c:pt idx="31">
                  <c:v>Holmium</c:v>
                </c:pt>
                <c:pt idx="32">
                  <c:v>Erbium</c:v>
                </c:pt>
                <c:pt idx="33">
                  <c:v>Thulium</c:v>
                </c:pt>
                <c:pt idx="34">
                  <c:v>Ytterbium</c:v>
                </c:pt>
                <c:pt idx="35">
                  <c:v>Lutetium</c:v>
                </c:pt>
                <c:pt idx="36">
                  <c:v>Gold</c:v>
                </c:pt>
                <c:pt idx="37">
                  <c:v>Lead</c:v>
                </c:pt>
                <c:pt idx="38">
                  <c:v>Thorium</c:v>
                </c:pt>
                <c:pt idx="39">
                  <c:v>Uranium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Wandoan!$AT$2:$AT$50</c15:sqref>
                  </c15:fullRef>
                </c:ext>
              </c:extLst>
              <c:f>(Wandoan!$AT$2:$AT$15,Wandoan!$AT$17:$AT$20,Wandoan!$AT$23:$AT$24,Wandoan!$AT$27:$AT$42,Wandoan!$AT$45,Wandoan!$AT$47,Wandoan!$AT$49:$AT$50)</c:f>
              <c:numCache>
                <c:formatCode>0.00</c:formatCode>
                <c:ptCount val="40"/>
                <c:pt idx="0">
                  <c:v>0.3</c:v>
                </c:pt>
                <c:pt idx="1">
                  <c:v>1.3333333333333333</c:v>
                </c:pt>
                <c:pt idx="2">
                  <c:v>0</c:v>
                </c:pt>
                <c:pt idx="3">
                  <c:v>0.54285714285714282</c:v>
                </c:pt>
                <c:pt idx="4">
                  <c:v>0.95588235294117652</c:v>
                </c:pt>
                <c:pt idx="5">
                  <c:v>1.1214953271028036</c:v>
                </c:pt>
                <c:pt idx="6">
                  <c:v>0.15662650602409639</c:v>
                </c:pt>
                <c:pt idx="7">
                  <c:v>4.3333333333333335E-2</c:v>
                </c:pt>
                <c:pt idx="8">
                  <c:v>0.12571428571428572</c:v>
                </c:pt>
                <c:pt idx="9">
                  <c:v>0.29411764705882354</c:v>
                </c:pt>
                <c:pt idx="10">
                  <c:v>0.29545454545454547</c:v>
                </c:pt>
                <c:pt idx="11">
                  <c:v>0.8</c:v>
                </c:pt>
                <c:pt idx="12">
                  <c:v>8.4507042253521125E-2</c:v>
                </c:pt>
                <c:pt idx="13">
                  <c:v>1.276470588235294</c:v>
                </c:pt>
                <c:pt idx="14">
                  <c:v>0.13750000000000001</c:v>
                </c:pt>
                <c:pt idx="15">
                  <c:v>1.2272727272727273</c:v>
                </c:pt>
                <c:pt idx="16">
                  <c:v>0.51052631578947372</c:v>
                </c:pt>
                <c:pt idx="17">
                  <c:v>0.375</c:v>
                </c:pt>
                <c:pt idx="18">
                  <c:v>0.30612244897959179</c:v>
                </c:pt>
                <c:pt idx="19">
                  <c:v>0.79999999999999993</c:v>
                </c:pt>
                <c:pt idx="20">
                  <c:v>0.58695652173913049</c:v>
                </c:pt>
                <c:pt idx="21">
                  <c:v>0.45454545454545453</c:v>
                </c:pt>
                <c:pt idx="22">
                  <c:v>0.26666666666666666</c:v>
                </c:pt>
                <c:pt idx="23">
                  <c:v>0.29062500000000002</c:v>
                </c:pt>
                <c:pt idx="24">
                  <c:v>0.3380281690140845</c:v>
                </c:pt>
                <c:pt idx="25">
                  <c:v>0.40384615384615385</c:v>
                </c:pt>
                <c:pt idx="26">
                  <c:v>0.68888888888888888</c:v>
                </c:pt>
                <c:pt idx="27">
                  <c:v>1.0227272727272727</c:v>
                </c:pt>
                <c:pt idx="28">
                  <c:v>1.1052631578947369</c:v>
                </c:pt>
                <c:pt idx="29">
                  <c:v>1.25</c:v>
                </c:pt>
                <c:pt idx="30">
                  <c:v>1.4285714285714286</c:v>
                </c:pt>
                <c:pt idx="31">
                  <c:v>1.25</c:v>
                </c:pt>
                <c:pt idx="32">
                  <c:v>1.2173913043478262</c:v>
                </c:pt>
                <c:pt idx="33">
                  <c:v>1.2121212121212122</c:v>
                </c:pt>
                <c:pt idx="34">
                  <c:v>1.1818181818181817</c:v>
                </c:pt>
                <c:pt idx="35">
                  <c:v>1.25</c:v>
                </c:pt>
                <c:pt idx="36">
                  <c:v>4.4444444444444446</c:v>
                </c:pt>
                <c:pt idx="37">
                  <c:v>0.42352941176470588</c:v>
                </c:pt>
                <c:pt idx="38">
                  <c:v>0.33644859813084116</c:v>
                </c:pt>
                <c:pt idx="39">
                  <c:v>0.46428571428571436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DC8-4C5C-8AF0-03B47B546EA0}"/>
            </c:ext>
          </c:extLst>
        </c:ser>
        <c:ser>
          <c:idx val="9"/>
          <c:order val="9"/>
          <c:tx>
            <c:strRef>
              <c:f>Wandoan!$AU$1</c:f>
              <c:strCache>
                <c:ptCount val="1"/>
                <c:pt idx="0">
                  <c:v>C9279-30.6         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Wandoan!$A$2:$A$50</c15:sqref>
                  </c15:fullRef>
                </c:ext>
              </c:extLst>
              <c:f>(Wandoan!$A$2:$A$15,Wandoan!$A$17:$A$20,Wandoan!$A$23:$A$24,Wandoan!$A$27:$A$42,Wandoan!$A$45,Wandoan!$A$47,Wandoan!$A$49:$A$50)</c:f>
              <c:strCache>
                <c:ptCount val="40"/>
                <c:pt idx="0">
                  <c:v>Lithium</c:v>
                </c:pt>
                <c:pt idx="1">
                  <c:v>Beryllium</c:v>
                </c:pt>
                <c:pt idx="2">
                  <c:v>Aluminium</c:v>
                </c:pt>
                <c:pt idx="3">
                  <c:v>Strontium</c:v>
                </c:pt>
                <c:pt idx="4">
                  <c:v>Scandium</c:v>
                </c:pt>
                <c:pt idx="5">
                  <c:v>Vanadium</c:v>
                </c:pt>
                <c:pt idx="6">
                  <c:v>Chromium</c:v>
                </c:pt>
                <c:pt idx="7">
                  <c:v>Manganese</c:v>
                </c:pt>
                <c:pt idx="8">
                  <c:v>Iron</c:v>
                </c:pt>
                <c:pt idx="9">
                  <c:v>Cobalt</c:v>
                </c:pt>
                <c:pt idx="10">
                  <c:v>Nickel</c:v>
                </c:pt>
                <c:pt idx="11">
                  <c:v>Copper</c:v>
                </c:pt>
                <c:pt idx="12">
                  <c:v>Zinc</c:v>
                </c:pt>
                <c:pt idx="13">
                  <c:v>Gallium</c:v>
                </c:pt>
                <c:pt idx="14">
                  <c:v>Rubidium</c:v>
                </c:pt>
                <c:pt idx="15">
                  <c:v>Yttrium</c:v>
                </c:pt>
                <c:pt idx="16">
                  <c:v>Zirconium</c:v>
                </c:pt>
                <c:pt idx="17">
                  <c:v>Niobium</c:v>
                </c:pt>
                <c:pt idx="18">
                  <c:v>Cadmium</c:v>
                </c:pt>
                <c:pt idx="19">
                  <c:v>Indium</c:v>
                </c:pt>
                <c:pt idx="20">
                  <c:v>Caesium</c:v>
                </c:pt>
                <c:pt idx="21">
                  <c:v>Barium</c:v>
                </c:pt>
                <c:pt idx="22">
                  <c:v>Lanthanum</c:v>
                </c:pt>
                <c:pt idx="23">
                  <c:v>Cerium</c:v>
                </c:pt>
                <c:pt idx="24">
                  <c:v>Praseodymi</c:v>
                </c:pt>
                <c:pt idx="25">
                  <c:v>Neodynium</c:v>
                </c:pt>
                <c:pt idx="26">
                  <c:v>Samarium</c:v>
                </c:pt>
                <c:pt idx="27">
                  <c:v>Europium</c:v>
                </c:pt>
                <c:pt idx="28">
                  <c:v>Gadolinium</c:v>
                </c:pt>
                <c:pt idx="29">
                  <c:v>Terbium</c:v>
                </c:pt>
                <c:pt idx="30">
                  <c:v>Dysprosium</c:v>
                </c:pt>
                <c:pt idx="31">
                  <c:v>Holmium</c:v>
                </c:pt>
                <c:pt idx="32">
                  <c:v>Erbium</c:v>
                </c:pt>
                <c:pt idx="33">
                  <c:v>Thulium</c:v>
                </c:pt>
                <c:pt idx="34">
                  <c:v>Ytterbium</c:v>
                </c:pt>
                <c:pt idx="35">
                  <c:v>Lutetium</c:v>
                </c:pt>
                <c:pt idx="36">
                  <c:v>Gold</c:v>
                </c:pt>
                <c:pt idx="37">
                  <c:v>Lead</c:v>
                </c:pt>
                <c:pt idx="38">
                  <c:v>Thorium</c:v>
                </c:pt>
                <c:pt idx="39">
                  <c:v>Uranium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Wandoan!$AU$2:$AU$50</c15:sqref>
                  </c15:fullRef>
                </c:ext>
              </c:extLst>
              <c:f>(Wandoan!$AU$2:$AU$15,Wandoan!$AU$17:$AU$20,Wandoan!$AU$23:$AU$24,Wandoan!$AU$27:$AU$42,Wandoan!$AU$45,Wandoan!$AU$47,Wandoan!$AU$49:$AU$50)</c:f>
              <c:numCache>
                <c:formatCode>0.00</c:formatCode>
                <c:ptCount val="40"/>
                <c:pt idx="0">
                  <c:v>0.5</c:v>
                </c:pt>
                <c:pt idx="1">
                  <c:v>6.6666666666666666E-2</c:v>
                </c:pt>
                <c:pt idx="2">
                  <c:v>0</c:v>
                </c:pt>
                <c:pt idx="3">
                  <c:v>0.7142857142857143</c:v>
                </c:pt>
                <c:pt idx="4">
                  <c:v>0.33823529411764702</c:v>
                </c:pt>
                <c:pt idx="5">
                  <c:v>0.24299065420560748</c:v>
                </c:pt>
                <c:pt idx="6">
                  <c:v>2.4096385542168676E-2</c:v>
                </c:pt>
                <c:pt idx="7">
                  <c:v>0.06</c:v>
                </c:pt>
                <c:pt idx="8">
                  <c:v>0.13714285714285715</c:v>
                </c:pt>
                <c:pt idx="9">
                  <c:v>0.23529411764705882</c:v>
                </c:pt>
                <c:pt idx="10">
                  <c:v>4.5454545454545456E-2</c:v>
                </c:pt>
                <c:pt idx="11">
                  <c:v>0.44</c:v>
                </c:pt>
                <c:pt idx="12">
                  <c:v>0.12676056338028169</c:v>
                </c:pt>
                <c:pt idx="13">
                  <c:v>0.29411764705882354</c:v>
                </c:pt>
                <c:pt idx="14">
                  <c:v>0.11071428571428572</c:v>
                </c:pt>
                <c:pt idx="15">
                  <c:v>0.13636363636363635</c:v>
                </c:pt>
                <c:pt idx="16">
                  <c:v>0.21052631578947367</c:v>
                </c:pt>
                <c:pt idx="17">
                  <c:v>0.14166666666666666</c:v>
                </c:pt>
                <c:pt idx="18">
                  <c:v>0.40816326530612246</c:v>
                </c:pt>
                <c:pt idx="19">
                  <c:v>0.39999999999999997</c:v>
                </c:pt>
                <c:pt idx="20">
                  <c:v>0.32608695652173914</c:v>
                </c:pt>
                <c:pt idx="21">
                  <c:v>0.32727272727272727</c:v>
                </c:pt>
                <c:pt idx="22">
                  <c:v>0.16666666666666666</c:v>
                </c:pt>
                <c:pt idx="23">
                  <c:v>0.19687499999999999</c:v>
                </c:pt>
                <c:pt idx="24">
                  <c:v>0.23943661971830987</c:v>
                </c:pt>
                <c:pt idx="25">
                  <c:v>0.2846153846153846</c:v>
                </c:pt>
                <c:pt idx="26">
                  <c:v>0.42222222222222222</c:v>
                </c:pt>
                <c:pt idx="27">
                  <c:v>0.68181818181818177</c:v>
                </c:pt>
                <c:pt idx="28">
                  <c:v>0.65789473684210531</c:v>
                </c:pt>
                <c:pt idx="29">
                  <c:v>0.625</c:v>
                </c:pt>
                <c:pt idx="30">
                  <c:v>0.74285714285714288</c:v>
                </c:pt>
                <c:pt idx="31">
                  <c:v>0.625</c:v>
                </c:pt>
                <c:pt idx="32">
                  <c:v>0.65217391304347827</c:v>
                </c:pt>
                <c:pt idx="33">
                  <c:v>0.60606060606060608</c:v>
                </c:pt>
                <c:pt idx="34">
                  <c:v>0.63636363636363624</c:v>
                </c:pt>
                <c:pt idx="35">
                  <c:v>0.625</c:v>
                </c:pt>
                <c:pt idx="36">
                  <c:v>4.4444444444444446</c:v>
                </c:pt>
                <c:pt idx="37">
                  <c:v>0.22941176470588234</c:v>
                </c:pt>
                <c:pt idx="38">
                  <c:v>0.19626168224299068</c:v>
                </c:pt>
                <c:pt idx="39">
                  <c:v>0.20000000000000004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DC8-4C5C-8AF0-03B47B546EA0}"/>
            </c:ext>
          </c:extLst>
        </c:ser>
        <c:ser>
          <c:idx val="10"/>
          <c:order val="10"/>
          <c:tx>
            <c:strRef>
              <c:f>Wandoan!$AV$1</c:f>
              <c:strCache>
                <c:ptCount val="1"/>
                <c:pt idx="0">
                  <c:v>C9279-53.1         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Wandoan!$A$2:$A$50</c15:sqref>
                  </c15:fullRef>
                </c:ext>
              </c:extLst>
              <c:f>(Wandoan!$A$2:$A$15,Wandoan!$A$17:$A$20,Wandoan!$A$23:$A$24,Wandoan!$A$27:$A$42,Wandoan!$A$45,Wandoan!$A$47,Wandoan!$A$49:$A$50)</c:f>
              <c:strCache>
                <c:ptCount val="40"/>
                <c:pt idx="0">
                  <c:v>Lithium</c:v>
                </c:pt>
                <c:pt idx="1">
                  <c:v>Beryllium</c:v>
                </c:pt>
                <c:pt idx="2">
                  <c:v>Aluminium</c:v>
                </c:pt>
                <c:pt idx="3">
                  <c:v>Strontium</c:v>
                </c:pt>
                <c:pt idx="4">
                  <c:v>Scandium</c:v>
                </c:pt>
                <c:pt idx="5">
                  <c:v>Vanadium</c:v>
                </c:pt>
                <c:pt idx="6">
                  <c:v>Chromium</c:v>
                </c:pt>
                <c:pt idx="7">
                  <c:v>Manganese</c:v>
                </c:pt>
                <c:pt idx="8">
                  <c:v>Iron</c:v>
                </c:pt>
                <c:pt idx="9">
                  <c:v>Cobalt</c:v>
                </c:pt>
                <c:pt idx="10">
                  <c:v>Nickel</c:v>
                </c:pt>
                <c:pt idx="11">
                  <c:v>Copper</c:v>
                </c:pt>
                <c:pt idx="12">
                  <c:v>Zinc</c:v>
                </c:pt>
                <c:pt idx="13">
                  <c:v>Gallium</c:v>
                </c:pt>
                <c:pt idx="14">
                  <c:v>Rubidium</c:v>
                </c:pt>
                <c:pt idx="15">
                  <c:v>Yttrium</c:v>
                </c:pt>
                <c:pt idx="16">
                  <c:v>Zirconium</c:v>
                </c:pt>
                <c:pt idx="17">
                  <c:v>Niobium</c:v>
                </c:pt>
                <c:pt idx="18">
                  <c:v>Cadmium</c:v>
                </c:pt>
                <c:pt idx="19">
                  <c:v>Indium</c:v>
                </c:pt>
                <c:pt idx="20">
                  <c:v>Caesium</c:v>
                </c:pt>
                <c:pt idx="21">
                  <c:v>Barium</c:v>
                </c:pt>
                <c:pt idx="22">
                  <c:v>Lanthanum</c:v>
                </c:pt>
                <c:pt idx="23">
                  <c:v>Cerium</c:v>
                </c:pt>
                <c:pt idx="24">
                  <c:v>Praseodymi</c:v>
                </c:pt>
                <c:pt idx="25">
                  <c:v>Neodynium</c:v>
                </c:pt>
                <c:pt idx="26">
                  <c:v>Samarium</c:v>
                </c:pt>
                <c:pt idx="27">
                  <c:v>Europium</c:v>
                </c:pt>
                <c:pt idx="28">
                  <c:v>Gadolinium</c:v>
                </c:pt>
                <c:pt idx="29">
                  <c:v>Terbium</c:v>
                </c:pt>
                <c:pt idx="30">
                  <c:v>Dysprosium</c:v>
                </c:pt>
                <c:pt idx="31">
                  <c:v>Holmium</c:v>
                </c:pt>
                <c:pt idx="32">
                  <c:v>Erbium</c:v>
                </c:pt>
                <c:pt idx="33">
                  <c:v>Thulium</c:v>
                </c:pt>
                <c:pt idx="34">
                  <c:v>Ytterbium</c:v>
                </c:pt>
                <c:pt idx="35">
                  <c:v>Lutetium</c:v>
                </c:pt>
                <c:pt idx="36">
                  <c:v>Gold</c:v>
                </c:pt>
                <c:pt idx="37">
                  <c:v>Lead</c:v>
                </c:pt>
                <c:pt idx="38">
                  <c:v>Thorium</c:v>
                </c:pt>
                <c:pt idx="39">
                  <c:v>Uranium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Wandoan!$AV$2:$AV$50</c15:sqref>
                  </c15:fullRef>
                </c:ext>
              </c:extLst>
              <c:f>(Wandoan!$AV$2:$AV$15,Wandoan!$AV$17:$AV$20,Wandoan!$AV$23:$AV$24,Wandoan!$AV$27:$AV$42,Wandoan!$AV$45,Wandoan!$AV$47,Wandoan!$AV$49:$AV$50)</c:f>
              <c:numCache>
                <c:formatCode>0.00</c:formatCode>
                <c:ptCount val="40"/>
                <c:pt idx="0">
                  <c:v>0.45</c:v>
                </c:pt>
                <c:pt idx="1">
                  <c:v>3.6666666666666665</c:v>
                </c:pt>
                <c:pt idx="2">
                  <c:v>0</c:v>
                </c:pt>
                <c:pt idx="3">
                  <c:v>0.45714285714285713</c:v>
                </c:pt>
                <c:pt idx="4">
                  <c:v>0.88235294117647056</c:v>
                </c:pt>
                <c:pt idx="5">
                  <c:v>0.82242990654205606</c:v>
                </c:pt>
                <c:pt idx="6">
                  <c:v>0.16867469879518071</c:v>
                </c:pt>
                <c:pt idx="7">
                  <c:v>4.1666666666666664E-2</c:v>
                </c:pt>
                <c:pt idx="8">
                  <c:v>4.0000000000000002E-4</c:v>
                </c:pt>
                <c:pt idx="9">
                  <c:v>0.52941176470588236</c:v>
                </c:pt>
                <c:pt idx="10">
                  <c:v>0.25</c:v>
                </c:pt>
                <c:pt idx="11">
                  <c:v>1.04</c:v>
                </c:pt>
                <c:pt idx="12">
                  <c:v>0.676056338028169</c:v>
                </c:pt>
                <c:pt idx="13">
                  <c:v>0.84705882352941175</c:v>
                </c:pt>
                <c:pt idx="14">
                  <c:v>2.3214285714285715E-2</c:v>
                </c:pt>
                <c:pt idx="15">
                  <c:v>1.3636363636363635</c:v>
                </c:pt>
                <c:pt idx="16">
                  <c:v>0.45789473684210524</c:v>
                </c:pt>
                <c:pt idx="17">
                  <c:v>0.22500000000000001</c:v>
                </c:pt>
                <c:pt idx="18">
                  <c:v>0.7142857142857143</c:v>
                </c:pt>
                <c:pt idx="19">
                  <c:v>0.6</c:v>
                </c:pt>
                <c:pt idx="20">
                  <c:v>7.8260869565217397E-2</c:v>
                </c:pt>
                <c:pt idx="21">
                  <c:v>0.36363636363636365</c:v>
                </c:pt>
                <c:pt idx="22">
                  <c:v>0.16666666666666666</c:v>
                </c:pt>
                <c:pt idx="23">
                  <c:v>0.16875000000000001</c:v>
                </c:pt>
                <c:pt idx="24">
                  <c:v>0.25352112676056338</c:v>
                </c:pt>
                <c:pt idx="25">
                  <c:v>0.33846153846153848</c:v>
                </c:pt>
                <c:pt idx="26">
                  <c:v>0.68888888888888888</c:v>
                </c:pt>
                <c:pt idx="27">
                  <c:v>1.3636363636363635</c:v>
                </c:pt>
                <c:pt idx="28">
                  <c:v>1.1842105263157896</c:v>
                </c:pt>
                <c:pt idx="29">
                  <c:v>1.25</c:v>
                </c:pt>
                <c:pt idx="30">
                  <c:v>1.5428571428571429</c:v>
                </c:pt>
                <c:pt idx="31">
                  <c:v>1.4999999999999998</c:v>
                </c:pt>
                <c:pt idx="32">
                  <c:v>1.4782608695652175</c:v>
                </c:pt>
                <c:pt idx="33">
                  <c:v>1.5151515151515151</c:v>
                </c:pt>
                <c:pt idx="34">
                  <c:v>1.5454545454545452</c:v>
                </c:pt>
                <c:pt idx="35">
                  <c:v>1.875</c:v>
                </c:pt>
                <c:pt idx="36">
                  <c:v>3.3333333333333335</c:v>
                </c:pt>
                <c:pt idx="37">
                  <c:v>0.88235294117647056</c:v>
                </c:pt>
                <c:pt idx="38">
                  <c:v>0.2990654205607477</c:v>
                </c:pt>
                <c:pt idx="39">
                  <c:v>0.60714285714285721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60-4E5C-941F-18D72B7B03D9}"/>
            </c:ext>
          </c:extLst>
        </c:ser>
        <c:ser>
          <c:idx val="11"/>
          <c:order val="11"/>
          <c:tx>
            <c:strRef>
              <c:f>Wandoan!$AW$1</c:f>
              <c:strCache>
                <c:ptCount val="1"/>
                <c:pt idx="0">
                  <c:v>C9279-63.5         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Wandoan!$A$2:$A$50</c15:sqref>
                  </c15:fullRef>
                </c:ext>
              </c:extLst>
              <c:f>(Wandoan!$A$2:$A$15,Wandoan!$A$17:$A$20,Wandoan!$A$23:$A$24,Wandoan!$A$27:$A$42,Wandoan!$A$45,Wandoan!$A$47,Wandoan!$A$49:$A$50)</c:f>
              <c:strCache>
                <c:ptCount val="40"/>
                <c:pt idx="0">
                  <c:v>Lithium</c:v>
                </c:pt>
                <c:pt idx="1">
                  <c:v>Beryllium</c:v>
                </c:pt>
                <c:pt idx="2">
                  <c:v>Aluminium</c:v>
                </c:pt>
                <c:pt idx="3">
                  <c:v>Strontium</c:v>
                </c:pt>
                <c:pt idx="4">
                  <c:v>Scandium</c:v>
                </c:pt>
                <c:pt idx="5">
                  <c:v>Vanadium</c:v>
                </c:pt>
                <c:pt idx="6">
                  <c:v>Chromium</c:v>
                </c:pt>
                <c:pt idx="7">
                  <c:v>Manganese</c:v>
                </c:pt>
                <c:pt idx="8">
                  <c:v>Iron</c:v>
                </c:pt>
                <c:pt idx="9">
                  <c:v>Cobalt</c:v>
                </c:pt>
                <c:pt idx="10">
                  <c:v>Nickel</c:v>
                </c:pt>
                <c:pt idx="11">
                  <c:v>Copper</c:v>
                </c:pt>
                <c:pt idx="12">
                  <c:v>Zinc</c:v>
                </c:pt>
                <c:pt idx="13">
                  <c:v>Gallium</c:v>
                </c:pt>
                <c:pt idx="14">
                  <c:v>Rubidium</c:v>
                </c:pt>
                <c:pt idx="15">
                  <c:v>Yttrium</c:v>
                </c:pt>
                <c:pt idx="16">
                  <c:v>Zirconium</c:v>
                </c:pt>
                <c:pt idx="17">
                  <c:v>Niobium</c:v>
                </c:pt>
                <c:pt idx="18">
                  <c:v>Cadmium</c:v>
                </c:pt>
                <c:pt idx="19">
                  <c:v>Indium</c:v>
                </c:pt>
                <c:pt idx="20">
                  <c:v>Caesium</c:v>
                </c:pt>
                <c:pt idx="21">
                  <c:v>Barium</c:v>
                </c:pt>
                <c:pt idx="22">
                  <c:v>Lanthanum</c:v>
                </c:pt>
                <c:pt idx="23">
                  <c:v>Cerium</c:v>
                </c:pt>
                <c:pt idx="24">
                  <c:v>Praseodymi</c:v>
                </c:pt>
                <c:pt idx="25">
                  <c:v>Neodynium</c:v>
                </c:pt>
                <c:pt idx="26">
                  <c:v>Samarium</c:v>
                </c:pt>
                <c:pt idx="27">
                  <c:v>Europium</c:v>
                </c:pt>
                <c:pt idx="28">
                  <c:v>Gadolinium</c:v>
                </c:pt>
                <c:pt idx="29">
                  <c:v>Terbium</c:v>
                </c:pt>
                <c:pt idx="30">
                  <c:v>Dysprosium</c:v>
                </c:pt>
                <c:pt idx="31">
                  <c:v>Holmium</c:v>
                </c:pt>
                <c:pt idx="32">
                  <c:v>Erbium</c:v>
                </c:pt>
                <c:pt idx="33">
                  <c:v>Thulium</c:v>
                </c:pt>
                <c:pt idx="34">
                  <c:v>Ytterbium</c:v>
                </c:pt>
                <c:pt idx="35">
                  <c:v>Lutetium</c:v>
                </c:pt>
                <c:pt idx="36">
                  <c:v>Gold</c:v>
                </c:pt>
                <c:pt idx="37">
                  <c:v>Lead</c:v>
                </c:pt>
                <c:pt idx="38">
                  <c:v>Thorium</c:v>
                </c:pt>
                <c:pt idx="39">
                  <c:v>Uranium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Wandoan!$AW$2:$AW$50</c15:sqref>
                  </c15:fullRef>
                </c:ext>
              </c:extLst>
              <c:f>(Wandoan!$AW$2:$AW$15,Wandoan!$AW$17:$AW$20,Wandoan!$AW$23:$AW$24,Wandoan!$AW$27:$AW$42,Wandoan!$AW$45,Wandoan!$AW$47,Wandoan!$AW$49:$AW$50)</c:f>
              <c:numCache>
                <c:formatCode>0.00</c:formatCode>
                <c:ptCount val="40"/>
                <c:pt idx="0">
                  <c:v>0.45</c:v>
                </c:pt>
                <c:pt idx="1">
                  <c:v>5</c:v>
                </c:pt>
                <c:pt idx="2">
                  <c:v>0</c:v>
                </c:pt>
                <c:pt idx="3">
                  <c:v>0.74285714285714288</c:v>
                </c:pt>
                <c:pt idx="4">
                  <c:v>2.2794117647058822</c:v>
                </c:pt>
                <c:pt idx="5">
                  <c:v>4.2990654205607477</c:v>
                </c:pt>
                <c:pt idx="6">
                  <c:v>0.51807228915662651</c:v>
                </c:pt>
                <c:pt idx="7">
                  <c:v>0.09</c:v>
                </c:pt>
                <c:pt idx="8">
                  <c:v>0.10285714285714286</c:v>
                </c:pt>
                <c:pt idx="9">
                  <c:v>0.76470588235294112</c:v>
                </c:pt>
                <c:pt idx="10">
                  <c:v>0.38636363636363635</c:v>
                </c:pt>
                <c:pt idx="11">
                  <c:v>1.68</c:v>
                </c:pt>
                <c:pt idx="12">
                  <c:v>0.18309859154929578</c:v>
                </c:pt>
                <c:pt idx="13">
                  <c:v>1.447058823529412</c:v>
                </c:pt>
                <c:pt idx="14">
                  <c:v>0.21875</c:v>
                </c:pt>
                <c:pt idx="15">
                  <c:v>2.6363636363636362</c:v>
                </c:pt>
                <c:pt idx="16">
                  <c:v>1.263157894736842</c:v>
                </c:pt>
                <c:pt idx="17">
                  <c:v>0.44166666666666665</c:v>
                </c:pt>
                <c:pt idx="18">
                  <c:v>0.7142857142857143</c:v>
                </c:pt>
                <c:pt idx="19">
                  <c:v>1.7999999999999998</c:v>
                </c:pt>
                <c:pt idx="20">
                  <c:v>0.67391304347826098</c:v>
                </c:pt>
                <c:pt idx="21">
                  <c:v>0.63636363636363635</c:v>
                </c:pt>
                <c:pt idx="22">
                  <c:v>0.4</c:v>
                </c:pt>
                <c:pt idx="23">
                  <c:v>0.40468749999999998</c:v>
                </c:pt>
                <c:pt idx="24">
                  <c:v>0.54929577464788737</c:v>
                </c:pt>
                <c:pt idx="25">
                  <c:v>0.74615384615384606</c:v>
                </c:pt>
                <c:pt idx="26">
                  <c:v>1.4888888888888889</c:v>
                </c:pt>
                <c:pt idx="27">
                  <c:v>2.6136363636363633</c:v>
                </c:pt>
                <c:pt idx="28">
                  <c:v>2.5263157894736841</c:v>
                </c:pt>
                <c:pt idx="29">
                  <c:v>2.8125</c:v>
                </c:pt>
                <c:pt idx="30">
                  <c:v>3.2285714285714286</c:v>
                </c:pt>
                <c:pt idx="31">
                  <c:v>2.75</c:v>
                </c:pt>
                <c:pt idx="32">
                  <c:v>2.6086956521739131</c:v>
                </c:pt>
                <c:pt idx="33">
                  <c:v>2.4242424242424243</c:v>
                </c:pt>
                <c:pt idx="34">
                  <c:v>2.4090909090909087</c:v>
                </c:pt>
                <c:pt idx="35">
                  <c:v>2.5</c:v>
                </c:pt>
                <c:pt idx="36">
                  <c:v>3.3333333333333335</c:v>
                </c:pt>
                <c:pt idx="37">
                  <c:v>0.94117647058823528</c:v>
                </c:pt>
                <c:pt idx="38">
                  <c:v>0.86915887850467299</c:v>
                </c:pt>
                <c:pt idx="39">
                  <c:v>0.60714285714285721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60-4E5C-941F-18D72B7B0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391528"/>
        <c:axId val="812386936"/>
      </c:lineChart>
      <c:catAx>
        <c:axId val="812391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86936"/>
        <c:crosses val="autoZero"/>
        <c:auto val="1"/>
        <c:lblAlgn val="ctr"/>
        <c:lblOffset val="100"/>
        <c:noMultiLvlLbl val="0"/>
      </c:catAx>
      <c:valAx>
        <c:axId val="81238693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Sample/PAAS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91528"/>
        <c:crosses val="autoZero"/>
        <c:crossBetween val="between"/>
        <c:majorUnit val="1"/>
      </c:valAx>
      <c:spPr>
        <a:noFill/>
        <a:ln w="3175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21585594036745956"/>
          <c:y val="0.19377791898249777"/>
          <c:w val="0.53460893908932261"/>
          <c:h val="0.21163668528821886"/>
        </c:manualLayout>
      </c:layout>
      <c:overlay val="0"/>
      <c:spPr>
        <a:solidFill>
          <a:schemeClr val="bg1"/>
        </a:solidFill>
        <a:ln w="317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Wandoan - southern</a:t>
            </a:r>
            <a:r>
              <a:rPr lang="en-AU" b="1" baseline="0"/>
              <a:t> cluster</a:t>
            </a:r>
            <a:endParaRPr lang="en-AU" b="1"/>
          </a:p>
        </c:rich>
      </c:tx>
      <c:layout>
        <c:manualLayout>
          <c:xMode val="edge"/>
          <c:yMode val="edge"/>
          <c:x val="0.4604495074304869"/>
          <c:y val="4.9459033705487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308675546545362E-2"/>
          <c:y val="0.16033002546296446"/>
          <c:w val="0.92084836007663862"/>
          <c:h val="0.51131586343335267"/>
        </c:manualLayout>
      </c:layout>
      <c:lineChart>
        <c:grouping val="standard"/>
        <c:varyColors val="0"/>
        <c:ser>
          <c:idx val="3"/>
          <c:order val="0"/>
          <c:tx>
            <c:strRef>
              <c:f>Wandoan!$AX$1</c:f>
              <c:strCache>
                <c:ptCount val="1"/>
                <c:pt idx="0">
                  <c:v>C9360-59(S)           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Wandoan!$A$2:$A$50</c15:sqref>
                  </c15:fullRef>
                </c:ext>
              </c:extLst>
              <c:f>(Wandoan!$A$2:$A$15,Wandoan!$A$17:$A$20,Wandoan!$A$23:$A$24,Wandoan!$A$27:$A$42,Wandoan!$A$45,Wandoan!$A$47,Wandoan!$A$49:$A$50)</c:f>
              <c:strCache>
                <c:ptCount val="40"/>
                <c:pt idx="0">
                  <c:v>Lithium</c:v>
                </c:pt>
                <c:pt idx="1">
                  <c:v>Beryllium</c:v>
                </c:pt>
                <c:pt idx="2">
                  <c:v>Aluminium</c:v>
                </c:pt>
                <c:pt idx="3">
                  <c:v>Strontium</c:v>
                </c:pt>
                <c:pt idx="4">
                  <c:v>Scandium</c:v>
                </c:pt>
                <c:pt idx="5">
                  <c:v>Vanadium</c:v>
                </c:pt>
                <c:pt idx="6">
                  <c:v>Chromium</c:v>
                </c:pt>
                <c:pt idx="7">
                  <c:v>Manganese</c:v>
                </c:pt>
                <c:pt idx="8">
                  <c:v>Iron</c:v>
                </c:pt>
                <c:pt idx="9">
                  <c:v>Cobalt</c:v>
                </c:pt>
                <c:pt idx="10">
                  <c:v>Nickel</c:v>
                </c:pt>
                <c:pt idx="11">
                  <c:v>Copper</c:v>
                </c:pt>
                <c:pt idx="12">
                  <c:v>Zinc</c:v>
                </c:pt>
                <c:pt idx="13">
                  <c:v>Gallium</c:v>
                </c:pt>
                <c:pt idx="14">
                  <c:v>Rubidium</c:v>
                </c:pt>
                <c:pt idx="15">
                  <c:v>Yttrium</c:v>
                </c:pt>
                <c:pt idx="16">
                  <c:v>Zirconium</c:v>
                </c:pt>
                <c:pt idx="17">
                  <c:v>Niobium</c:v>
                </c:pt>
                <c:pt idx="18">
                  <c:v>Cadmium</c:v>
                </c:pt>
                <c:pt idx="19">
                  <c:v>Indium</c:v>
                </c:pt>
                <c:pt idx="20">
                  <c:v>Caesium</c:v>
                </c:pt>
                <c:pt idx="21">
                  <c:v>Barium</c:v>
                </c:pt>
                <c:pt idx="22">
                  <c:v>Lanthanum</c:v>
                </c:pt>
                <c:pt idx="23">
                  <c:v>Cerium</c:v>
                </c:pt>
                <c:pt idx="24">
                  <c:v>Praseodymi</c:v>
                </c:pt>
                <c:pt idx="25">
                  <c:v>Neodynium</c:v>
                </c:pt>
                <c:pt idx="26">
                  <c:v>Samarium</c:v>
                </c:pt>
                <c:pt idx="27">
                  <c:v>Europium</c:v>
                </c:pt>
                <c:pt idx="28">
                  <c:v>Gadolinium</c:v>
                </c:pt>
                <c:pt idx="29">
                  <c:v>Terbium</c:v>
                </c:pt>
                <c:pt idx="30">
                  <c:v>Dysprosium</c:v>
                </c:pt>
                <c:pt idx="31">
                  <c:v>Holmium</c:v>
                </c:pt>
                <c:pt idx="32">
                  <c:v>Erbium</c:v>
                </c:pt>
                <c:pt idx="33">
                  <c:v>Thulium</c:v>
                </c:pt>
                <c:pt idx="34">
                  <c:v>Ytterbium</c:v>
                </c:pt>
                <c:pt idx="35">
                  <c:v>Lutetium</c:v>
                </c:pt>
                <c:pt idx="36">
                  <c:v>Gold</c:v>
                </c:pt>
                <c:pt idx="37">
                  <c:v>Lead</c:v>
                </c:pt>
                <c:pt idx="38">
                  <c:v>Thorium</c:v>
                </c:pt>
                <c:pt idx="39">
                  <c:v>Uranium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Wandoan!$AX$2:$AX$50</c15:sqref>
                  </c15:fullRef>
                </c:ext>
              </c:extLst>
              <c:f>(Wandoan!$AX$2:$AX$15,Wandoan!$AX$17:$AX$20,Wandoan!$AX$23:$AX$24,Wandoan!$AX$27:$AX$42,Wandoan!$AX$45,Wandoan!$AX$47,Wandoan!$AX$49:$AX$50)</c:f>
              <c:numCache>
                <c:formatCode>0.00</c:formatCode>
                <c:ptCount val="40"/>
                <c:pt idx="0">
                  <c:v>0.4</c:v>
                </c:pt>
                <c:pt idx="1">
                  <c:v>0.66666666666666663</c:v>
                </c:pt>
                <c:pt idx="2">
                  <c:v>0</c:v>
                </c:pt>
                <c:pt idx="3">
                  <c:v>0.91428571428571426</c:v>
                </c:pt>
                <c:pt idx="4">
                  <c:v>0.29411764705882354</c:v>
                </c:pt>
                <c:pt idx="5">
                  <c:v>0.23364485981308411</c:v>
                </c:pt>
                <c:pt idx="6">
                  <c:v>0.10843373493975904</c:v>
                </c:pt>
                <c:pt idx="7">
                  <c:v>3.6666666666666667E-2</c:v>
                </c:pt>
                <c:pt idx="8">
                  <c:v>5.7142857142857141E-2</c:v>
                </c:pt>
                <c:pt idx="9">
                  <c:v>0.6470588235294118</c:v>
                </c:pt>
                <c:pt idx="10">
                  <c:v>9.0909090909090912E-2</c:v>
                </c:pt>
                <c:pt idx="11">
                  <c:v>0.4</c:v>
                </c:pt>
                <c:pt idx="12">
                  <c:v>8.4507042253521125E-2</c:v>
                </c:pt>
                <c:pt idx="13">
                  <c:v>0.43529411764705883</c:v>
                </c:pt>
                <c:pt idx="14">
                  <c:v>9.821428571428573E-3</c:v>
                </c:pt>
                <c:pt idx="15">
                  <c:v>0.81818181818181823</c:v>
                </c:pt>
                <c:pt idx="16">
                  <c:v>0.38421052631578945</c:v>
                </c:pt>
                <c:pt idx="17">
                  <c:v>0.20833333333333334</c:v>
                </c:pt>
                <c:pt idx="18">
                  <c:v>0.20408163265306123</c:v>
                </c:pt>
                <c:pt idx="19">
                  <c:v>0.39999999999999997</c:v>
                </c:pt>
                <c:pt idx="20">
                  <c:v>3.2608695652173912E-2</c:v>
                </c:pt>
                <c:pt idx="21">
                  <c:v>0.49090909090909091</c:v>
                </c:pt>
                <c:pt idx="22">
                  <c:v>0.23333333333333334</c:v>
                </c:pt>
                <c:pt idx="23">
                  <c:v>0.21718750000000001</c:v>
                </c:pt>
                <c:pt idx="24">
                  <c:v>0.28169014084507044</c:v>
                </c:pt>
                <c:pt idx="25">
                  <c:v>0.34615384615384615</c:v>
                </c:pt>
                <c:pt idx="26">
                  <c:v>0.51111111111111107</c:v>
                </c:pt>
                <c:pt idx="27">
                  <c:v>0.68181818181818177</c:v>
                </c:pt>
                <c:pt idx="28">
                  <c:v>0.68421052631578949</c:v>
                </c:pt>
                <c:pt idx="29">
                  <c:v>0.625</c:v>
                </c:pt>
                <c:pt idx="30">
                  <c:v>0.79999999999999993</c:v>
                </c:pt>
                <c:pt idx="31">
                  <c:v>0.74999999999999989</c:v>
                </c:pt>
                <c:pt idx="32">
                  <c:v>0.78260869565217395</c:v>
                </c:pt>
                <c:pt idx="33">
                  <c:v>0.90909090909090906</c:v>
                </c:pt>
                <c:pt idx="34">
                  <c:v>0.81818181818181812</c:v>
                </c:pt>
                <c:pt idx="35">
                  <c:v>0.9375</c:v>
                </c:pt>
                <c:pt idx="36">
                  <c:v>5</c:v>
                </c:pt>
                <c:pt idx="37">
                  <c:v>0.42352941176470588</c:v>
                </c:pt>
                <c:pt idx="38">
                  <c:v>0.33644859813084116</c:v>
                </c:pt>
                <c:pt idx="3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1C-4DE4-894A-7E9B7384264D}"/>
            </c:ext>
          </c:extLst>
        </c:ser>
        <c:ser>
          <c:idx val="4"/>
          <c:order val="1"/>
          <c:tx>
            <c:strRef>
              <c:f>Wandoan!$AY$1</c:f>
              <c:strCache>
                <c:ptCount val="1"/>
                <c:pt idx="0">
                  <c:v>C9360-61.6         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Wandoan!$A$2:$A$50</c15:sqref>
                  </c15:fullRef>
                </c:ext>
              </c:extLst>
              <c:f>(Wandoan!$A$2:$A$15,Wandoan!$A$17:$A$20,Wandoan!$A$23:$A$24,Wandoan!$A$27:$A$42,Wandoan!$A$45,Wandoan!$A$47,Wandoan!$A$49:$A$50)</c:f>
              <c:strCache>
                <c:ptCount val="40"/>
                <c:pt idx="0">
                  <c:v>Lithium</c:v>
                </c:pt>
                <c:pt idx="1">
                  <c:v>Beryllium</c:v>
                </c:pt>
                <c:pt idx="2">
                  <c:v>Aluminium</c:v>
                </c:pt>
                <c:pt idx="3">
                  <c:v>Strontium</c:v>
                </c:pt>
                <c:pt idx="4">
                  <c:v>Scandium</c:v>
                </c:pt>
                <c:pt idx="5">
                  <c:v>Vanadium</c:v>
                </c:pt>
                <c:pt idx="6">
                  <c:v>Chromium</c:v>
                </c:pt>
                <c:pt idx="7">
                  <c:v>Manganese</c:v>
                </c:pt>
                <c:pt idx="8">
                  <c:v>Iron</c:v>
                </c:pt>
                <c:pt idx="9">
                  <c:v>Cobalt</c:v>
                </c:pt>
                <c:pt idx="10">
                  <c:v>Nickel</c:v>
                </c:pt>
                <c:pt idx="11">
                  <c:v>Copper</c:v>
                </c:pt>
                <c:pt idx="12">
                  <c:v>Zinc</c:v>
                </c:pt>
                <c:pt idx="13">
                  <c:v>Gallium</c:v>
                </c:pt>
                <c:pt idx="14">
                  <c:v>Rubidium</c:v>
                </c:pt>
                <c:pt idx="15">
                  <c:v>Yttrium</c:v>
                </c:pt>
                <c:pt idx="16">
                  <c:v>Zirconium</c:v>
                </c:pt>
                <c:pt idx="17">
                  <c:v>Niobium</c:v>
                </c:pt>
                <c:pt idx="18">
                  <c:v>Cadmium</c:v>
                </c:pt>
                <c:pt idx="19">
                  <c:v>Indium</c:v>
                </c:pt>
                <c:pt idx="20">
                  <c:v>Caesium</c:v>
                </c:pt>
                <c:pt idx="21">
                  <c:v>Barium</c:v>
                </c:pt>
                <c:pt idx="22">
                  <c:v>Lanthanum</c:v>
                </c:pt>
                <c:pt idx="23">
                  <c:v>Cerium</c:v>
                </c:pt>
                <c:pt idx="24">
                  <c:v>Praseodymi</c:v>
                </c:pt>
                <c:pt idx="25">
                  <c:v>Neodynium</c:v>
                </c:pt>
                <c:pt idx="26">
                  <c:v>Samarium</c:v>
                </c:pt>
                <c:pt idx="27">
                  <c:v>Europium</c:v>
                </c:pt>
                <c:pt idx="28">
                  <c:v>Gadolinium</c:v>
                </c:pt>
                <c:pt idx="29">
                  <c:v>Terbium</c:v>
                </c:pt>
                <c:pt idx="30">
                  <c:v>Dysprosium</c:v>
                </c:pt>
                <c:pt idx="31">
                  <c:v>Holmium</c:v>
                </c:pt>
                <c:pt idx="32">
                  <c:v>Erbium</c:v>
                </c:pt>
                <c:pt idx="33">
                  <c:v>Thulium</c:v>
                </c:pt>
                <c:pt idx="34">
                  <c:v>Ytterbium</c:v>
                </c:pt>
                <c:pt idx="35">
                  <c:v>Lutetium</c:v>
                </c:pt>
                <c:pt idx="36">
                  <c:v>Gold</c:v>
                </c:pt>
                <c:pt idx="37">
                  <c:v>Lead</c:v>
                </c:pt>
                <c:pt idx="38">
                  <c:v>Thorium</c:v>
                </c:pt>
                <c:pt idx="39">
                  <c:v>Uranium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Wandoan!$AY$2:$AY$50</c15:sqref>
                  </c15:fullRef>
                </c:ext>
              </c:extLst>
              <c:f>(Wandoan!$AY$2:$AY$15,Wandoan!$AY$17:$AY$20,Wandoan!$AY$23:$AY$24,Wandoan!$AY$27:$AY$42,Wandoan!$AY$45,Wandoan!$AY$47,Wandoan!$AY$49:$AY$50)</c:f>
              <c:numCache>
                <c:formatCode>0.00</c:formatCode>
                <c:ptCount val="40"/>
                <c:pt idx="1">
                  <c:v>0.66666666666666663</c:v>
                </c:pt>
                <c:pt idx="2">
                  <c:v>0</c:v>
                </c:pt>
                <c:pt idx="3">
                  <c:v>0.88571428571428568</c:v>
                </c:pt>
                <c:pt idx="4">
                  <c:v>0.17647058823529413</c:v>
                </c:pt>
                <c:pt idx="5">
                  <c:v>6.5420560747663545E-2</c:v>
                </c:pt>
                <c:pt idx="6">
                  <c:v>2.4096385542168676E-2</c:v>
                </c:pt>
                <c:pt idx="7">
                  <c:v>2.6666666666666668E-2</c:v>
                </c:pt>
                <c:pt idx="8">
                  <c:v>6.5714285714285711E-2</c:v>
                </c:pt>
                <c:pt idx="9">
                  <c:v>0.6470588235294118</c:v>
                </c:pt>
                <c:pt idx="10">
                  <c:v>6.8181818181818177E-2</c:v>
                </c:pt>
                <c:pt idx="11">
                  <c:v>0.08</c:v>
                </c:pt>
                <c:pt idx="13">
                  <c:v>0.22352941176470587</c:v>
                </c:pt>
                <c:pt idx="14">
                  <c:v>2.6785714285714286E-3</c:v>
                </c:pt>
                <c:pt idx="15">
                  <c:v>0.81818181818181823</c:v>
                </c:pt>
                <c:pt idx="16">
                  <c:v>0.10526315789473684</c:v>
                </c:pt>
                <c:pt idx="17">
                  <c:v>4.8333333333333332E-2</c:v>
                </c:pt>
                <c:pt idx="21">
                  <c:v>0.11090909090909092</c:v>
                </c:pt>
                <c:pt idx="22">
                  <c:v>0.13333333333333333</c:v>
                </c:pt>
                <c:pt idx="23">
                  <c:v>0.15312500000000001</c:v>
                </c:pt>
                <c:pt idx="24">
                  <c:v>0.21126760563380284</c:v>
                </c:pt>
                <c:pt idx="25">
                  <c:v>0.27692307692307694</c:v>
                </c:pt>
                <c:pt idx="26">
                  <c:v>0.42222222222222222</c:v>
                </c:pt>
                <c:pt idx="27">
                  <c:v>0.68181818181818177</c:v>
                </c:pt>
                <c:pt idx="28">
                  <c:v>0.65789473684210531</c:v>
                </c:pt>
                <c:pt idx="29">
                  <c:v>0.625</c:v>
                </c:pt>
                <c:pt idx="30">
                  <c:v>0.65714285714285714</c:v>
                </c:pt>
                <c:pt idx="31">
                  <c:v>0.625</c:v>
                </c:pt>
                <c:pt idx="32">
                  <c:v>0.60869565217391308</c:v>
                </c:pt>
                <c:pt idx="33">
                  <c:v>0.60606060606060608</c:v>
                </c:pt>
                <c:pt idx="34">
                  <c:v>0.54545454545454541</c:v>
                </c:pt>
                <c:pt idx="35">
                  <c:v>0.625</c:v>
                </c:pt>
                <c:pt idx="36">
                  <c:v>3.3333333333333335</c:v>
                </c:pt>
                <c:pt idx="37">
                  <c:v>0.16470588235294117</c:v>
                </c:pt>
                <c:pt idx="38">
                  <c:v>6.7289719626168226E-2</c:v>
                </c:pt>
                <c:pt idx="39">
                  <c:v>0.16428571428571431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1C-4DE4-894A-7E9B7384264D}"/>
            </c:ext>
          </c:extLst>
        </c:ser>
        <c:ser>
          <c:idx val="5"/>
          <c:order val="2"/>
          <c:tx>
            <c:strRef>
              <c:f>Wandoan!$AZ$1</c:f>
              <c:strCache>
                <c:ptCount val="1"/>
                <c:pt idx="0">
                  <c:v>C9360-102.2        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Wandoan!$A$2:$A$50</c15:sqref>
                  </c15:fullRef>
                </c:ext>
              </c:extLst>
              <c:f>(Wandoan!$A$2:$A$15,Wandoan!$A$17:$A$20,Wandoan!$A$23:$A$24,Wandoan!$A$27:$A$42,Wandoan!$A$45,Wandoan!$A$47,Wandoan!$A$49:$A$50)</c:f>
              <c:strCache>
                <c:ptCount val="40"/>
                <c:pt idx="0">
                  <c:v>Lithium</c:v>
                </c:pt>
                <c:pt idx="1">
                  <c:v>Beryllium</c:v>
                </c:pt>
                <c:pt idx="2">
                  <c:v>Aluminium</c:v>
                </c:pt>
                <c:pt idx="3">
                  <c:v>Strontium</c:v>
                </c:pt>
                <c:pt idx="4">
                  <c:v>Scandium</c:v>
                </c:pt>
                <c:pt idx="5">
                  <c:v>Vanadium</c:v>
                </c:pt>
                <c:pt idx="6">
                  <c:v>Chromium</c:v>
                </c:pt>
                <c:pt idx="7">
                  <c:v>Manganese</c:v>
                </c:pt>
                <c:pt idx="8">
                  <c:v>Iron</c:v>
                </c:pt>
                <c:pt idx="9">
                  <c:v>Cobalt</c:v>
                </c:pt>
                <c:pt idx="10">
                  <c:v>Nickel</c:v>
                </c:pt>
                <c:pt idx="11">
                  <c:v>Copper</c:v>
                </c:pt>
                <c:pt idx="12">
                  <c:v>Zinc</c:v>
                </c:pt>
                <c:pt idx="13">
                  <c:v>Gallium</c:v>
                </c:pt>
                <c:pt idx="14">
                  <c:v>Rubidium</c:v>
                </c:pt>
                <c:pt idx="15">
                  <c:v>Yttrium</c:v>
                </c:pt>
                <c:pt idx="16">
                  <c:v>Zirconium</c:v>
                </c:pt>
                <c:pt idx="17">
                  <c:v>Niobium</c:v>
                </c:pt>
                <c:pt idx="18">
                  <c:v>Cadmium</c:v>
                </c:pt>
                <c:pt idx="19">
                  <c:v>Indium</c:v>
                </c:pt>
                <c:pt idx="20">
                  <c:v>Caesium</c:v>
                </c:pt>
                <c:pt idx="21">
                  <c:v>Barium</c:v>
                </c:pt>
                <c:pt idx="22">
                  <c:v>Lanthanum</c:v>
                </c:pt>
                <c:pt idx="23">
                  <c:v>Cerium</c:v>
                </c:pt>
                <c:pt idx="24">
                  <c:v>Praseodymi</c:v>
                </c:pt>
                <c:pt idx="25">
                  <c:v>Neodynium</c:v>
                </c:pt>
                <c:pt idx="26">
                  <c:v>Samarium</c:v>
                </c:pt>
                <c:pt idx="27">
                  <c:v>Europium</c:v>
                </c:pt>
                <c:pt idx="28">
                  <c:v>Gadolinium</c:v>
                </c:pt>
                <c:pt idx="29">
                  <c:v>Terbium</c:v>
                </c:pt>
                <c:pt idx="30">
                  <c:v>Dysprosium</c:v>
                </c:pt>
                <c:pt idx="31">
                  <c:v>Holmium</c:v>
                </c:pt>
                <c:pt idx="32">
                  <c:v>Erbium</c:v>
                </c:pt>
                <c:pt idx="33">
                  <c:v>Thulium</c:v>
                </c:pt>
                <c:pt idx="34">
                  <c:v>Ytterbium</c:v>
                </c:pt>
                <c:pt idx="35">
                  <c:v>Lutetium</c:v>
                </c:pt>
                <c:pt idx="36">
                  <c:v>Gold</c:v>
                </c:pt>
                <c:pt idx="37">
                  <c:v>Lead</c:v>
                </c:pt>
                <c:pt idx="38">
                  <c:v>Thorium</c:v>
                </c:pt>
                <c:pt idx="39">
                  <c:v>Uranium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Wandoan!$AZ$2:$AZ$50</c15:sqref>
                  </c15:fullRef>
                </c:ext>
              </c:extLst>
              <c:f>(Wandoan!$AZ$2:$AZ$15,Wandoan!$AZ$17:$AZ$20,Wandoan!$AZ$23:$AZ$24,Wandoan!$AZ$27:$AZ$42,Wandoan!$AZ$45,Wandoan!$AZ$47,Wandoan!$AZ$49:$AZ$50)</c:f>
              <c:numCache>
                <c:formatCode>0.00</c:formatCode>
                <c:ptCount val="40"/>
                <c:pt idx="0">
                  <c:v>0.95</c:v>
                </c:pt>
                <c:pt idx="1">
                  <c:v>1.3333333333333333</c:v>
                </c:pt>
                <c:pt idx="2">
                  <c:v>0</c:v>
                </c:pt>
                <c:pt idx="3">
                  <c:v>0.91428571428571426</c:v>
                </c:pt>
                <c:pt idx="4">
                  <c:v>1.3970588235294119</c:v>
                </c:pt>
                <c:pt idx="5">
                  <c:v>1.4953271028037383</c:v>
                </c:pt>
                <c:pt idx="6">
                  <c:v>0.33734939759036142</c:v>
                </c:pt>
                <c:pt idx="7">
                  <c:v>6.6666666666666666E-2</c:v>
                </c:pt>
                <c:pt idx="8">
                  <c:v>0.12857142857142856</c:v>
                </c:pt>
                <c:pt idx="9">
                  <c:v>1.1176470588235294</c:v>
                </c:pt>
                <c:pt idx="10">
                  <c:v>0.18181818181818182</c:v>
                </c:pt>
                <c:pt idx="11">
                  <c:v>1.24</c:v>
                </c:pt>
                <c:pt idx="12">
                  <c:v>8.4507042253521125E-2</c:v>
                </c:pt>
                <c:pt idx="13">
                  <c:v>0.9</c:v>
                </c:pt>
                <c:pt idx="14">
                  <c:v>0.19732142857142859</c:v>
                </c:pt>
                <c:pt idx="15">
                  <c:v>1.3636363636363635</c:v>
                </c:pt>
                <c:pt idx="16">
                  <c:v>0.45789473684210524</c:v>
                </c:pt>
                <c:pt idx="17">
                  <c:v>0.30833333333333335</c:v>
                </c:pt>
                <c:pt idx="19">
                  <c:v>1</c:v>
                </c:pt>
                <c:pt idx="20">
                  <c:v>0.82608695652173914</c:v>
                </c:pt>
                <c:pt idx="21">
                  <c:v>0.54545454545454541</c:v>
                </c:pt>
                <c:pt idx="22">
                  <c:v>0.36666666666666664</c:v>
                </c:pt>
                <c:pt idx="23">
                  <c:v>0.37968750000000001</c:v>
                </c:pt>
                <c:pt idx="24">
                  <c:v>0.45070422535211274</c:v>
                </c:pt>
                <c:pt idx="25">
                  <c:v>0.56923076923076921</c:v>
                </c:pt>
                <c:pt idx="26">
                  <c:v>0.93333333333333335</c:v>
                </c:pt>
                <c:pt idx="27">
                  <c:v>1.4772727272727273</c:v>
                </c:pt>
                <c:pt idx="28">
                  <c:v>1.4210526315789476</c:v>
                </c:pt>
                <c:pt idx="29">
                  <c:v>1.40625</c:v>
                </c:pt>
                <c:pt idx="30">
                  <c:v>1.5999999999999999</c:v>
                </c:pt>
                <c:pt idx="31">
                  <c:v>1.375</c:v>
                </c:pt>
                <c:pt idx="32">
                  <c:v>1.3913043478260871</c:v>
                </c:pt>
                <c:pt idx="33">
                  <c:v>1.2121212121212122</c:v>
                </c:pt>
                <c:pt idx="34">
                  <c:v>1.2727272727272725</c:v>
                </c:pt>
                <c:pt idx="35">
                  <c:v>1.25</c:v>
                </c:pt>
                <c:pt idx="36">
                  <c:v>5</c:v>
                </c:pt>
                <c:pt idx="37">
                  <c:v>0.38235294117647056</c:v>
                </c:pt>
                <c:pt idx="38">
                  <c:v>0.73831775700934588</c:v>
                </c:pt>
                <c:pt idx="39">
                  <c:v>0.57142857142857151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1C-4DE4-894A-7E9B7384264D}"/>
            </c:ext>
          </c:extLst>
        </c:ser>
        <c:ser>
          <c:idx val="6"/>
          <c:order val="3"/>
          <c:tx>
            <c:strRef>
              <c:f>Wandoan!$BA$1</c:f>
              <c:strCache>
                <c:ptCount val="1"/>
                <c:pt idx="0">
                  <c:v>C9358-45.5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Wandoan!$A$2:$A$50</c15:sqref>
                  </c15:fullRef>
                </c:ext>
              </c:extLst>
              <c:f>(Wandoan!$A$2:$A$15,Wandoan!$A$17:$A$20,Wandoan!$A$23:$A$24,Wandoan!$A$27:$A$42,Wandoan!$A$45,Wandoan!$A$47,Wandoan!$A$49:$A$50)</c:f>
              <c:strCache>
                <c:ptCount val="40"/>
                <c:pt idx="0">
                  <c:v>Lithium</c:v>
                </c:pt>
                <c:pt idx="1">
                  <c:v>Beryllium</c:v>
                </c:pt>
                <c:pt idx="2">
                  <c:v>Aluminium</c:v>
                </c:pt>
                <c:pt idx="3">
                  <c:v>Strontium</c:v>
                </c:pt>
                <c:pt idx="4">
                  <c:v>Scandium</c:v>
                </c:pt>
                <c:pt idx="5">
                  <c:v>Vanadium</c:v>
                </c:pt>
                <c:pt idx="6">
                  <c:v>Chromium</c:v>
                </c:pt>
                <c:pt idx="7">
                  <c:v>Manganese</c:v>
                </c:pt>
                <c:pt idx="8">
                  <c:v>Iron</c:v>
                </c:pt>
                <c:pt idx="9">
                  <c:v>Cobalt</c:v>
                </c:pt>
                <c:pt idx="10">
                  <c:v>Nickel</c:v>
                </c:pt>
                <c:pt idx="11">
                  <c:v>Copper</c:v>
                </c:pt>
                <c:pt idx="12">
                  <c:v>Zinc</c:v>
                </c:pt>
                <c:pt idx="13">
                  <c:v>Gallium</c:v>
                </c:pt>
                <c:pt idx="14">
                  <c:v>Rubidium</c:v>
                </c:pt>
                <c:pt idx="15">
                  <c:v>Yttrium</c:v>
                </c:pt>
                <c:pt idx="16">
                  <c:v>Zirconium</c:v>
                </c:pt>
                <c:pt idx="17">
                  <c:v>Niobium</c:v>
                </c:pt>
                <c:pt idx="18">
                  <c:v>Cadmium</c:v>
                </c:pt>
                <c:pt idx="19">
                  <c:v>Indium</c:v>
                </c:pt>
                <c:pt idx="20">
                  <c:v>Caesium</c:v>
                </c:pt>
                <c:pt idx="21">
                  <c:v>Barium</c:v>
                </c:pt>
                <c:pt idx="22">
                  <c:v>Lanthanum</c:v>
                </c:pt>
                <c:pt idx="23">
                  <c:v>Cerium</c:v>
                </c:pt>
                <c:pt idx="24">
                  <c:v>Praseodymi</c:v>
                </c:pt>
                <c:pt idx="25">
                  <c:v>Neodynium</c:v>
                </c:pt>
                <c:pt idx="26">
                  <c:v>Samarium</c:v>
                </c:pt>
                <c:pt idx="27">
                  <c:v>Europium</c:v>
                </c:pt>
                <c:pt idx="28">
                  <c:v>Gadolinium</c:v>
                </c:pt>
                <c:pt idx="29">
                  <c:v>Terbium</c:v>
                </c:pt>
                <c:pt idx="30">
                  <c:v>Dysprosium</c:v>
                </c:pt>
                <c:pt idx="31">
                  <c:v>Holmium</c:v>
                </c:pt>
                <c:pt idx="32">
                  <c:v>Erbium</c:v>
                </c:pt>
                <c:pt idx="33">
                  <c:v>Thulium</c:v>
                </c:pt>
                <c:pt idx="34">
                  <c:v>Ytterbium</c:v>
                </c:pt>
                <c:pt idx="35">
                  <c:v>Lutetium</c:v>
                </c:pt>
                <c:pt idx="36">
                  <c:v>Gold</c:v>
                </c:pt>
                <c:pt idx="37">
                  <c:v>Lead</c:v>
                </c:pt>
                <c:pt idx="38">
                  <c:v>Thorium</c:v>
                </c:pt>
                <c:pt idx="39">
                  <c:v>Uranium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Wandoan!$BA$2:$BA$50</c15:sqref>
                  </c15:fullRef>
                </c:ext>
              </c:extLst>
              <c:f>(Wandoan!$BA$2:$BA$15,Wandoan!$BA$17:$BA$20,Wandoan!$BA$23:$BA$24,Wandoan!$BA$27:$BA$42,Wandoan!$BA$45,Wandoan!$BA$47,Wandoan!$BA$49:$BA$50)</c:f>
              <c:numCache>
                <c:formatCode>0.00</c:formatCode>
                <c:ptCount val="40"/>
                <c:pt idx="1">
                  <c:v>2.3333333333333335</c:v>
                </c:pt>
                <c:pt idx="2">
                  <c:v>0.125</c:v>
                </c:pt>
                <c:pt idx="3">
                  <c:v>0.48571428571428571</c:v>
                </c:pt>
                <c:pt idx="4">
                  <c:v>0.88235294117647056</c:v>
                </c:pt>
                <c:pt idx="5">
                  <c:v>3.5514018691588785</c:v>
                </c:pt>
                <c:pt idx="6">
                  <c:v>0.81927710843373491</c:v>
                </c:pt>
                <c:pt idx="7">
                  <c:v>2.6666666666666668E-2</c:v>
                </c:pt>
                <c:pt idx="8">
                  <c:v>5.7142857142857141E-2</c:v>
                </c:pt>
                <c:pt idx="9">
                  <c:v>1.0588235294117647</c:v>
                </c:pt>
                <c:pt idx="10">
                  <c:v>0.11363636363636363</c:v>
                </c:pt>
                <c:pt idx="11">
                  <c:v>0.56000000000000005</c:v>
                </c:pt>
                <c:pt idx="12">
                  <c:v>0.18309859154929578</c:v>
                </c:pt>
                <c:pt idx="13">
                  <c:v>0.64117647058823535</c:v>
                </c:pt>
                <c:pt idx="14">
                  <c:v>8.2142857142857142E-2</c:v>
                </c:pt>
                <c:pt idx="15">
                  <c:v>0.95454545454545459</c:v>
                </c:pt>
                <c:pt idx="16">
                  <c:v>0.48947368421052634</c:v>
                </c:pt>
                <c:pt idx="17">
                  <c:v>0.60833333333333328</c:v>
                </c:pt>
                <c:pt idx="18">
                  <c:v>0.51020408163265307</c:v>
                </c:pt>
                <c:pt idx="19">
                  <c:v>1.4000000000000001</c:v>
                </c:pt>
                <c:pt idx="20">
                  <c:v>0.21739130434782611</c:v>
                </c:pt>
                <c:pt idx="21">
                  <c:v>0.25454545454545452</c:v>
                </c:pt>
                <c:pt idx="22">
                  <c:v>0.4</c:v>
                </c:pt>
                <c:pt idx="23">
                  <c:v>0.95468750000000002</c:v>
                </c:pt>
                <c:pt idx="24">
                  <c:v>1.2535211267605635</c:v>
                </c:pt>
                <c:pt idx="25">
                  <c:v>1.5192307692307692</c:v>
                </c:pt>
                <c:pt idx="26">
                  <c:v>2.0666666666666669</c:v>
                </c:pt>
                <c:pt idx="27">
                  <c:v>2.9545454545454546</c:v>
                </c:pt>
                <c:pt idx="28">
                  <c:v>2.6578947368421053</c:v>
                </c:pt>
                <c:pt idx="29">
                  <c:v>2.34375</c:v>
                </c:pt>
                <c:pt idx="30">
                  <c:v>2.3714285714285714</c:v>
                </c:pt>
                <c:pt idx="31">
                  <c:v>1.875</c:v>
                </c:pt>
                <c:pt idx="32">
                  <c:v>1.7826086956521738</c:v>
                </c:pt>
                <c:pt idx="33">
                  <c:v>1.8181818181818181</c:v>
                </c:pt>
                <c:pt idx="34">
                  <c:v>1.6363636363636362</c:v>
                </c:pt>
                <c:pt idx="35">
                  <c:v>1.5625</c:v>
                </c:pt>
                <c:pt idx="36">
                  <c:v>3.3333333333333335</c:v>
                </c:pt>
                <c:pt idx="37">
                  <c:v>0.82352941176470584</c:v>
                </c:pt>
                <c:pt idx="38">
                  <c:v>0.63551401869158886</c:v>
                </c:pt>
                <c:pt idx="39">
                  <c:v>0.57142857142857151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1C-4DE4-894A-7E9B7384264D}"/>
            </c:ext>
          </c:extLst>
        </c:ser>
        <c:ser>
          <c:idx val="7"/>
          <c:order val="4"/>
          <c:tx>
            <c:strRef>
              <c:f>Wandoan!$BB$1</c:f>
              <c:strCache>
                <c:ptCount val="1"/>
                <c:pt idx="0">
                  <c:v>C9358-79.5         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Wandoan!$A$2:$A$50</c15:sqref>
                  </c15:fullRef>
                </c:ext>
              </c:extLst>
              <c:f>(Wandoan!$A$2:$A$15,Wandoan!$A$17:$A$20,Wandoan!$A$23:$A$24,Wandoan!$A$27:$A$42,Wandoan!$A$45,Wandoan!$A$47,Wandoan!$A$49:$A$50)</c:f>
              <c:strCache>
                <c:ptCount val="40"/>
                <c:pt idx="0">
                  <c:v>Lithium</c:v>
                </c:pt>
                <c:pt idx="1">
                  <c:v>Beryllium</c:v>
                </c:pt>
                <c:pt idx="2">
                  <c:v>Aluminium</c:v>
                </c:pt>
                <c:pt idx="3">
                  <c:v>Strontium</c:v>
                </c:pt>
                <c:pt idx="4">
                  <c:v>Scandium</c:v>
                </c:pt>
                <c:pt idx="5">
                  <c:v>Vanadium</c:v>
                </c:pt>
                <c:pt idx="6">
                  <c:v>Chromium</c:v>
                </c:pt>
                <c:pt idx="7">
                  <c:v>Manganese</c:v>
                </c:pt>
                <c:pt idx="8">
                  <c:v>Iron</c:v>
                </c:pt>
                <c:pt idx="9">
                  <c:v>Cobalt</c:v>
                </c:pt>
                <c:pt idx="10">
                  <c:v>Nickel</c:v>
                </c:pt>
                <c:pt idx="11">
                  <c:v>Copper</c:v>
                </c:pt>
                <c:pt idx="12">
                  <c:v>Zinc</c:v>
                </c:pt>
                <c:pt idx="13">
                  <c:v>Gallium</c:v>
                </c:pt>
                <c:pt idx="14">
                  <c:v>Rubidium</c:v>
                </c:pt>
                <c:pt idx="15">
                  <c:v>Yttrium</c:v>
                </c:pt>
                <c:pt idx="16">
                  <c:v>Zirconium</c:v>
                </c:pt>
                <c:pt idx="17">
                  <c:v>Niobium</c:v>
                </c:pt>
                <c:pt idx="18">
                  <c:v>Cadmium</c:v>
                </c:pt>
                <c:pt idx="19">
                  <c:v>Indium</c:v>
                </c:pt>
                <c:pt idx="20">
                  <c:v>Caesium</c:v>
                </c:pt>
                <c:pt idx="21">
                  <c:v>Barium</c:v>
                </c:pt>
                <c:pt idx="22">
                  <c:v>Lanthanum</c:v>
                </c:pt>
                <c:pt idx="23">
                  <c:v>Cerium</c:v>
                </c:pt>
                <c:pt idx="24">
                  <c:v>Praseodymi</c:v>
                </c:pt>
                <c:pt idx="25">
                  <c:v>Neodynium</c:v>
                </c:pt>
                <c:pt idx="26">
                  <c:v>Samarium</c:v>
                </c:pt>
                <c:pt idx="27">
                  <c:v>Europium</c:v>
                </c:pt>
                <c:pt idx="28">
                  <c:v>Gadolinium</c:v>
                </c:pt>
                <c:pt idx="29">
                  <c:v>Terbium</c:v>
                </c:pt>
                <c:pt idx="30">
                  <c:v>Dysprosium</c:v>
                </c:pt>
                <c:pt idx="31">
                  <c:v>Holmium</c:v>
                </c:pt>
                <c:pt idx="32">
                  <c:v>Erbium</c:v>
                </c:pt>
                <c:pt idx="33">
                  <c:v>Thulium</c:v>
                </c:pt>
                <c:pt idx="34">
                  <c:v>Ytterbium</c:v>
                </c:pt>
                <c:pt idx="35">
                  <c:v>Lutetium</c:v>
                </c:pt>
                <c:pt idx="36">
                  <c:v>Gold</c:v>
                </c:pt>
                <c:pt idx="37">
                  <c:v>Lead</c:v>
                </c:pt>
                <c:pt idx="38">
                  <c:v>Thorium</c:v>
                </c:pt>
                <c:pt idx="39">
                  <c:v>Uranium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Wandoan!$BB$2:$BB$50</c15:sqref>
                  </c15:fullRef>
                </c:ext>
              </c:extLst>
              <c:f>(Wandoan!$BB$2:$BB$15,Wandoan!$BB$17:$BB$20,Wandoan!$BB$23:$BB$24,Wandoan!$BB$27:$BB$42,Wandoan!$BB$45,Wandoan!$BB$47,Wandoan!$BB$49:$BB$50)</c:f>
              <c:numCache>
                <c:formatCode>0.00</c:formatCode>
                <c:ptCount val="40"/>
                <c:pt idx="1">
                  <c:v>3.3333333333333335</c:v>
                </c:pt>
                <c:pt idx="2">
                  <c:v>0</c:v>
                </c:pt>
                <c:pt idx="3">
                  <c:v>0.8571428571428571</c:v>
                </c:pt>
                <c:pt idx="4">
                  <c:v>0.59558823529411764</c:v>
                </c:pt>
                <c:pt idx="5">
                  <c:v>0.38317757009345793</c:v>
                </c:pt>
                <c:pt idx="6">
                  <c:v>0.13253012048192772</c:v>
                </c:pt>
                <c:pt idx="7">
                  <c:v>0.21666666666666667</c:v>
                </c:pt>
                <c:pt idx="8">
                  <c:v>8.2857142857142851E-2</c:v>
                </c:pt>
                <c:pt idx="9">
                  <c:v>2.1176470588235294</c:v>
                </c:pt>
                <c:pt idx="10">
                  <c:v>0.11363636363636363</c:v>
                </c:pt>
                <c:pt idx="11">
                  <c:v>0.28000000000000003</c:v>
                </c:pt>
                <c:pt idx="12">
                  <c:v>4.2253521126760563E-2</c:v>
                </c:pt>
                <c:pt idx="13">
                  <c:v>0.37647058823529411</c:v>
                </c:pt>
                <c:pt idx="14">
                  <c:v>1.2499999999999999E-2</c:v>
                </c:pt>
                <c:pt idx="15">
                  <c:v>1.7727272727272727</c:v>
                </c:pt>
                <c:pt idx="16">
                  <c:v>0.22631578947368422</c:v>
                </c:pt>
                <c:pt idx="17">
                  <c:v>0.11666666666666665</c:v>
                </c:pt>
                <c:pt idx="20">
                  <c:v>3.4782608695652174E-2</c:v>
                </c:pt>
                <c:pt idx="21">
                  <c:v>0.4</c:v>
                </c:pt>
                <c:pt idx="22">
                  <c:v>0.16666666666666666</c:v>
                </c:pt>
                <c:pt idx="23">
                  <c:v>0.1203125</c:v>
                </c:pt>
                <c:pt idx="24">
                  <c:v>0.16901408450704225</c:v>
                </c:pt>
                <c:pt idx="25">
                  <c:v>0.23076923076923078</c:v>
                </c:pt>
                <c:pt idx="26">
                  <c:v>0.44444444444444442</c:v>
                </c:pt>
                <c:pt idx="27">
                  <c:v>0.79545454545454541</c:v>
                </c:pt>
                <c:pt idx="28">
                  <c:v>0.92105263157894746</c:v>
                </c:pt>
                <c:pt idx="29">
                  <c:v>1.09375</c:v>
                </c:pt>
                <c:pt idx="30">
                  <c:v>1.5142857142857142</c:v>
                </c:pt>
                <c:pt idx="31">
                  <c:v>1.625</c:v>
                </c:pt>
                <c:pt idx="32">
                  <c:v>1.9130434782608698</c:v>
                </c:pt>
                <c:pt idx="33">
                  <c:v>2.1212121212121211</c:v>
                </c:pt>
                <c:pt idx="34">
                  <c:v>2.2727272727272725</c:v>
                </c:pt>
                <c:pt idx="35">
                  <c:v>2.8125</c:v>
                </c:pt>
                <c:pt idx="36">
                  <c:v>4.4444444444444446</c:v>
                </c:pt>
                <c:pt idx="37">
                  <c:v>0.26470588235294118</c:v>
                </c:pt>
                <c:pt idx="38">
                  <c:v>0.14018691588785048</c:v>
                </c:pt>
                <c:pt idx="39">
                  <c:v>0.2142857142857143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1C-4DE4-894A-7E9B7384264D}"/>
            </c:ext>
          </c:extLst>
        </c:ser>
        <c:ser>
          <c:idx val="0"/>
          <c:order val="5"/>
          <c:tx>
            <c:strRef>
              <c:f>Wandoan!$BC$1</c:f>
              <c:strCache>
                <c:ptCount val="1"/>
                <c:pt idx="0">
                  <c:v>C9359-80.3       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Wandoan!$A$2:$A$50</c15:sqref>
                  </c15:fullRef>
                </c:ext>
              </c:extLst>
              <c:f>(Wandoan!$A$2:$A$15,Wandoan!$A$17:$A$20,Wandoan!$A$23:$A$24,Wandoan!$A$27:$A$42,Wandoan!$A$45,Wandoan!$A$47,Wandoan!$A$49:$A$50)</c:f>
              <c:strCache>
                <c:ptCount val="40"/>
                <c:pt idx="0">
                  <c:v>Lithium</c:v>
                </c:pt>
                <c:pt idx="1">
                  <c:v>Beryllium</c:v>
                </c:pt>
                <c:pt idx="2">
                  <c:v>Aluminium</c:v>
                </c:pt>
                <c:pt idx="3">
                  <c:v>Strontium</c:v>
                </c:pt>
                <c:pt idx="4">
                  <c:v>Scandium</c:v>
                </c:pt>
                <c:pt idx="5">
                  <c:v>Vanadium</c:v>
                </c:pt>
                <c:pt idx="6">
                  <c:v>Chromium</c:v>
                </c:pt>
                <c:pt idx="7">
                  <c:v>Manganese</c:v>
                </c:pt>
                <c:pt idx="8">
                  <c:v>Iron</c:v>
                </c:pt>
                <c:pt idx="9">
                  <c:v>Cobalt</c:v>
                </c:pt>
                <c:pt idx="10">
                  <c:v>Nickel</c:v>
                </c:pt>
                <c:pt idx="11">
                  <c:v>Copper</c:v>
                </c:pt>
                <c:pt idx="12">
                  <c:v>Zinc</c:v>
                </c:pt>
                <c:pt idx="13">
                  <c:v>Gallium</c:v>
                </c:pt>
                <c:pt idx="14">
                  <c:v>Rubidium</c:v>
                </c:pt>
                <c:pt idx="15">
                  <c:v>Yttrium</c:v>
                </c:pt>
                <c:pt idx="16">
                  <c:v>Zirconium</c:v>
                </c:pt>
                <c:pt idx="17">
                  <c:v>Niobium</c:v>
                </c:pt>
                <c:pt idx="18">
                  <c:v>Cadmium</c:v>
                </c:pt>
                <c:pt idx="19">
                  <c:v>Indium</c:v>
                </c:pt>
                <c:pt idx="20">
                  <c:v>Caesium</c:v>
                </c:pt>
                <c:pt idx="21">
                  <c:v>Barium</c:v>
                </c:pt>
                <c:pt idx="22">
                  <c:v>Lanthanum</c:v>
                </c:pt>
                <c:pt idx="23">
                  <c:v>Cerium</c:v>
                </c:pt>
                <c:pt idx="24">
                  <c:v>Praseodymi</c:v>
                </c:pt>
                <c:pt idx="25">
                  <c:v>Neodynium</c:v>
                </c:pt>
                <c:pt idx="26">
                  <c:v>Samarium</c:v>
                </c:pt>
                <c:pt idx="27">
                  <c:v>Europium</c:v>
                </c:pt>
                <c:pt idx="28">
                  <c:v>Gadolinium</c:v>
                </c:pt>
                <c:pt idx="29">
                  <c:v>Terbium</c:v>
                </c:pt>
                <c:pt idx="30">
                  <c:v>Dysprosium</c:v>
                </c:pt>
                <c:pt idx="31">
                  <c:v>Holmium</c:v>
                </c:pt>
                <c:pt idx="32">
                  <c:v>Erbium</c:v>
                </c:pt>
                <c:pt idx="33">
                  <c:v>Thulium</c:v>
                </c:pt>
                <c:pt idx="34">
                  <c:v>Ytterbium</c:v>
                </c:pt>
                <c:pt idx="35">
                  <c:v>Lutetium</c:v>
                </c:pt>
                <c:pt idx="36">
                  <c:v>Gold</c:v>
                </c:pt>
                <c:pt idx="37">
                  <c:v>Lead</c:v>
                </c:pt>
                <c:pt idx="38">
                  <c:v>Thorium</c:v>
                </c:pt>
                <c:pt idx="39">
                  <c:v>Uranium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Wandoan!$BC$2:$BC$50</c15:sqref>
                  </c15:fullRef>
                </c:ext>
              </c:extLst>
              <c:f>(Wandoan!$BC$2:$BC$15,Wandoan!$BC$17:$BC$20,Wandoan!$BC$23:$BC$24,Wandoan!$BC$27:$BC$42,Wandoan!$BC$45,Wandoan!$BC$47,Wandoan!$BC$49:$BC$50)</c:f>
              <c:numCache>
                <c:formatCode>0.00</c:formatCode>
                <c:ptCount val="40"/>
                <c:pt idx="0">
                  <c:v>0.6</c:v>
                </c:pt>
                <c:pt idx="1">
                  <c:v>1</c:v>
                </c:pt>
                <c:pt idx="2">
                  <c:v>0</c:v>
                </c:pt>
                <c:pt idx="3">
                  <c:v>0.91428571428571426</c:v>
                </c:pt>
                <c:pt idx="4">
                  <c:v>0.95588235294117652</c:v>
                </c:pt>
                <c:pt idx="5">
                  <c:v>1.4018691588785046</c:v>
                </c:pt>
                <c:pt idx="6">
                  <c:v>0.3493975903614458</c:v>
                </c:pt>
                <c:pt idx="7">
                  <c:v>7.4999999999999997E-2</c:v>
                </c:pt>
                <c:pt idx="8">
                  <c:v>0.23714285714285716</c:v>
                </c:pt>
                <c:pt idx="9">
                  <c:v>0.41176470588235292</c:v>
                </c:pt>
                <c:pt idx="10">
                  <c:v>0.11363636363636363</c:v>
                </c:pt>
                <c:pt idx="11">
                  <c:v>1.24</c:v>
                </c:pt>
                <c:pt idx="12">
                  <c:v>0.21126760563380281</c:v>
                </c:pt>
                <c:pt idx="13">
                  <c:v>1.0235294117647058</c:v>
                </c:pt>
                <c:pt idx="14">
                  <c:v>0.53392857142857142</c:v>
                </c:pt>
                <c:pt idx="15">
                  <c:v>1.2727272727272727</c:v>
                </c:pt>
                <c:pt idx="16">
                  <c:v>1</c:v>
                </c:pt>
                <c:pt idx="17">
                  <c:v>0.4916666666666667</c:v>
                </c:pt>
                <c:pt idx="18">
                  <c:v>1.0204081632653061</c:v>
                </c:pt>
                <c:pt idx="19">
                  <c:v>1</c:v>
                </c:pt>
                <c:pt idx="20">
                  <c:v>1.5869565217391306</c:v>
                </c:pt>
                <c:pt idx="21">
                  <c:v>0.81818181818181823</c:v>
                </c:pt>
                <c:pt idx="22">
                  <c:v>1.0666666666666667</c:v>
                </c:pt>
                <c:pt idx="23">
                  <c:v>1.2171875000000001</c:v>
                </c:pt>
                <c:pt idx="24">
                  <c:v>1.3943661971830987</c:v>
                </c:pt>
                <c:pt idx="25">
                  <c:v>1.5230769230769232</c:v>
                </c:pt>
                <c:pt idx="26">
                  <c:v>1.822222222222222</c:v>
                </c:pt>
                <c:pt idx="27">
                  <c:v>2.3863636363636362</c:v>
                </c:pt>
                <c:pt idx="28">
                  <c:v>1.9210526315789473</c:v>
                </c:pt>
                <c:pt idx="29">
                  <c:v>1.71875</c:v>
                </c:pt>
                <c:pt idx="30">
                  <c:v>1.7142857142857142</c:v>
                </c:pt>
                <c:pt idx="31">
                  <c:v>1.375</c:v>
                </c:pt>
                <c:pt idx="32">
                  <c:v>1.3043478260869565</c:v>
                </c:pt>
                <c:pt idx="33">
                  <c:v>1.2121212121212122</c:v>
                </c:pt>
                <c:pt idx="34">
                  <c:v>1.1818181818181817</c:v>
                </c:pt>
                <c:pt idx="35">
                  <c:v>1.25</c:v>
                </c:pt>
                <c:pt idx="36">
                  <c:v>2.7777777777777781</c:v>
                </c:pt>
                <c:pt idx="37">
                  <c:v>0.82352941176470584</c:v>
                </c:pt>
                <c:pt idx="38">
                  <c:v>0.86915887850467299</c:v>
                </c:pt>
                <c:pt idx="39">
                  <c:v>0.78571428571428581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1C-4DE4-894A-7E9B7384264D}"/>
            </c:ext>
          </c:extLst>
        </c:ser>
        <c:ser>
          <c:idx val="1"/>
          <c:order val="6"/>
          <c:tx>
            <c:strRef>
              <c:f>Wandoan!$BD$1</c:f>
              <c:strCache>
                <c:ptCount val="1"/>
                <c:pt idx="0">
                  <c:v>C9349-114.8       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Wandoan!$A$2:$A$50</c15:sqref>
                  </c15:fullRef>
                </c:ext>
              </c:extLst>
              <c:f>(Wandoan!$A$2:$A$15,Wandoan!$A$17:$A$20,Wandoan!$A$23:$A$24,Wandoan!$A$27:$A$42,Wandoan!$A$45,Wandoan!$A$47,Wandoan!$A$49:$A$50)</c:f>
              <c:strCache>
                <c:ptCount val="40"/>
                <c:pt idx="0">
                  <c:v>Lithium</c:v>
                </c:pt>
                <c:pt idx="1">
                  <c:v>Beryllium</c:v>
                </c:pt>
                <c:pt idx="2">
                  <c:v>Aluminium</c:v>
                </c:pt>
                <c:pt idx="3">
                  <c:v>Strontium</c:v>
                </c:pt>
                <c:pt idx="4">
                  <c:v>Scandium</c:v>
                </c:pt>
                <c:pt idx="5">
                  <c:v>Vanadium</c:v>
                </c:pt>
                <c:pt idx="6">
                  <c:v>Chromium</c:v>
                </c:pt>
                <c:pt idx="7">
                  <c:v>Manganese</c:v>
                </c:pt>
                <c:pt idx="8">
                  <c:v>Iron</c:v>
                </c:pt>
                <c:pt idx="9">
                  <c:v>Cobalt</c:v>
                </c:pt>
                <c:pt idx="10">
                  <c:v>Nickel</c:v>
                </c:pt>
                <c:pt idx="11">
                  <c:v>Copper</c:v>
                </c:pt>
                <c:pt idx="12">
                  <c:v>Zinc</c:v>
                </c:pt>
                <c:pt idx="13">
                  <c:v>Gallium</c:v>
                </c:pt>
                <c:pt idx="14">
                  <c:v>Rubidium</c:v>
                </c:pt>
                <c:pt idx="15">
                  <c:v>Yttrium</c:v>
                </c:pt>
                <c:pt idx="16">
                  <c:v>Zirconium</c:v>
                </c:pt>
                <c:pt idx="17">
                  <c:v>Niobium</c:v>
                </c:pt>
                <c:pt idx="18">
                  <c:v>Cadmium</c:v>
                </c:pt>
                <c:pt idx="19">
                  <c:v>Indium</c:v>
                </c:pt>
                <c:pt idx="20">
                  <c:v>Caesium</c:v>
                </c:pt>
                <c:pt idx="21">
                  <c:v>Barium</c:v>
                </c:pt>
                <c:pt idx="22">
                  <c:v>Lanthanum</c:v>
                </c:pt>
                <c:pt idx="23">
                  <c:v>Cerium</c:v>
                </c:pt>
                <c:pt idx="24">
                  <c:v>Praseodymi</c:v>
                </c:pt>
                <c:pt idx="25">
                  <c:v>Neodynium</c:v>
                </c:pt>
                <c:pt idx="26">
                  <c:v>Samarium</c:v>
                </c:pt>
                <c:pt idx="27">
                  <c:v>Europium</c:v>
                </c:pt>
                <c:pt idx="28">
                  <c:v>Gadolinium</c:v>
                </c:pt>
                <c:pt idx="29">
                  <c:v>Terbium</c:v>
                </c:pt>
                <c:pt idx="30">
                  <c:v>Dysprosium</c:v>
                </c:pt>
                <c:pt idx="31">
                  <c:v>Holmium</c:v>
                </c:pt>
                <c:pt idx="32">
                  <c:v>Erbium</c:v>
                </c:pt>
                <c:pt idx="33">
                  <c:v>Thulium</c:v>
                </c:pt>
                <c:pt idx="34">
                  <c:v>Ytterbium</c:v>
                </c:pt>
                <c:pt idx="35">
                  <c:v>Lutetium</c:v>
                </c:pt>
                <c:pt idx="36">
                  <c:v>Gold</c:v>
                </c:pt>
                <c:pt idx="37">
                  <c:v>Lead</c:v>
                </c:pt>
                <c:pt idx="38">
                  <c:v>Thorium</c:v>
                </c:pt>
                <c:pt idx="39">
                  <c:v>Uranium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Wandoan!$BD$2:$BD$50</c15:sqref>
                  </c15:fullRef>
                </c:ext>
              </c:extLst>
              <c:f>(Wandoan!$BD$2:$BD$15,Wandoan!$BD$17:$BD$20,Wandoan!$BD$23:$BD$24,Wandoan!$BD$27:$BD$42,Wandoan!$BD$45,Wandoan!$BD$47,Wandoan!$BD$49:$BD$50)</c:f>
              <c:numCache>
                <c:formatCode>0.00</c:formatCode>
                <c:ptCount val="40"/>
                <c:pt idx="0">
                  <c:v>0.75</c:v>
                </c:pt>
                <c:pt idx="1">
                  <c:v>1.6666666666666667</c:v>
                </c:pt>
                <c:pt idx="2">
                  <c:v>0</c:v>
                </c:pt>
                <c:pt idx="3">
                  <c:v>0.8571428571428571</c:v>
                </c:pt>
                <c:pt idx="4">
                  <c:v>0.67647058823529405</c:v>
                </c:pt>
                <c:pt idx="5">
                  <c:v>0.87850467289719625</c:v>
                </c:pt>
                <c:pt idx="6">
                  <c:v>0.25301204819277107</c:v>
                </c:pt>
                <c:pt idx="7">
                  <c:v>0.10833333333333334</c:v>
                </c:pt>
                <c:pt idx="8">
                  <c:v>0.26571428571428574</c:v>
                </c:pt>
                <c:pt idx="9">
                  <c:v>1.2941176470588236</c:v>
                </c:pt>
                <c:pt idx="10">
                  <c:v>0.15909090909090909</c:v>
                </c:pt>
                <c:pt idx="11">
                  <c:v>0.96</c:v>
                </c:pt>
                <c:pt idx="12">
                  <c:v>0.25352112676056338</c:v>
                </c:pt>
                <c:pt idx="13">
                  <c:v>0.77647058823529402</c:v>
                </c:pt>
                <c:pt idx="14">
                  <c:v>0.42142857142857143</c:v>
                </c:pt>
                <c:pt idx="15">
                  <c:v>1.7727272727272727</c:v>
                </c:pt>
                <c:pt idx="16">
                  <c:v>0.52105263157894732</c:v>
                </c:pt>
                <c:pt idx="17">
                  <c:v>0.40833333333333338</c:v>
                </c:pt>
                <c:pt idx="18">
                  <c:v>2.0408163265306123</c:v>
                </c:pt>
                <c:pt idx="19">
                  <c:v>1.2</c:v>
                </c:pt>
                <c:pt idx="20">
                  <c:v>1.3260869565217392</c:v>
                </c:pt>
                <c:pt idx="21">
                  <c:v>0.63636363636363635</c:v>
                </c:pt>
                <c:pt idx="22">
                  <c:v>0.46666666666666667</c:v>
                </c:pt>
                <c:pt idx="23">
                  <c:v>0.67656249999999996</c:v>
                </c:pt>
                <c:pt idx="24">
                  <c:v>0.77464788732394374</c:v>
                </c:pt>
                <c:pt idx="25">
                  <c:v>0.85000000000000009</c:v>
                </c:pt>
                <c:pt idx="26">
                  <c:v>1.0444444444444445</c:v>
                </c:pt>
                <c:pt idx="27">
                  <c:v>1.3636363636363635</c:v>
                </c:pt>
                <c:pt idx="28">
                  <c:v>1.131578947368421</c:v>
                </c:pt>
                <c:pt idx="29">
                  <c:v>0.9375</c:v>
                </c:pt>
                <c:pt idx="30">
                  <c:v>1</c:v>
                </c:pt>
                <c:pt idx="31">
                  <c:v>0.87499999999999989</c:v>
                </c:pt>
                <c:pt idx="32">
                  <c:v>0.86956521739130443</c:v>
                </c:pt>
                <c:pt idx="33">
                  <c:v>0.90909090909090906</c:v>
                </c:pt>
                <c:pt idx="34">
                  <c:v>0.90909090909090906</c:v>
                </c:pt>
                <c:pt idx="35">
                  <c:v>0.9375</c:v>
                </c:pt>
                <c:pt idx="36">
                  <c:v>4.4444444444444446</c:v>
                </c:pt>
                <c:pt idx="37">
                  <c:v>0.6470588235294118</c:v>
                </c:pt>
                <c:pt idx="38">
                  <c:v>0.45794392523364491</c:v>
                </c:pt>
                <c:pt idx="39">
                  <c:v>0.3928571428571429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D1C-4DE4-894A-7E9B7384264D}"/>
            </c:ext>
          </c:extLst>
        </c:ser>
        <c:ser>
          <c:idx val="2"/>
          <c:order val="7"/>
          <c:tx>
            <c:strRef>
              <c:f>Wandoan!$BE$1</c:f>
              <c:strCache>
                <c:ptCount val="1"/>
                <c:pt idx="0">
                  <c:v>C9354-132.4        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Wandoan!$A$2:$A$50</c15:sqref>
                  </c15:fullRef>
                </c:ext>
              </c:extLst>
              <c:f>(Wandoan!$A$2:$A$15,Wandoan!$A$17:$A$20,Wandoan!$A$23:$A$24,Wandoan!$A$27:$A$42,Wandoan!$A$45,Wandoan!$A$47,Wandoan!$A$49:$A$50)</c:f>
              <c:strCache>
                <c:ptCount val="40"/>
                <c:pt idx="0">
                  <c:v>Lithium</c:v>
                </c:pt>
                <c:pt idx="1">
                  <c:v>Beryllium</c:v>
                </c:pt>
                <c:pt idx="2">
                  <c:v>Aluminium</c:v>
                </c:pt>
                <c:pt idx="3">
                  <c:v>Strontium</c:v>
                </c:pt>
                <c:pt idx="4">
                  <c:v>Scandium</c:v>
                </c:pt>
                <c:pt idx="5">
                  <c:v>Vanadium</c:v>
                </c:pt>
                <c:pt idx="6">
                  <c:v>Chromium</c:v>
                </c:pt>
                <c:pt idx="7">
                  <c:v>Manganese</c:v>
                </c:pt>
                <c:pt idx="8">
                  <c:v>Iron</c:v>
                </c:pt>
                <c:pt idx="9">
                  <c:v>Cobalt</c:v>
                </c:pt>
                <c:pt idx="10">
                  <c:v>Nickel</c:v>
                </c:pt>
                <c:pt idx="11">
                  <c:v>Copper</c:v>
                </c:pt>
                <c:pt idx="12">
                  <c:v>Zinc</c:v>
                </c:pt>
                <c:pt idx="13">
                  <c:v>Gallium</c:v>
                </c:pt>
                <c:pt idx="14">
                  <c:v>Rubidium</c:v>
                </c:pt>
                <c:pt idx="15">
                  <c:v>Yttrium</c:v>
                </c:pt>
                <c:pt idx="16">
                  <c:v>Zirconium</c:v>
                </c:pt>
                <c:pt idx="17">
                  <c:v>Niobium</c:v>
                </c:pt>
                <c:pt idx="18">
                  <c:v>Cadmium</c:v>
                </c:pt>
                <c:pt idx="19">
                  <c:v>Indium</c:v>
                </c:pt>
                <c:pt idx="20">
                  <c:v>Caesium</c:v>
                </c:pt>
                <c:pt idx="21">
                  <c:v>Barium</c:v>
                </c:pt>
                <c:pt idx="22">
                  <c:v>Lanthanum</c:v>
                </c:pt>
                <c:pt idx="23">
                  <c:v>Cerium</c:v>
                </c:pt>
                <c:pt idx="24">
                  <c:v>Praseodymi</c:v>
                </c:pt>
                <c:pt idx="25">
                  <c:v>Neodynium</c:v>
                </c:pt>
                <c:pt idx="26">
                  <c:v>Samarium</c:v>
                </c:pt>
                <c:pt idx="27">
                  <c:v>Europium</c:v>
                </c:pt>
                <c:pt idx="28">
                  <c:v>Gadolinium</c:v>
                </c:pt>
                <c:pt idx="29">
                  <c:v>Terbium</c:v>
                </c:pt>
                <c:pt idx="30">
                  <c:v>Dysprosium</c:v>
                </c:pt>
                <c:pt idx="31">
                  <c:v>Holmium</c:v>
                </c:pt>
                <c:pt idx="32">
                  <c:v>Erbium</c:v>
                </c:pt>
                <c:pt idx="33">
                  <c:v>Thulium</c:v>
                </c:pt>
                <c:pt idx="34">
                  <c:v>Ytterbium</c:v>
                </c:pt>
                <c:pt idx="35">
                  <c:v>Lutetium</c:v>
                </c:pt>
                <c:pt idx="36">
                  <c:v>Gold</c:v>
                </c:pt>
                <c:pt idx="37">
                  <c:v>Lead</c:v>
                </c:pt>
                <c:pt idx="38">
                  <c:v>Thorium</c:v>
                </c:pt>
                <c:pt idx="39">
                  <c:v>Uranium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Wandoan!$BE$2:$BE$50</c15:sqref>
                  </c15:fullRef>
                </c:ext>
              </c:extLst>
              <c:f>(Wandoan!$BE$2:$BE$15,Wandoan!$BE$17:$BE$20,Wandoan!$BE$23:$BE$24,Wandoan!$BE$27:$BE$42,Wandoan!$BE$45,Wandoan!$BE$47,Wandoan!$BE$49:$BE$50)</c:f>
              <c:numCache>
                <c:formatCode>0.00</c:formatCode>
                <c:ptCount val="40"/>
                <c:pt idx="0">
                  <c:v>0.5</c:v>
                </c:pt>
                <c:pt idx="1">
                  <c:v>1.6666666666666667</c:v>
                </c:pt>
                <c:pt idx="2">
                  <c:v>0</c:v>
                </c:pt>
                <c:pt idx="3">
                  <c:v>0.8</c:v>
                </c:pt>
                <c:pt idx="4">
                  <c:v>0.80882352941176472</c:v>
                </c:pt>
                <c:pt idx="5">
                  <c:v>0.80373831775700932</c:v>
                </c:pt>
                <c:pt idx="6">
                  <c:v>0.16867469879518071</c:v>
                </c:pt>
                <c:pt idx="7">
                  <c:v>0.11</c:v>
                </c:pt>
                <c:pt idx="8">
                  <c:v>9.4285714285714292E-2</c:v>
                </c:pt>
                <c:pt idx="9">
                  <c:v>1.2352941176470589</c:v>
                </c:pt>
                <c:pt idx="10">
                  <c:v>0.18181818181818182</c:v>
                </c:pt>
                <c:pt idx="11">
                  <c:v>0.6</c:v>
                </c:pt>
                <c:pt idx="12">
                  <c:v>0.15492957746478872</c:v>
                </c:pt>
                <c:pt idx="13">
                  <c:v>0.72941176470588243</c:v>
                </c:pt>
                <c:pt idx="14">
                  <c:v>4.1071428571428571E-2</c:v>
                </c:pt>
                <c:pt idx="15">
                  <c:v>1.9090909090909092</c:v>
                </c:pt>
                <c:pt idx="16">
                  <c:v>1.7894736842105263</c:v>
                </c:pt>
                <c:pt idx="17">
                  <c:v>0.9</c:v>
                </c:pt>
                <c:pt idx="18">
                  <c:v>0.20408163265306123</c:v>
                </c:pt>
                <c:pt idx="19">
                  <c:v>0.79999999999999993</c:v>
                </c:pt>
                <c:pt idx="20">
                  <c:v>0.10434782608695653</c:v>
                </c:pt>
                <c:pt idx="21">
                  <c:v>0.45454545454545453</c:v>
                </c:pt>
                <c:pt idx="22">
                  <c:v>0.3</c:v>
                </c:pt>
                <c:pt idx="23">
                  <c:v>0.28125</c:v>
                </c:pt>
                <c:pt idx="24">
                  <c:v>0.38028169014084512</c:v>
                </c:pt>
                <c:pt idx="25">
                  <c:v>0.48461538461538461</c:v>
                </c:pt>
                <c:pt idx="26">
                  <c:v>0.91111111111111098</c:v>
                </c:pt>
                <c:pt idx="27">
                  <c:v>1.3636363636363635</c:v>
                </c:pt>
                <c:pt idx="28">
                  <c:v>1.5526315789473686</c:v>
                </c:pt>
                <c:pt idx="29">
                  <c:v>1.71875</c:v>
                </c:pt>
                <c:pt idx="30">
                  <c:v>2.0857142857142859</c:v>
                </c:pt>
                <c:pt idx="31">
                  <c:v>2</c:v>
                </c:pt>
                <c:pt idx="32">
                  <c:v>2.0434782608695654</c:v>
                </c:pt>
                <c:pt idx="33">
                  <c:v>2.1212121212121211</c:v>
                </c:pt>
                <c:pt idx="34">
                  <c:v>2.2272727272727271</c:v>
                </c:pt>
                <c:pt idx="35">
                  <c:v>2.5</c:v>
                </c:pt>
                <c:pt idx="36">
                  <c:v>3.3333333333333335</c:v>
                </c:pt>
                <c:pt idx="37">
                  <c:v>0.94117647058823528</c:v>
                </c:pt>
                <c:pt idx="38">
                  <c:v>0.45794392523364491</c:v>
                </c:pt>
                <c:pt idx="39">
                  <c:v>0.5357142857142857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D1C-4DE4-894A-7E9B7384264D}"/>
            </c:ext>
          </c:extLst>
        </c:ser>
        <c:ser>
          <c:idx val="8"/>
          <c:order val="8"/>
          <c:tx>
            <c:strRef>
              <c:f>Wandoan!$BF$1</c:f>
              <c:strCache>
                <c:ptCount val="1"/>
                <c:pt idx="0">
                  <c:v>C9357-90.2         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Wandoan!$A$2:$A$50</c15:sqref>
                  </c15:fullRef>
                </c:ext>
              </c:extLst>
              <c:f>(Wandoan!$A$2:$A$15,Wandoan!$A$17:$A$20,Wandoan!$A$23:$A$24,Wandoan!$A$27:$A$42,Wandoan!$A$45,Wandoan!$A$47,Wandoan!$A$49:$A$50)</c:f>
              <c:strCache>
                <c:ptCount val="40"/>
                <c:pt idx="0">
                  <c:v>Lithium</c:v>
                </c:pt>
                <c:pt idx="1">
                  <c:v>Beryllium</c:v>
                </c:pt>
                <c:pt idx="2">
                  <c:v>Aluminium</c:v>
                </c:pt>
                <c:pt idx="3">
                  <c:v>Strontium</c:v>
                </c:pt>
                <c:pt idx="4">
                  <c:v>Scandium</c:v>
                </c:pt>
                <c:pt idx="5">
                  <c:v>Vanadium</c:v>
                </c:pt>
                <c:pt idx="6">
                  <c:v>Chromium</c:v>
                </c:pt>
                <c:pt idx="7">
                  <c:v>Manganese</c:v>
                </c:pt>
                <c:pt idx="8">
                  <c:v>Iron</c:v>
                </c:pt>
                <c:pt idx="9">
                  <c:v>Cobalt</c:v>
                </c:pt>
                <c:pt idx="10">
                  <c:v>Nickel</c:v>
                </c:pt>
                <c:pt idx="11">
                  <c:v>Copper</c:v>
                </c:pt>
                <c:pt idx="12">
                  <c:v>Zinc</c:v>
                </c:pt>
                <c:pt idx="13">
                  <c:v>Gallium</c:v>
                </c:pt>
                <c:pt idx="14">
                  <c:v>Rubidium</c:v>
                </c:pt>
                <c:pt idx="15">
                  <c:v>Yttrium</c:v>
                </c:pt>
                <c:pt idx="16">
                  <c:v>Zirconium</c:v>
                </c:pt>
                <c:pt idx="17">
                  <c:v>Niobium</c:v>
                </c:pt>
                <c:pt idx="18">
                  <c:v>Cadmium</c:v>
                </c:pt>
                <c:pt idx="19">
                  <c:v>Indium</c:v>
                </c:pt>
                <c:pt idx="20">
                  <c:v>Caesium</c:v>
                </c:pt>
                <c:pt idx="21">
                  <c:v>Barium</c:v>
                </c:pt>
                <c:pt idx="22">
                  <c:v>Lanthanum</c:v>
                </c:pt>
                <c:pt idx="23">
                  <c:v>Cerium</c:v>
                </c:pt>
                <c:pt idx="24">
                  <c:v>Praseodymi</c:v>
                </c:pt>
                <c:pt idx="25">
                  <c:v>Neodynium</c:v>
                </c:pt>
                <c:pt idx="26">
                  <c:v>Samarium</c:v>
                </c:pt>
                <c:pt idx="27">
                  <c:v>Europium</c:v>
                </c:pt>
                <c:pt idx="28">
                  <c:v>Gadolinium</c:v>
                </c:pt>
                <c:pt idx="29">
                  <c:v>Terbium</c:v>
                </c:pt>
                <c:pt idx="30">
                  <c:v>Dysprosium</c:v>
                </c:pt>
                <c:pt idx="31">
                  <c:v>Holmium</c:v>
                </c:pt>
                <c:pt idx="32">
                  <c:v>Erbium</c:v>
                </c:pt>
                <c:pt idx="33">
                  <c:v>Thulium</c:v>
                </c:pt>
                <c:pt idx="34">
                  <c:v>Ytterbium</c:v>
                </c:pt>
                <c:pt idx="35">
                  <c:v>Lutetium</c:v>
                </c:pt>
                <c:pt idx="36">
                  <c:v>Gold</c:v>
                </c:pt>
                <c:pt idx="37">
                  <c:v>Lead</c:v>
                </c:pt>
                <c:pt idx="38">
                  <c:v>Thorium</c:v>
                </c:pt>
                <c:pt idx="39">
                  <c:v>Uranium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Wandoan!$BF$2:$BF$50</c15:sqref>
                  </c15:fullRef>
                </c:ext>
              </c:extLst>
              <c:f>(Wandoan!$BF$2:$BF$15,Wandoan!$BF$17:$BF$20,Wandoan!$BF$23:$BF$24,Wandoan!$BF$27:$BF$42,Wandoan!$BF$45,Wandoan!$BF$47,Wandoan!$BF$49:$BF$50)</c:f>
              <c:numCache>
                <c:formatCode>0.00</c:formatCode>
                <c:ptCount val="40"/>
                <c:pt idx="0">
                  <c:v>0.65</c:v>
                </c:pt>
                <c:pt idx="1">
                  <c:v>6</c:v>
                </c:pt>
                <c:pt idx="2">
                  <c:v>0</c:v>
                </c:pt>
                <c:pt idx="3">
                  <c:v>2.1714285714285713</c:v>
                </c:pt>
                <c:pt idx="4">
                  <c:v>1.9852941176470589</c:v>
                </c:pt>
                <c:pt idx="5">
                  <c:v>3.6448598130841123</c:v>
                </c:pt>
                <c:pt idx="6">
                  <c:v>0.68674698795180722</c:v>
                </c:pt>
                <c:pt idx="7">
                  <c:v>0.16666666666666666</c:v>
                </c:pt>
                <c:pt idx="8">
                  <c:v>0.65714285714285714</c:v>
                </c:pt>
                <c:pt idx="9">
                  <c:v>3.3529411764705883</c:v>
                </c:pt>
                <c:pt idx="10">
                  <c:v>0.47727272727272729</c:v>
                </c:pt>
                <c:pt idx="11">
                  <c:v>1.1599999999999999</c:v>
                </c:pt>
                <c:pt idx="12">
                  <c:v>0.38028169014084506</c:v>
                </c:pt>
                <c:pt idx="13">
                  <c:v>1.2058823529411764</c:v>
                </c:pt>
                <c:pt idx="14">
                  <c:v>0.27857142857142858</c:v>
                </c:pt>
                <c:pt idx="15">
                  <c:v>4.4545454545454541</c:v>
                </c:pt>
                <c:pt idx="16">
                  <c:v>1.0526315789473684</c:v>
                </c:pt>
                <c:pt idx="17">
                  <c:v>0.6166666666666667</c:v>
                </c:pt>
                <c:pt idx="18">
                  <c:v>1.4285714285714286</c:v>
                </c:pt>
                <c:pt idx="19">
                  <c:v>1</c:v>
                </c:pt>
                <c:pt idx="20">
                  <c:v>0.76086956521739135</c:v>
                </c:pt>
                <c:pt idx="21">
                  <c:v>1.1454545454545455</c:v>
                </c:pt>
                <c:pt idx="22">
                  <c:v>0.46666666666666667</c:v>
                </c:pt>
                <c:pt idx="23">
                  <c:v>0.5546875</c:v>
                </c:pt>
                <c:pt idx="24">
                  <c:v>0.77464788732394374</c:v>
                </c:pt>
                <c:pt idx="25">
                  <c:v>1.0769230769230769</c:v>
                </c:pt>
                <c:pt idx="26">
                  <c:v>2.1111111111111112</c:v>
                </c:pt>
                <c:pt idx="27">
                  <c:v>3.5227272727272729</c:v>
                </c:pt>
                <c:pt idx="28">
                  <c:v>3.5789473684210527</c:v>
                </c:pt>
                <c:pt idx="29">
                  <c:v>3.90625</c:v>
                </c:pt>
                <c:pt idx="30">
                  <c:v>4.5714285714285712</c:v>
                </c:pt>
                <c:pt idx="31">
                  <c:v>4.25</c:v>
                </c:pt>
                <c:pt idx="32">
                  <c:v>4.1304347826086962</c:v>
                </c:pt>
                <c:pt idx="33">
                  <c:v>4.2424242424242422</c:v>
                </c:pt>
                <c:pt idx="34">
                  <c:v>3.9090909090909087</c:v>
                </c:pt>
                <c:pt idx="35">
                  <c:v>4.375</c:v>
                </c:pt>
                <c:pt idx="36">
                  <c:v>2.7777777777777781</c:v>
                </c:pt>
                <c:pt idx="37">
                  <c:v>0.70588235294117652</c:v>
                </c:pt>
                <c:pt idx="38">
                  <c:v>0.65420560747663559</c:v>
                </c:pt>
                <c:pt idx="3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D1C-4DE4-894A-7E9B7384264D}"/>
            </c:ext>
          </c:extLst>
        </c:ser>
        <c:ser>
          <c:idx val="9"/>
          <c:order val="9"/>
          <c:tx>
            <c:strRef>
              <c:f>Wandoan!$BG$1</c:f>
              <c:strCache>
                <c:ptCount val="1"/>
                <c:pt idx="0">
                  <c:v>C9357-100.3 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Wandoan!$A$2:$A$50</c15:sqref>
                  </c15:fullRef>
                </c:ext>
              </c:extLst>
              <c:f>(Wandoan!$A$2:$A$15,Wandoan!$A$17:$A$20,Wandoan!$A$23:$A$24,Wandoan!$A$27:$A$42,Wandoan!$A$45,Wandoan!$A$47,Wandoan!$A$49:$A$50)</c:f>
              <c:strCache>
                <c:ptCount val="40"/>
                <c:pt idx="0">
                  <c:v>Lithium</c:v>
                </c:pt>
                <c:pt idx="1">
                  <c:v>Beryllium</c:v>
                </c:pt>
                <c:pt idx="2">
                  <c:v>Aluminium</c:v>
                </c:pt>
                <c:pt idx="3">
                  <c:v>Strontium</c:v>
                </c:pt>
                <c:pt idx="4">
                  <c:v>Scandium</c:v>
                </c:pt>
                <c:pt idx="5">
                  <c:v>Vanadium</c:v>
                </c:pt>
                <c:pt idx="6">
                  <c:v>Chromium</c:v>
                </c:pt>
                <c:pt idx="7">
                  <c:v>Manganese</c:v>
                </c:pt>
                <c:pt idx="8">
                  <c:v>Iron</c:v>
                </c:pt>
                <c:pt idx="9">
                  <c:v>Cobalt</c:v>
                </c:pt>
                <c:pt idx="10">
                  <c:v>Nickel</c:v>
                </c:pt>
                <c:pt idx="11">
                  <c:v>Copper</c:v>
                </c:pt>
                <c:pt idx="12">
                  <c:v>Zinc</c:v>
                </c:pt>
                <c:pt idx="13">
                  <c:v>Gallium</c:v>
                </c:pt>
                <c:pt idx="14">
                  <c:v>Rubidium</c:v>
                </c:pt>
                <c:pt idx="15">
                  <c:v>Yttrium</c:v>
                </c:pt>
                <c:pt idx="16">
                  <c:v>Zirconium</c:v>
                </c:pt>
                <c:pt idx="17">
                  <c:v>Niobium</c:v>
                </c:pt>
                <c:pt idx="18">
                  <c:v>Cadmium</c:v>
                </c:pt>
                <c:pt idx="19">
                  <c:v>Indium</c:v>
                </c:pt>
                <c:pt idx="20">
                  <c:v>Caesium</c:v>
                </c:pt>
                <c:pt idx="21">
                  <c:v>Barium</c:v>
                </c:pt>
                <c:pt idx="22">
                  <c:v>Lanthanum</c:v>
                </c:pt>
                <c:pt idx="23">
                  <c:v>Cerium</c:v>
                </c:pt>
                <c:pt idx="24">
                  <c:v>Praseodymi</c:v>
                </c:pt>
                <c:pt idx="25">
                  <c:v>Neodynium</c:v>
                </c:pt>
                <c:pt idx="26">
                  <c:v>Samarium</c:v>
                </c:pt>
                <c:pt idx="27">
                  <c:v>Europium</c:v>
                </c:pt>
                <c:pt idx="28">
                  <c:v>Gadolinium</c:v>
                </c:pt>
                <c:pt idx="29">
                  <c:v>Terbium</c:v>
                </c:pt>
                <c:pt idx="30">
                  <c:v>Dysprosium</c:v>
                </c:pt>
                <c:pt idx="31">
                  <c:v>Holmium</c:v>
                </c:pt>
                <c:pt idx="32">
                  <c:v>Erbium</c:v>
                </c:pt>
                <c:pt idx="33">
                  <c:v>Thulium</c:v>
                </c:pt>
                <c:pt idx="34">
                  <c:v>Ytterbium</c:v>
                </c:pt>
                <c:pt idx="35">
                  <c:v>Lutetium</c:v>
                </c:pt>
                <c:pt idx="36">
                  <c:v>Gold</c:v>
                </c:pt>
                <c:pt idx="37">
                  <c:v>Lead</c:v>
                </c:pt>
                <c:pt idx="38">
                  <c:v>Thorium</c:v>
                </c:pt>
                <c:pt idx="39">
                  <c:v>Uranium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Wandoan!$BG$2:$BG$50</c15:sqref>
                  </c15:fullRef>
                </c:ext>
              </c:extLst>
              <c:f>(Wandoan!$BG$2:$BG$15,Wandoan!$BG$17:$BG$20,Wandoan!$BG$23:$BG$24,Wandoan!$BG$27:$BG$42,Wandoan!$BG$45,Wandoan!$BG$47,Wandoan!$BG$49:$BG$50)</c:f>
              <c:numCache>
                <c:formatCode>0.00</c:formatCode>
                <c:ptCount val="40"/>
                <c:pt idx="1">
                  <c:v>2.6666666666666665</c:v>
                </c:pt>
                <c:pt idx="2">
                  <c:v>0.15</c:v>
                </c:pt>
                <c:pt idx="3">
                  <c:v>0.45714285714285713</c:v>
                </c:pt>
                <c:pt idx="4">
                  <c:v>0.88235294117647056</c:v>
                </c:pt>
                <c:pt idx="5">
                  <c:v>1.5887850467289719</c:v>
                </c:pt>
                <c:pt idx="6">
                  <c:v>0.36144578313253012</c:v>
                </c:pt>
                <c:pt idx="7">
                  <c:v>6.5000000000000002E-2</c:v>
                </c:pt>
                <c:pt idx="8">
                  <c:v>8.0000000000000016E-2</c:v>
                </c:pt>
                <c:pt idx="9">
                  <c:v>1.7058823529411764</c:v>
                </c:pt>
                <c:pt idx="10">
                  <c:v>0.13636363636363635</c:v>
                </c:pt>
                <c:pt idx="11">
                  <c:v>0.52</c:v>
                </c:pt>
                <c:pt idx="12">
                  <c:v>2.8169014084507043E-2</c:v>
                </c:pt>
                <c:pt idx="13">
                  <c:v>0.68235294117647061</c:v>
                </c:pt>
                <c:pt idx="14">
                  <c:v>4.3750000000000004E-2</c:v>
                </c:pt>
                <c:pt idx="15">
                  <c:v>1.5454545454545454</c:v>
                </c:pt>
                <c:pt idx="16">
                  <c:v>0.1736842105263158</c:v>
                </c:pt>
                <c:pt idx="17">
                  <c:v>0.13333333333333333</c:v>
                </c:pt>
                <c:pt idx="18">
                  <c:v>0.51020408163265307</c:v>
                </c:pt>
                <c:pt idx="19">
                  <c:v>0.39999999999999997</c:v>
                </c:pt>
                <c:pt idx="20">
                  <c:v>0.11956521739130437</c:v>
                </c:pt>
                <c:pt idx="21">
                  <c:v>0.21818181818181817</c:v>
                </c:pt>
                <c:pt idx="22">
                  <c:v>0.13333333333333333</c:v>
                </c:pt>
                <c:pt idx="23">
                  <c:v>0.19687499999999999</c:v>
                </c:pt>
                <c:pt idx="24">
                  <c:v>0.28169014084507044</c:v>
                </c:pt>
                <c:pt idx="25">
                  <c:v>0.42692307692307691</c:v>
                </c:pt>
                <c:pt idx="26">
                  <c:v>0.8666666666666667</c:v>
                </c:pt>
                <c:pt idx="27">
                  <c:v>1.8181818181818183</c:v>
                </c:pt>
                <c:pt idx="28">
                  <c:v>1.736842105263158</c:v>
                </c:pt>
                <c:pt idx="29">
                  <c:v>1.875</c:v>
                </c:pt>
                <c:pt idx="30">
                  <c:v>2.2285714285714286</c:v>
                </c:pt>
                <c:pt idx="31">
                  <c:v>2.125</c:v>
                </c:pt>
                <c:pt idx="32">
                  <c:v>2.2173913043478262</c:v>
                </c:pt>
                <c:pt idx="33">
                  <c:v>2.1212121212121211</c:v>
                </c:pt>
                <c:pt idx="34">
                  <c:v>2.1818181818181817</c:v>
                </c:pt>
                <c:pt idx="35">
                  <c:v>2.5</c:v>
                </c:pt>
                <c:pt idx="36">
                  <c:v>8.8888888888888893</c:v>
                </c:pt>
                <c:pt idx="37">
                  <c:v>0.36470588235294121</c:v>
                </c:pt>
                <c:pt idx="38">
                  <c:v>0.30841121495327101</c:v>
                </c:pt>
                <c:pt idx="39">
                  <c:v>0.26428571428571429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D1C-4DE4-894A-7E9B7384264D}"/>
            </c:ext>
          </c:extLst>
        </c:ser>
        <c:ser>
          <c:idx val="10"/>
          <c:order val="10"/>
          <c:tx>
            <c:strRef>
              <c:f>Wandoan!$BH$1</c:f>
              <c:strCache>
                <c:ptCount val="1"/>
                <c:pt idx="0">
                  <c:v>C9357-122.8        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Wandoan!$A$2:$A$50</c15:sqref>
                  </c15:fullRef>
                </c:ext>
              </c:extLst>
              <c:f>(Wandoan!$A$2:$A$15,Wandoan!$A$17:$A$20,Wandoan!$A$23:$A$24,Wandoan!$A$27:$A$42,Wandoan!$A$45,Wandoan!$A$47,Wandoan!$A$49:$A$50)</c:f>
              <c:strCache>
                <c:ptCount val="40"/>
                <c:pt idx="0">
                  <c:v>Lithium</c:v>
                </c:pt>
                <c:pt idx="1">
                  <c:v>Beryllium</c:v>
                </c:pt>
                <c:pt idx="2">
                  <c:v>Aluminium</c:v>
                </c:pt>
                <c:pt idx="3">
                  <c:v>Strontium</c:v>
                </c:pt>
                <c:pt idx="4">
                  <c:v>Scandium</c:v>
                </c:pt>
                <c:pt idx="5">
                  <c:v>Vanadium</c:v>
                </c:pt>
                <c:pt idx="6">
                  <c:v>Chromium</c:v>
                </c:pt>
                <c:pt idx="7">
                  <c:v>Manganese</c:v>
                </c:pt>
                <c:pt idx="8">
                  <c:v>Iron</c:v>
                </c:pt>
                <c:pt idx="9">
                  <c:v>Cobalt</c:v>
                </c:pt>
                <c:pt idx="10">
                  <c:v>Nickel</c:v>
                </c:pt>
                <c:pt idx="11">
                  <c:v>Copper</c:v>
                </c:pt>
                <c:pt idx="12">
                  <c:v>Zinc</c:v>
                </c:pt>
                <c:pt idx="13">
                  <c:v>Gallium</c:v>
                </c:pt>
                <c:pt idx="14">
                  <c:v>Rubidium</c:v>
                </c:pt>
                <c:pt idx="15">
                  <c:v>Yttrium</c:v>
                </c:pt>
                <c:pt idx="16">
                  <c:v>Zirconium</c:v>
                </c:pt>
                <c:pt idx="17">
                  <c:v>Niobium</c:v>
                </c:pt>
                <c:pt idx="18">
                  <c:v>Cadmium</c:v>
                </c:pt>
                <c:pt idx="19">
                  <c:v>Indium</c:v>
                </c:pt>
                <c:pt idx="20">
                  <c:v>Caesium</c:v>
                </c:pt>
                <c:pt idx="21">
                  <c:v>Barium</c:v>
                </c:pt>
                <c:pt idx="22">
                  <c:v>Lanthanum</c:v>
                </c:pt>
                <c:pt idx="23">
                  <c:v>Cerium</c:v>
                </c:pt>
                <c:pt idx="24">
                  <c:v>Praseodymi</c:v>
                </c:pt>
                <c:pt idx="25">
                  <c:v>Neodynium</c:v>
                </c:pt>
                <c:pt idx="26">
                  <c:v>Samarium</c:v>
                </c:pt>
                <c:pt idx="27">
                  <c:v>Europium</c:v>
                </c:pt>
                <c:pt idx="28">
                  <c:v>Gadolinium</c:v>
                </c:pt>
                <c:pt idx="29">
                  <c:v>Terbium</c:v>
                </c:pt>
                <c:pt idx="30">
                  <c:v>Dysprosium</c:v>
                </c:pt>
                <c:pt idx="31">
                  <c:v>Holmium</c:v>
                </c:pt>
                <c:pt idx="32">
                  <c:v>Erbium</c:v>
                </c:pt>
                <c:pt idx="33">
                  <c:v>Thulium</c:v>
                </c:pt>
                <c:pt idx="34">
                  <c:v>Ytterbium</c:v>
                </c:pt>
                <c:pt idx="35">
                  <c:v>Lutetium</c:v>
                </c:pt>
                <c:pt idx="36">
                  <c:v>Gold</c:v>
                </c:pt>
                <c:pt idx="37">
                  <c:v>Lead</c:v>
                </c:pt>
                <c:pt idx="38">
                  <c:v>Thorium</c:v>
                </c:pt>
                <c:pt idx="39">
                  <c:v>Uranium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Wandoan!$BH$2:$BH$50</c15:sqref>
                  </c15:fullRef>
                </c:ext>
              </c:extLst>
              <c:f>(Wandoan!$BH$2:$BH$15,Wandoan!$BH$17:$BH$20,Wandoan!$BH$23:$BH$24,Wandoan!$BH$27:$BH$42,Wandoan!$BH$45,Wandoan!$BH$47,Wandoan!$BH$49:$BH$50)</c:f>
              <c:numCache>
                <c:formatCode>0.00</c:formatCode>
                <c:ptCount val="40"/>
                <c:pt idx="0">
                  <c:v>0.6</c:v>
                </c:pt>
                <c:pt idx="1">
                  <c:v>0.66666666666666663</c:v>
                </c:pt>
                <c:pt idx="2">
                  <c:v>0</c:v>
                </c:pt>
                <c:pt idx="3">
                  <c:v>0.8571428571428571</c:v>
                </c:pt>
                <c:pt idx="4">
                  <c:v>0.88235294117647056</c:v>
                </c:pt>
                <c:pt idx="5">
                  <c:v>1.02803738317757</c:v>
                </c:pt>
                <c:pt idx="6">
                  <c:v>0.27710843373493976</c:v>
                </c:pt>
                <c:pt idx="7">
                  <c:v>0.10833333333333334</c:v>
                </c:pt>
                <c:pt idx="8">
                  <c:v>0.37142857142857144</c:v>
                </c:pt>
                <c:pt idx="9">
                  <c:v>0.35294117647058826</c:v>
                </c:pt>
                <c:pt idx="10">
                  <c:v>9.0909090909090912E-2</c:v>
                </c:pt>
                <c:pt idx="11">
                  <c:v>1.68</c:v>
                </c:pt>
                <c:pt idx="12">
                  <c:v>0.30985915492957744</c:v>
                </c:pt>
                <c:pt idx="13">
                  <c:v>1.0294117647058822</c:v>
                </c:pt>
                <c:pt idx="14">
                  <c:v>0.55714285714285716</c:v>
                </c:pt>
                <c:pt idx="15">
                  <c:v>1.0454545454545454</c:v>
                </c:pt>
                <c:pt idx="16">
                  <c:v>0.52631578947368418</c:v>
                </c:pt>
                <c:pt idx="17">
                  <c:v>0.53333333333333333</c:v>
                </c:pt>
                <c:pt idx="18">
                  <c:v>2.7551020408163267</c:v>
                </c:pt>
                <c:pt idx="19">
                  <c:v>1.5999999999999999</c:v>
                </c:pt>
                <c:pt idx="20">
                  <c:v>1.7608695652173914</c:v>
                </c:pt>
                <c:pt idx="21">
                  <c:v>0.61818181818181817</c:v>
                </c:pt>
                <c:pt idx="22">
                  <c:v>0.83333333333333337</c:v>
                </c:pt>
                <c:pt idx="23">
                  <c:v>0.90156250000000004</c:v>
                </c:pt>
                <c:pt idx="24">
                  <c:v>1.028169014084507</c:v>
                </c:pt>
                <c:pt idx="25">
                  <c:v>1.1346153846153846</c:v>
                </c:pt>
                <c:pt idx="26">
                  <c:v>1.3777777777777778</c:v>
                </c:pt>
                <c:pt idx="27">
                  <c:v>1.7045454545454546</c:v>
                </c:pt>
                <c:pt idx="28">
                  <c:v>1.5263157894736843</c:v>
                </c:pt>
                <c:pt idx="29">
                  <c:v>1.25</c:v>
                </c:pt>
                <c:pt idx="30">
                  <c:v>1.342857142857143</c:v>
                </c:pt>
                <c:pt idx="31">
                  <c:v>1.125</c:v>
                </c:pt>
                <c:pt idx="32">
                  <c:v>1.0869565217391306</c:v>
                </c:pt>
                <c:pt idx="33">
                  <c:v>1.2121212121212122</c:v>
                </c:pt>
                <c:pt idx="34">
                  <c:v>1.1818181818181817</c:v>
                </c:pt>
                <c:pt idx="35">
                  <c:v>1.25</c:v>
                </c:pt>
                <c:pt idx="36">
                  <c:v>4.4444444444444446</c:v>
                </c:pt>
                <c:pt idx="37">
                  <c:v>0.88235294117647056</c:v>
                </c:pt>
                <c:pt idx="38">
                  <c:v>0.60747663551401876</c:v>
                </c:pt>
                <c:pt idx="3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D1C-4DE4-894A-7E9B7384264D}"/>
            </c:ext>
          </c:extLst>
        </c:ser>
        <c:ser>
          <c:idx val="11"/>
          <c:order val="11"/>
          <c:tx>
            <c:strRef>
              <c:f>Wandoan!$BI$1</c:f>
              <c:strCache>
                <c:ptCount val="1"/>
                <c:pt idx="0">
                  <c:v>C9369-41.4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Wandoan!$A$2:$A$50</c15:sqref>
                  </c15:fullRef>
                </c:ext>
              </c:extLst>
              <c:f>(Wandoan!$A$2:$A$15,Wandoan!$A$17:$A$20,Wandoan!$A$23:$A$24,Wandoan!$A$27:$A$42,Wandoan!$A$45,Wandoan!$A$47,Wandoan!$A$49:$A$50)</c:f>
              <c:strCache>
                <c:ptCount val="40"/>
                <c:pt idx="0">
                  <c:v>Lithium</c:v>
                </c:pt>
                <c:pt idx="1">
                  <c:v>Beryllium</c:v>
                </c:pt>
                <c:pt idx="2">
                  <c:v>Aluminium</c:v>
                </c:pt>
                <c:pt idx="3">
                  <c:v>Strontium</c:v>
                </c:pt>
                <c:pt idx="4">
                  <c:v>Scandium</c:v>
                </c:pt>
                <c:pt idx="5">
                  <c:v>Vanadium</c:v>
                </c:pt>
                <c:pt idx="6">
                  <c:v>Chromium</c:v>
                </c:pt>
                <c:pt idx="7">
                  <c:v>Manganese</c:v>
                </c:pt>
                <c:pt idx="8">
                  <c:v>Iron</c:v>
                </c:pt>
                <c:pt idx="9">
                  <c:v>Cobalt</c:v>
                </c:pt>
                <c:pt idx="10">
                  <c:v>Nickel</c:v>
                </c:pt>
                <c:pt idx="11">
                  <c:v>Copper</c:v>
                </c:pt>
                <c:pt idx="12">
                  <c:v>Zinc</c:v>
                </c:pt>
                <c:pt idx="13">
                  <c:v>Gallium</c:v>
                </c:pt>
                <c:pt idx="14">
                  <c:v>Rubidium</c:v>
                </c:pt>
                <c:pt idx="15">
                  <c:v>Yttrium</c:v>
                </c:pt>
                <c:pt idx="16">
                  <c:v>Zirconium</c:v>
                </c:pt>
                <c:pt idx="17">
                  <c:v>Niobium</c:v>
                </c:pt>
                <c:pt idx="18">
                  <c:v>Cadmium</c:v>
                </c:pt>
                <c:pt idx="19">
                  <c:v>Indium</c:v>
                </c:pt>
                <c:pt idx="20">
                  <c:v>Caesium</c:v>
                </c:pt>
                <c:pt idx="21">
                  <c:v>Barium</c:v>
                </c:pt>
                <c:pt idx="22">
                  <c:v>Lanthanum</c:v>
                </c:pt>
                <c:pt idx="23">
                  <c:v>Cerium</c:v>
                </c:pt>
                <c:pt idx="24">
                  <c:v>Praseodymi</c:v>
                </c:pt>
                <c:pt idx="25">
                  <c:v>Neodynium</c:v>
                </c:pt>
                <c:pt idx="26">
                  <c:v>Samarium</c:v>
                </c:pt>
                <c:pt idx="27">
                  <c:v>Europium</c:v>
                </c:pt>
                <c:pt idx="28">
                  <c:v>Gadolinium</c:v>
                </c:pt>
                <c:pt idx="29">
                  <c:v>Terbium</c:v>
                </c:pt>
                <c:pt idx="30">
                  <c:v>Dysprosium</c:v>
                </c:pt>
                <c:pt idx="31">
                  <c:v>Holmium</c:v>
                </c:pt>
                <c:pt idx="32">
                  <c:v>Erbium</c:v>
                </c:pt>
                <c:pt idx="33">
                  <c:v>Thulium</c:v>
                </c:pt>
                <c:pt idx="34">
                  <c:v>Ytterbium</c:v>
                </c:pt>
                <c:pt idx="35">
                  <c:v>Lutetium</c:v>
                </c:pt>
                <c:pt idx="36">
                  <c:v>Gold</c:v>
                </c:pt>
                <c:pt idx="37">
                  <c:v>Lead</c:v>
                </c:pt>
                <c:pt idx="38">
                  <c:v>Thorium</c:v>
                </c:pt>
                <c:pt idx="39">
                  <c:v>Uranium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Wandoan!$BI$2:$BI$50</c15:sqref>
                  </c15:fullRef>
                </c:ext>
              </c:extLst>
              <c:f>(Wandoan!$BI$2:$BI$15,Wandoan!$BI$17:$BI$20,Wandoan!$BI$23:$BI$24,Wandoan!$BI$27:$BI$42,Wandoan!$BI$45,Wandoan!$BI$47,Wandoan!$BI$49:$BI$50)</c:f>
              <c:numCache>
                <c:formatCode>0.00</c:formatCode>
                <c:ptCount val="40"/>
                <c:pt idx="1">
                  <c:v>0.66666666666666663</c:v>
                </c:pt>
                <c:pt idx="2">
                  <c:v>0.41249999999999998</c:v>
                </c:pt>
                <c:pt idx="3">
                  <c:v>9.7142857142857142E-2</c:v>
                </c:pt>
                <c:pt idx="4">
                  <c:v>0.95588235294117652</c:v>
                </c:pt>
                <c:pt idx="5">
                  <c:v>0.14953271028037382</c:v>
                </c:pt>
                <c:pt idx="6">
                  <c:v>6.0240963855421686E-2</c:v>
                </c:pt>
                <c:pt idx="7">
                  <c:v>2.3333333333333334E-2</c:v>
                </c:pt>
                <c:pt idx="8">
                  <c:v>0.26285714285714284</c:v>
                </c:pt>
                <c:pt idx="9">
                  <c:v>0.58823529411764708</c:v>
                </c:pt>
                <c:pt idx="10">
                  <c:v>6.8181818181818177E-2</c:v>
                </c:pt>
                <c:pt idx="11">
                  <c:v>0.4</c:v>
                </c:pt>
                <c:pt idx="12">
                  <c:v>0.43661971830985913</c:v>
                </c:pt>
                <c:pt idx="13">
                  <c:v>0.57647058823529418</c:v>
                </c:pt>
                <c:pt idx="14">
                  <c:v>0.25089285714285714</c:v>
                </c:pt>
                <c:pt idx="15">
                  <c:v>0.54545454545454541</c:v>
                </c:pt>
                <c:pt idx="16">
                  <c:v>7.8947368421052627E-2</c:v>
                </c:pt>
                <c:pt idx="17">
                  <c:v>0.13333333333333333</c:v>
                </c:pt>
                <c:pt idx="18">
                  <c:v>7.3469387755102034</c:v>
                </c:pt>
                <c:pt idx="19">
                  <c:v>0.79999999999999993</c:v>
                </c:pt>
                <c:pt idx="20">
                  <c:v>0.60869565217391308</c:v>
                </c:pt>
                <c:pt idx="21">
                  <c:v>7.454545454545454E-2</c:v>
                </c:pt>
                <c:pt idx="22">
                  <c:v>0.16666666666666666</c:v>
                </c:pt>
                <c:pt idx="23">
                  <c:v>0.7890625</c:v>
                </c:pt>
                <c:pt idx="24">
                  <c:v>0.9859154929577465</c:v>
                </c:pt>
                <c:pt idx="25">
                  <c:v>1.2538461538461538</c:v>
                </c:pt>
                <c:pt idx="26">
                  <c:v>1.7333333333333334</c:v>
                </c:pt>
                <c:pt idx="27">
                  <c:v>2.5</c:v>
                </c:pt>
                <c:pt idx="28">
                  <c:v>2.5263157894736841</c:v>
                </c:pt>
                <c:pt idx="29">
                  <c:v>2.1875</c:v>
                </c:pt>
                <c:pt idx="30">
                  <c:v>2.3714285714285714</c:v>
                </c:pt>
                <c:pt idx="31">
                  <c:v>2.125</c:v>
                </c:pt>
                <c:pt idx="32">
                  <c:v>2.1304347826086958</c:v>
                </c:pt>
                <c:pt idx="33">
                  <c:v>2.1212121212121211</c:v>
                </c:pt>
                <c:pt idx="34">
                  <c:v>2.1363636363636362</c:v>
                </c:pt>
                <c:pt idx="35">
                  <c:v>2.1875</c:v>
                </c:pt>
                <c:pt idx="36">
                  <c:v>3.3333333333333335</c:v>
                </c:pt>
                <c:pt idx="37">
                  <c:v>1</c:v>
                </c:pt>
                <c:pt idx="38">
                  <c:v>0.31775700934579443</c:v>
                </c:pt>
                <c:pt idx="39">
                  <c:v>0.29642857142857143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B8-483F-A638-06E5DC4BEAAE}"/>
            </c:ext>
          </c:extLst>
        </c:ser>
        <c:ser>
          <c:idx val="12"/>
          <c:order val="12"/>
          <c:tx>
            <c:strRef>
              <c:f>Wandoan!$BJ$1</c:f>
              <c:strCache>
                <c:ptCount val="1"/>
                <c:pt idx="0">
                  <c:v>C9369-56.8          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Wandoan!$A$2:$A$50</c15:sqref>
                  </c15:fullRef>
                </c:ext>
              </c:extLst>
              <c:f>(Wandoan!$A$2:$A$15,Wandoan!$A$17:$A$20,Wandoan!$A$23:$A$24,Wandoan!$A$27:$A$42,Wandoan!$A$45,Wandoan!$A$47,Wandoan!$A$49:$A$50)</c:f>
              <c:strCache>
                <c:ptCount val="40"/>
                <c:pt idx="0">
                  <c:v>Lithium</c:v>
                </c:pt>
                <c:pt idx="1">
                  <c:v>Beryllium</c:v>
                </c:pt>
                <c:pt idx="2">
                  <c:v>Aluminium</c:v>
                </c:pt>
                <c:pt idx="3">
                  <c:v>Strontium</c:v>
                </c:pt>
                <c:pt idx="4">
                  <c:v>Scandium</c:v>
                </c:pt>
                <c:pt idx="5">
                  <c:v>Vanadium</c:v>
                </c:pt>
                <c:pt idx="6">
                  <c:v>Chromium</c:v>
                </c:pt>
                <c:pt idx="7">
                  <c:v>Manganese</c:v>
                </c:pt>
                <c:pt idx="8">
                  <c:v>Iron</c:v>
                </c:pt>
                <c:pt idx="9">
                  <c:v>Cobalt</c:v>
                </c:pt>
                <c:pt idx="10">
                  <c:v>Nickel</c:v>
                </c:pt>
                <c:pt idx="11">
                  <c:v>Copper</c:v>
                </c:pt>
                <c:pt idx="12">
                  <c:v>Zinc</c:v>
                </c:pt>
                <c:pt idx="13">
                  <c:v>Gallium</c:v>
                </c:pt>
                <c:pt idx="14">
                  <c:v>Rubidium</c:v>
                </c:pt>
                <c:pt idx="15">
                  <c:v>Yttrium</c:v>
                </c:pt>
                <c:pt idx="16">
                  <c:v>Zirconium</c:v>
                </c:pt>
                <c:pt idx="17">
                  <c:v>Niobium</c:v>
                </c:pt>
                <c:pt idx="18">
                  <c:v>Cadmium</c:v>
                </c:pt>
                <c:pt idx="19">
                  <c:v>Indium</c:v>
                </c:pt>
                <c:pt idx="20">
                  <c:v>Caesium</c:v>
                </c:pt>
                <c:pt idx="21">
                  <c:v>Barium</c:v>
                </c:pt>
                <c:pt idx="22">
                  <c:v>Lanthanum</c:v>
                </c:pt>
                <c:pt idx="23">
                  <c:v>Cerium</c:v>
                </c:pt>
                <c:pt idx="24">
                  <c:v>Praseodymi</c:v>
                </c:pt>
                <c:pt idx="25">
                  <c:v>Neodynium</c:v>
                </c:pt>
                <c:pt idx="26">
                  <c:v>Samarium</c:v>
                </c:pt>
                <c:pt idx="27">
                  <c:v>Europium</c:v>
                </c:pt>
                <c:pt idx="28">
                  <c:v>Gadolinium</c:v>
                </c:pt>
                <c:pt idx="29">
                  <c:v>Terbium</c:v>
                </c:pt>
                <c:pt idx="30">
                  <c:v>Dysprosium</c:v>
                </c:pt>
                <c:pt idx="31">
                  <c:v>Holmium</c:v>
                </c:pt>
                <c:pt idx="32">
                  <c:v>Erbium</c:v>
                </c:pt>
                <c:pt idx="33">
                  <c:v>Thulium</c:v>
                </c:pt>
                <c:pt idx="34">
                  <c:v>Ytterbium</c:v>
                </c:pt>
                <c:pt idx="35">
                  <c:v>Lutetium</c:v>
                </c:pt>
                <c:pt idx="36">
                  <c:v>Gold</c:v>
                </c:pt>
                <c:pt idx="37">
                  <c:v>Lead</c:v>
                </c:pt>
                <c:pt idx="38">
                  <c:v>Thorium</c:v>
                </c:pt>
                <c:pt idx="39">
                  <c:v>Uranium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Wandoan!$BJ$2:$BJ$50</c15:sqref>
                  </c15:fullRef>
                </c:ext>
              </c:extLst>
              <c:f>(Wandoan!$BJ$2:$BJ$15,Wandoan!$BJ$17:$BJ$20,Wandoan!$BJ$23:$BJ$24,Wandoan!$BJ$27:$BJ$42,Wandoan!$BJ$45,Wandoan!$BJ$47,Wandoan!$BJ$49:$BJ$50)</c:f>
              <c:numCache>
                <c:formatCode>0.00</c:formatCode>
                <c:ptCount val="40"/>
                <c:pt idx="0">
                  <c:v>0.3</c:v>
                </c:pt>
                <c:pt idx="1">
                  <c:v>3</c:v>
                </c:pt>
                <c:pt idx="2">
                  <c:v>0</c:v>
                </c:pt>
                <c:pt idx="3">
                  <c:v>0.6</c:v>
                </c:pt>
                <c:pt idx="4">
                  <c:v>0.41911764705882354</c:v>
                </c:pt>
                <c:pt idx="5">
                  <c:v>0.71028037383177567</c:v>
                </c:pt>
                <c:pt idx="6">
                  <c:v>0.12048192771084337</c:v>
                </c:pt>
                <c:pt idx="7">
                  <c:v>3.1666666666666669E-2</c:v>
                </c:pt>
                <c:pt idx="8">
                  <c:v>0.21142857142857144</c:v>
                </c:pt>
                <c:pt idx="9">
                  <c:v>0.70588235294117652</c:v>
                </c:pt>
                <c:pt idx="10">
                  <c:v>0.11363636363636363</c:v>
                </c:pt>
                <c:pt idx="11">
                  <c:v>1.52</c:v>
                </c:pt>
                <c:pt idx="12">
                  <c:v>0.18309859154929578</c:v>
                </c:pt>
                <c:pt idx="13">
                  <c:v>0.35294117647058826</c:v>
                </c:pt>
                <c:pt idx="14">
                  <c:v>1.8749999999999999E-2</c:v>
                </c:pt>
                <c:pt idx="15">
                  <c:v>2.6363636363636362</c:v>
                </c:pt>
                <c:pt idx="16">
                  <c:v>0.27368421052631581</c:v>
                </c:pt>
                <c:pt idx="17">
                  <c:v>0.3</c:v>
                </c:pt>
                <c:pt idx="18">
                  <c:v>0.40816326530612246</c:v>
                </c:pt>
                <c:pt idx="20">
                  <c:v>4.1304347826086961E-2</c:v>
                </c:pt>
                <c:pt idx="21">
                  <c:v>0.45454545454545453</c:v>
                </c:pt>
                <c:pt idx="22">
                  <c:v>0.23333333333333334</c:v>
                </c:pt>
                <c:pt idx="23">
                  <c:v>0.22031249999999999</c:v>
                </c:pt>
                <c:pt idx="24">
                  <c:v>0.29577464788732399</c:v>
                </c:pt>
                <c:pt idx="25">
                  <c:v>0.3923076923076923</c:v>
                </c:pt>
                <c:pt idx="26">
                  <c:v>0.71111111111111114</c:v>
                </c:pt>
                <c:pt idx="27">
                  <c:v>1.25</c:v>
                </c:pt>
                <c:pt idx="28">
                  <c:v>1.4210526315789476</c:v>
                </c:pt>
                <c:pt idx="29">
                  <c:v>1.5625</c:v>
                </c:pt>
                <c:pt idx="30">
                  <c:v>2.1428571428571428</c:v>
                </c:pt>
                <c:pt idx="31">
                  <c:v>2.25</c:v>
                </c:pt>
                <c:pt idx="32">
                  <c:v>2.3913043478260874</c:v>
                </c:pt>
                <c:pt idx="33">
                  <c:v>2.4242424242424243</c:v>
                </c:pt>
                <c:pt idx="34">
                  <c:v>2.5</c:v>
                </c:pt>
                <c:pt idx="35">
                  <c:v>2.8125</c:v>
                </c:pt>
                <c:pt idx="36">
                  <c:v>4.4444444444444446</c:v>
                </c:pt>
                <c:pt idx="37">
                  <c:v>0.26470588235294118</c:v>
                </c:pt>
                <c:pt idx="38">
                  <c:v>0.42990654205607476</c:v>
                </c:pt>
                <c:pt idx="39">
                  <c:v>2.6785714285714288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B8-483F-A638-06E5DC4BEAAE}"/>
            </c:ext>
          </c:extLst>
        </c:ser>
        <c:ser>
          <c:idx val="13"/>
          <c:order val="13"/>
          <c:tx>
            <c:strRef>
              <c:f>Wandoan!$BK$1</c:f>
              <c:strCache>
                <c:ptCount val="1"/>
                <c:pt idx="0">
                  <c:v>C9369-135.3         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Wandoan!$A$2:$A$50</c15:sqref>
                  </c15:fullRef>
                </c:ext>
              </c:extLst>
              <c:f>(Wandoan!$A$2:$A$15,Wandoan!$A$17:$A$20,Wandoan!$A$23:$A$24,Wandoan!$A$27:$A$42,Wandoan!$A$45,Wandoan!$A$47,Wandoan!$A$49:$A$50)</c:f>
              <c:strCache>
                <c:ptCount val="40"/>
                <c:pt idx="0">
                  <c:v>Lithium</c:v>
                </c:pt>
                <c:pt idx="1">
                  <c:v>Beryllium</c:v>
                </c:pt>
                <c:pt idx="2">
                  <c:v>Aluminium</c:v>
                </c:pt>
                <c:pt idx="3">
                  <c:v>Strontium</c:v>
                </c:pt>
                <c:pt idx="4">
                  <c:v>Scandium</c:v>
                </c:pt>
                <c:pt idx="5">
                  <c:v>Vanadium</c:v>
                </c:pt>
                <c:pt idx="6">
                  <c:v>Chromium</c:v>
                </c:pt>
                <c:pt idx="7">
                  <c:v>Manganese</c:v>
                </c:pt>
                <c:pt idx="8">
                  <c:v>Iron</c:v>
                </c:pt>
                <c:pt idx="9">
                  <c:v>Cobalt</c:v>
                </c:pt>
                <c:pt idx="10">
                  <c:v>Nickel</c:v>
                </c:pt>
                <c:pt idx="11">
                  <c:v>Copper</c:v>
                </c:pt>
                <c:pt idx="12">
                  <c:v>Zinc</c:v>
                </c:pt>
                <c:pt idx="13">
                  <c:v>Gallium</c:v>
                </c:pt>
                <c:pt idx="14">
                  <c:v>Rubidium</c:v>
                </c:pt>
                <c:pt idx="15">
                  <c:v>Yttrium</c:v>
                </c:pt>
                <c:pt idx="16">
                  <c:v>Zirconium</c:v>
                </c:pt>
                <c:pt idx="17">
                  <c:v>Niobium</c:v>
                </c:pt>
                <c:pt idx="18">
                  <c:v>Cadmium</c:v>
                </c:pt>
                <c:pt idx="19">
                  <c:v>Indium</c:v>
                </c:pt>
                <c:pt idx="20">
                  <c:v>Caesium</c:v>
                </c:pt>
                <c:pt idx="21">
                  <c:v>Barium</c:v>
                </c:pt>
                <c:pt idx="22">
                  <c:v>Lanthanum</c:v>
                </c:pt>
                <c:pt idx="23">
                  <c:v>Cerium</c:v>
                </c:pt>
                <c:pt idx="24">
                  <c:v>Praseodymi</c:v>
                </c:pt>
                <c:pt idx="25">
                  <c:v>Neodynium</c:v>
                </c:pt>
                <c:pt idx="26">
                  <c:v>Samarium</c:v>
                </c:pt>
                <c:pt idx="27">
                  <c:v>Europium</c:v>
                </c:pt>
                <c:pt idx="28">
                  <c:v>Gadolinium</c:v>
                </c:pt>
                <c:pt idx="29">
                  <c:v>Terbium</c:v>
                </c:pt>
                <c:pt idx="30">
                  <c:v>Dysprosium</c:v>
                </c:pt>
                <c:pt idx="31">
                  <c:v>Holmium</c:v>
                </c:pt>
                <c:pt idx="32">
                  <c:v>Erbium</c:v>
                </c:pt>
                <c:pt idx="33">
                  <c:v>Thulium</c:v>
                </c:pt>
                <c:pt idx="34">
                  <c:v>Ytterbium</c:v>
                </c:pt>
                <c:pt idx="35">
                  <c:v>Lutetium</c:v>
                </c:pt>
                <c:pt idx="36">
                  <c:v>Gold</c:v>
                </c:pt>
                <c:pt idx="37">
                  <c:v>Lead</c:v>
                </c:pt>
                <c:pt idx="38">
                  <c:v>Thorium</c:v>
                </c:pt>
                <c:pt idx="39">
                  <c:v>Uranium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Wandoan!$BK$2:$BK$50</c15:sqref>
                  </c15:fullRef>
                </c:ext>
              </c:extLst>
              <c:f>(Wandoan!$BK$2:$BK$15,Wandoan!$BK$17:$BK$20,Wandoan!$BK$23:$BK$24,Wandoan!$BK$27:$BK$42,Wandoan!$BK$45,Wandoan!$BK$47,Wandoan!$BK$49:$BK$50)</c:f>
              <c:numCache>
                <c:formatCode>0.00</c:formatCode>
                <c:ptCount val="40"/>
                <c:pt idx="0">
                  <c:v>0.75</c:v>
                </c:pt>
                <c:pt idx="1">
                  <c:v>1</c:v>
                </c:pt>
                <c:pt idx="2">
                  <c:v>0</c:v>
                </c:pt>
                <c:pt idx="3">
                  <c:v>0.74285714285714288</c:v>
                </c:pt>
                <c:pt idx="4">
                  <c:v>1.0294117647058825</c:v>
                </c:pt>
                <c:pt idx="5">
                  <c:v>1.308411214953271</c:v>
                </c:pt>
                <c:pt idx="6">
                  <c:v>0.33734939759036142</c:v>
                </c:pt>
                <c:pt idx="7">
                  <c:v>0.15666666666666668</c:v>
                </c:pt>
                <c:pt idx="8">
                  <c:v>0.37142857142857144</c:v>
                </c:pt>
                <c:pt idx="9">
                  <c:v>0.35294117647058826</c:v>
                </c:pt>
                <c:pt idx="10">
                  <c:v>0.15909090909090909</c:v>
                </c:pt>
                <c:pt idx="11">
                  <c:v>1.28</c:v>
                </c:pt>
                <c:pt idx="12">
                  <c:v>0.323943661971831</c:v>
                </c:pt>
                <c:pt idx="13">
                  <c:v>1.2352941176470589</c:v>
                </c:pt>
                <c:pt idx="14">
                  <c:v>0.53839285714285712</c:v>
                </c:pt>
                <c:pt idx="15">
                  <c:v>1.2727272727272727</c:v>
                </c:pt>
                <c:pt idx="16">
                  <c:v>0.94736842105263153</c:v>
                </c:pt>
                <c:pt idx="17">
                  <c:v>0.70833333333333337</c:v>
                </c:pt>
                <c:pt idx="18">
                  <c:v>0.61224489795918358</c:v>
                </c:pt>
                <c:pt idx="19">
                  <c:v>1.4000000000000001</c:v>
                </c:pt>
                <c:pt idx="20">
                  <c:v>1.4347826086956521</c:v>
                </c:pt>
                <c:pt idx="21">
                  <c:v>0.63636363636363635</c:v>
                </c:pt>
                <c:pt idx="22">
                  <c:v>0.8</c:v>
                </c:pt>
                <c:pt idx="23">
                  <c:v>0.98281249999999998</c:v>
                </c:pt>
                <c:pt idx="24">
                  <c:v>1.1267605633802817</c:v>
                </c:pt>
                <c:pt idx="25">
                  <c:v>1.25</c:v>
                </c:pt>
                <c:pt idx="26">
                  <c:v>1.5333333333333334</c:v>
                </c:pt>
                <c:pt idx="27">
                  <c:v>1.9318181818181817</c:v>
                </c:pt>
                <c:pt idx="28">
                  <c:v>1.7105263157894737</c:v>
                </c:pt>
                <c:pt idx="29">
                  <c:v>1.5625</c:v>
                </c:pt>
                <c:pt idx="30">
                  <c:v>1.5714285714285714</c:v>
                </c:pt>
                <c:pt idx="31">
                  <c:v>1.25</c:v>
                </c:pt>
                <c:pt idx="32">
                  <c:v>1.2173913043478262</c:v>
                </c:pt>
                <c:pt idx="33">
                  <c:v>1.2121212121212122</c:v>
                </c:pt>
                <c:pt idx="34">
                  <c:v>1.2272727272727273</c:v>
                </c:pt>
                <c:pt idx="35">
                  <c:v>1.25</c:v>
                </c:pt>
                <c:pt idx="36">
                  <c:v>4.4444444444444446</c:v>
                </c:pt>
                <c:pt idx="37">
                  <c:v>0.70588235294117652</c:v>
                </c:pt>
                <c:pt idx="38">
                  <c:v>0.66355140186915884</c:v>
                </c:pt>
                <c:pt idx="39">
                  <c:v>0.7142857142857143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B8-483F-A638-06E5DC4BE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391528"/>
        <c:axId val="812386936"/>
      </c:lineChart>
      <c:catAx>
        <c:axId val="812391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86936"/>
        <c:crosses val="autoZero"/>
        <c:auto val="1"/>
        <c:lblAlgn val="ctr"/>
        <c:lblOffset val="100"/>
        <c:noMultiLvlLbl val="0"/>
      </c:catAx>
      <c:valAx>
        <c:axId val="81238693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Sample/PAAS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91528"/>
        <c:crosses val="autoZero"/>
        <c:crossBetween val="between"/>
        <c:majorUnit val="1"/>
      </c:valAx>
      <c:spPr>
        <a:noFill/>
        <a:ln w="3175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2128502086545032"/>
          <c:y val="0.19377791898249777"/>
          <c:w val="0.57519289038497723"/>
          <c:h val="0.21370568672891682"/>
        </c:manualLayout>
      </c:layout>
      <c:overlay val="0"/>
      <c:spPr>
        <a:solidFill>
          <a:schemeClr val="bg1"/>
        </a:solidFill>
        <a:ln w="317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Unnamed mine - Black Jack</a:t>
            </a:r>
            <a:r>
              <a:rPr lang="en-AU" b="1" baseline="0"/>
              <a:t> Group coal</a:t>
            </a:r>
            <a:endParaRPr lang="en-AU" b="1"/>
          </a:p>
        </c:rich>
      </c:tx>
      <c:layout>
        <c:manualLayout>
          <c:xMode val="edge"/>
          <c:yMode val="edge"/>
          <c:x val="0.4604495074304869"/>
          <c:y val="4.945903370548768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6308675546545362E-2"/>
          <c:y val="0.16033002546296446"/>
          <c:w val="0.92084836007663862"/>
          <c:h val="0.54259650095057765"/>
        </c:manualLayout>
      </c:layout>
      <c:lineChart>
        <c:grouping val="standard"/>
        <c:varyColors val="0"/>
        <c:ser>
          <c:idx val="6"/>
          <c:order val="0"/>
          <c:tx>
            <c:strRef>
              <c:f>Unnamed!$L$1</c:f>
              <c:strCache>
                <c:ptCount val="1"/>
                <c:pt idx="0">
                  <c:v>2572506</c:v>
                </c:pt>
              </c:strCache>
            </c:strRef>
          </c:tx>
          <c:marker>
            <c:symbol val="triangle"/>
            <c:size val="6"/>
            <c:spPr>
              <a:solidFill>
                <a:schemeClr val="tx1"/>
              </a:solidFill>
              <a:ln>
                <a:solidFill>
                  <a:schemeClr val="tx1">
                    <a:lumMod val="65000"/>
                    <a:lumOff val="35000"/>
                  </a:schemeClr>
                </a:solidFill>
              </a:ln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Unnamed!$A$2:$A$50</c15:sqref>
                  </c15:fullRef>
                </c:ext>
              </c:extLst>
              <c:f>(Unnamed!$A$3:$A$5,Unnamed!$A$7:$A$15,Unnamed!$A$17:$A$20,Unnamed!$A$23,Unnamed!$A$28,Unnamed!$A$30:$A$39,Unnamed!$A$41,Unnamed!$A$45,Unnamed!$A$47,Unnamed!$A$49:$A$50)</c:f>
              <c:strCache>
                <c:ptCount val="33"/>
                <c:pt idx="0">
                  <c:v>Beryllium</c:v>
                </c:pt>
                <c:pt idx="1">
                  <c:v>Aluminium</c:v>
                </c:pt>
                <c:pt idx="2">
                  <c:v>Strontium</c:v>
                </c:pt>
                <c:pt idx="3">
                  <c:v>Vanadium</c:v>
                </c:pt>
                <c:pt idx="4">
                  <c:v>Chromium</c:v>
                </c:pt>
                <c:pt idx="5">
                  <c:v>Manganese</c:v>
                </c:pt>
                <c:pt idx="6">
                  <c:v>Iron</c:v>
                </c:pt>
                <c:pt idx="7">
                  <c:v>Cobalt</c:v>
                </c:pt>
                <c:pt idx="8">
                  <c:v>Nickel</c:v>
                </c:pt>
                <c:pt idx="9">
                  <c:v>Copper</c:v>
                </c:pt>
                <c:pt idx="10">
                  <c:v>Zinc</c:v>
                </c:pt>
                <c:pt idx="11">
                  <c:v>Gallium</c:v>
                </c:pt>
                <c:pt idx="12">
                  <c:v>Rubidium</c:v>
                </c:pt>
                <c:pt idx="13">
                  <c:v>Yttrium</c:v>
                </c:pt>
                <c:pt idx="14">
                  <c:v>Zirconium</c:v>
                </c:pt>
                <c:pt idx="15">
                  <c:v>Niobium</c:v>
                </c:pt>
                <c:pt idx="16">
                  <c:v>Cadmium</c:v>
                </c:pt>
                <c:pt idx="17">
                  <c:v>Barium</c:v>
                </c:pt>
                <c:pt idx="18">
                  <c:v>Cerium</c:v>
                </c:pt>
                <c:pt idx="19">
                  <c:v>Praseodymi</c:v>
                </c:pt>
                <c:pt idx="20">
                  <c:v>Neodynium</c:v>
                </c:pt>
                <c:pt idx="21">
                  <c:v>Samarium</c:v>
                </c:pt>
                <c:pt idx="22">
                  <c:v>Europium</c:v>
                </c:pt>
                <c:pt idx="23">
                  <c:v>Gadolinium</c:v>
                </c:pt>
                <c:pt idx="24">
                  <c:v>Terbium</c:v>
                </c:pt>
                <c:pt idx="25">
                  <c:v>Dysprosium</c:v>
                </c:pt>
                <c:pt idx="26">
                  <c:v>Holmium</c:v>
                </c:pt>
                <c:pt idx="27">
                  <c:v>Erbium</c:v>
                </c:pt>
                <c:pt idx="28">
                  <c:v>Ytterbium</c:v>
                </c:pt>
                <c:pt idx="29">
                  <c:v>Gold</c:v>
                </c:pt>
                <c:pt idx="30">
                  <c:v>Lead</c:v>
                </c:pt>
                <c:pt idx="31">
                  <c:v>Thorium</c:v>
                </c:pt>
                <c:pt idx="32">
                  <c:v>Uranium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Unnamed!$L$2:$L$50</c15:sqref>
                  </c15:fullRef>
                </c:ext>
              </c:extLst>
              <c:f>(Unnamed!$L$3:$L$5,Unnamed!$L$7:$L$15,Unnamed!$L$17:$L$20,Unnamed!$L$23,Unnamed!$L$28,Unnamed!$L$30:$L$39,Unnamed!$L$41,Unnamed!$L$45,Unnamed!$L$47,Unnamed!$L$49:$L$50)</c:f>
              <c:numCache>
                <c:formatCode>0.00</c:formatCode>
                <c:ptCount val="33"/>
                <c:pt idx="0">
                  <c:v>0.33333333333333331</c:v>
                </c:pt>
                <c:pt idx="1">
                  <c:v>5.2499999999999998E-2</c:v>
                </c:pt>
                <c:pt idx="2">
                  <c:v>1.4285714285714285E-2</c:v>
                </c:pt>
                <c:pt idx="3">
                  <c:v>3.7383177570093455E-2</c:v>
                </c:pt>
                <c:pt idx="4">
                  <c:v>3.614457831325301E-2</c:v>
                </c:pt>
                <c:pt idx="5">
                  <c:v>1.6666666666666668E-3</c:v>
                </c:pt>
                <c:pt idx="6">
                  <c:v>1.7142857142857144E-2</c:v>
                </c:pt>
                <c:pt idx="7">
                  <c:v>0.29411764705882354</c:v>
                </c:pt>
                <c:pt idx="8">
                  <c:v>0.31818181818181818</c:v>
                </c:pt>
                <c:pt idx="9">
                  <c:v>0.2</c:v>
                </c:pt>
                <c:pt idx="10">
                  <c:v>5.6338028169014086E-2</c:v>
                </c:pt>
                <c:pt idx="11">
                  <c:v>0.11764705882352941</c:v>
                </c:pt>
                <c:pt idx="12">
                  <c:v>6.6071428571428574E-3</c:v>
                </c:pt>
                <c:pt idx="13">
                  <c:v>0.13636363636363635</c:v>
                </c:pt>
                <c:pt idx="14">
                  <c:v>0.43684210526315792</c:v>
                </c:pt>
                <c:pt idx="15">
                  <c:v>4.9999999999999996E-2</c:v>
                </c:pt>
                <c:pt idx="16">
                  <c:v>0.30612244897959179</c:v>
                </c:pt>
                <c:pt idx="17">
                  <c:v>2.9090909090909091E-2</c:v>
                </c:pt>
                <c:pt idx="18">
                  <c:v>5.6250000000000001E-2</c:v>
                </c:pt>
                <c:pt idx="19">
                  <c:v>5.6338028169014093E-2</c:v>
                </c:pt>
                <c:pt idx="20">
                  <c:v>6.5384615384615388E-2</c:v>
                </c:pt>
                <c:pt idx="21">
                  <c:v>8.8888888888888892E-2</c:v>
                </c:pt>
                <c:pt idx="22">
                  <c:v>0.11363636363636365</c:v>
                </c:pt>
                <c:pt idx="23">
                  <c:v>0.13157894736842105</c:v>
                </c:pt>
                <c:pt idx="24">
                  <c:v>0.15625</c:v>
                </c:pt>
                <c:pt idx="25">
                  <c:v>0.1142857142857143</c:v>
                </c:pt>
                <c:pt idx="26">
                  <c:v>0.125</c:v>
                </c:pt>
                <c:pt idx="27">
                  <c:v>8.6956521739130446E-2</c:v>
                </c:pt>
                <c:pt idx="28">
                  <c:v>9.0909090909090912E-2</c:v>
                </c:pt>
                <c:pt idx="30">
                  <c:v>0.11176470588235293</c:v>
                </c:pt>
                <c:pt idx="31">
                  <c:v>5.7009345794392527E-2</c:v>
                </c:pt>
                <c:pt idx="32">
                  <c:v>0.12857142857142859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88F-4F24-BCC8-9A800D054CB2}"/>
            </c:ext>
          </c:extLst>
        </c:ser>
        <c:ser>
          <c:idx val="7"/>
          <c:order val="1"/>
          <c:tx>
            <c:strRef>
              <c:f>Unnamed!$M$1</c:f>
              <c:strCache>
                <c:ptCount val="1"/>
                <c:pt idx="0">
                  <c:v>2574133</c:v>
                </c:pt>
              </c:strCache>
            </c:strRef>
          </c:tx>
          <c:marker>
            <c:symbol val="diamond"/>
            <c:size val="6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Unnamed!$A$2:$A$50</c15:sqref>
                  </c15:fullRef>
                </c:ext>
              </c:extLst>
              <c:f>(Unnamed!$A$3:$A$5,Unnamed!$A$7:$A$15,Unnamed!$A$17:$A$20,Unnamed!$A$23,Unnamed!$A$28,Unnamed!$A$30:$A$39,Unnamed!$A$41,Unnamed!$A$45,Unnamed!$A$47,Unnamed!$A$49:$A$50)</c:f>
              <c:strCache>
                <c:ptCount val="33"/>
                <c:pt idx="0">
                  <c:v>Beryllium</c:v>
                </c:pt>
                <c:pt idx="1">
                  <c:v>Aluminium</c:v>
                </c:pt>
                <c:pt idx="2">
                  <c:v>Strontium</c:v>
                </c:pt>
                <c:pt idx="3">
                  <c:v>Vanadium</c:v>
                </c:pt>
                <c:pt idx="4">
                  <c:v>Chromium</c:v>
                </c:pt>
                <c:pt idx="5">
                  <c:v>Manganese</c:v>
                </c:pt>
                <c:pt idx="6">
                  <c:v>Iron</c:v>
                </c:pt>
                <c:pt idx="7">
                  <c:v>Cobalt</c:v>
                </c:pt>
                <c:pt idx="8">
                  <c:v>Nickel</c:v>
                </c:pt>
                <c:pt idx="9">
                  <c:v>Copper</c:v>
                </c:pt>
                <c:pt idx="10">
                  <c:v>Zinc</c:v>
                </c:pt>
                <c:pt idx="11">
                  <c:v>Gallium</c:v>
                </c:pt>
                <c:pt idx="12">
                  <c:v>Rubidium</c:v>
                </c:pt>
                <c:pt idx="13">
                  <c:v>Yttrium</c:v>
                </c:pt>
                <c:pt idx="14">
                  <c:v>Zirconium</c:v>
                </c:pt>
                <c:pt idx="15">
                  <c:v>Niobium</c:v>
                </c:pt>
                <c:pt idx="16">
                  <c:v>Cadmium</c:v>
                </c:pt>
                <c:pt idx="17">
                  <c:v>Barium</c:v>
                </c:pt>
                <c:pt idx="18">
                  <c:v>Cerium</c:v>
                </c:pt>
                <c:pt idx="19">
                  <c:v>Praseodymi</c:v>
                </c:pt>
                <c:pt idx="20">
                  <c:v>Neodynium</c:v>
                </c:pt>
                <c:pt idx="21">
                  <c:v>Samarium</c:v>
                </c:pt>
                <c:pt idx="22">
                  <c:v>Europium</c:v>
                </c:pt>
                <c:pt idx="23">
                  <c:v>Gadolinium</c:v>
                </c:pt>
                <c:pt idx="24">
                  <c:v>Terbium</c:v>
                </c:pt>
                <c:pt idx="25">
                  <c:v>Dysprosium</c:v>
                </c:pt>
                <c:pt idx="26">
                  <c:v>Holmium</c:v>
                </c:pt>
                <c:pt idx="27">
                  <c:v>Erbium</c:v>
                </c:pt>
                <c:pt idx="28">
                  <c:v>Ytterbium</c:v>
                </c:pt>
                <c:pt idx="29">
                  <c:v>Gold</c:v>
                </c:pt>
                <c:pt idx="30">
                  <c:v>Lead</c:v>
                </c:pt>
                <c:pt idx="31">
                  <c:v>Thorium</c:v>
                </c:pt>
                <c:pt idx="32">
                  <c:v>Uranium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Unnamed!$M$2:$M$50</c15:sqref>
                  </c15:fullRef>
                </c:ext>
              </c:extLst>
              <c:f>(Unnamed!$M$3:$M$5,Unnamed!$M$7:$M$15,Unnamed!$M$17:$M$20,Unnamed!$M$23,Unnamed!$M$28,Unnamed!$M$30:$M$39,Unnamed!$M$41,Unnamed!$M$45,Unnamed!$M$47,Unnamed!$M$49:$M$50)</c:f>
              <c:numCache>
                <c:formatCode>0.00</c:formatCode>
                <c:ptCount val="33"/>
                <c:pt idx="0">
                  <c:v>0.26666666666666666</c:v>
                </c:pt>
                <c:pt idx="1">
                  <c:v>0.05</c:v>
                </c:pt>
                <c:pt idx="2">
                  <c:v>1.1428571428571429E-2</c:v>
                </c:pt>
                <c:pt idx="3">
                  <c:v>2.8037383177570093E-2</c:v>
                </c:pt>
                <c:pt idx="4">
                  <c:v>2.4096385542168676E-2</c:v>
                </c:pt>
                <c:pt idx="5">
                  <c:v>1.6666666666666668E-3</c:v>
                </c:pt>
                <c:pt idx="6">
                  <c:v>2.0000000000000004E-2</c:v>
                </c:pt>
                <c:pt idx="7">
                  <c:v>0.17647058823529413</c:v>
                </c:pt>
                <c:pt idx="8">
                  <c:v>0.22727272727272727</c:v>
                </c:pt>
                <c:pt idx="9">
                  <c:v>0.16</c:v>
                </c:pt>
                <c:pt idx="10">
                  <c:v>4.2253521126760563E-2</c:v>
                </c:pt>
                <c:pt idx="11">
                  <c:v>0.11764705882352941</c:v>
                </c:pt>
                <c:pt idx="12">
                  <c:v>1.0714285714285714E-2</c:v>
                </c:pt>
                <c:pt idx="13">
                  <c:v>9.0909090909090912E-2</c:v>
                </c:pt>
                <c:pt idx="14">
                  <c:v>0.29473684210526313</c:v>
                </c:pt>
                <c:pt idx="15">
                  <c:v>5.1666666666666666E-2</c:v>
                </c:pt>
                <c:pt idx="16">
                  <c:v>0.30612244897959179</c:v>
                </c:pt>
                <c:pt idx="17">
                  <c:v>2.3636363636363636E-2</c:v>
                </c:pt>
                <c:pt idx="18">
                  <c:v>5.6250000000000001E-2</c:v>
                </c:pt>
                <c:pt idx="19">
                  <c:v>5.6338028169014093E-2</c:v>
                </c:pt>
                <c:pt idx="20">
                  <c:v>6.5384615384615388E-2</c:v>
                </c:pt>
                <c:pt idx="21">
                  <c:v>8.8888888888888892E-2</c:v>
                </c:pt>
                <c:pt idx="22">
                  <c:v>0.11363636363636365</c:v>
                </c:pt>
                <c:pt idx="23">
                  <c:v>0.13157894736842105</c:v>
                </c:pt>
                <c:pt idx="24">
                  <c:v>0.15625</c:v>
                </c:pt>
                <c:pt idx="25">
                  <c:v>0.1142857142857143</c:v>
                </c:pt>
                <c:pt idx="26">
                  <c:v>0.125</c:v>
                </c:pt>
                <c:pt idx="27">
                  <c:v>8.6956521739130446E-2</c:v>
                </c:pt>
                <c:pt idx="28">
                  <c:v>9.0909090909090912E-2</c:v>
                </c:pt>
                <c:pt idx="29">
                  <c:v>0.55555555555555558</c:v>
                </c:pt>
                <c:pt idx="30">
                  <c:v>0.10588235294117647</c:v>
                </c:pt>
                <c:pt idx="31">
                  <c:v>6.0747663551401876E-2</c:v>
                </c:pt>
                <c:pt idx="32">
                  <c:v>0.12857142857142859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88F-4F24-BCC8-9A800D054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391528"/>
        <c:axId val="812386936"/>
      </c:lineChart>
      <c:catAx>
        <c:axId val="812391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86936"/>
        <c:crosses val="autoZero"/>
        <c:auto val="1"/>
        <c:lblAlgn val="ctr"/>
        <c:lblOffset val="100"/>
        <c:tickLblSkip val="1"/>
        <c:noMultiLvlLbl val="0"/>
      </c:catAx>
      <c:valAx>
        <c:axId val="81238693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Sample/PAAS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91528"/>
        <c:crosses val="autoZero"/>
        <c:crossBetween val="between"/>
        <c:majorUnit val="1"/>
      </c:valAx>
      <c:spPr>
        <a:noFill/>
        <a:ln w="3175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63266851150594472"/>
          <c:y val="0.21432247939044663"/>
          <c:w val="0.26939722001763083"/>
          <c:h val="0.15459954064609141"/>
        </c:manualLayout>
      </c:layout>
      <c:overlay val="0"/>
      <c:spPr>
        <a:solidFill>
          <a:schemeClr val="bg1"/>
        </a:solidFill>
        <a:ln w="317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 rot="-5400000" vert="horz" anchor="t" anchorCtr="0"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Metropolitan</a:t>
            </a:r>
          </a:p>
        </c:rich>
      </c:tx>
      <c:layout>
        <c:manualLayout>
          <c:xMode val="edge"/>
          <c:yMode val="edge"/>
          <c:x val="0.4604495074304869"/>
          <c:y val="4.9459033705487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308675546545362E-2"/>
          <c:y val="0.16033002546296446"/>
          <c:w val="0.92084836007663862"/>
          <c:h val="0.51131586343335267"/>
        </c:manualLayout>
      </c:layout>
      <c:lineChart>
        <c:grouping val="standard"/>
        <c:varyColors val="0"/>
        <c:ser>
          <c:idx val="0"/>
          <c:order val="0"/>
          <c:tx>
            <c:strRef>
              <c:f>Metropolitan!$N$1</c:f>
              <c:strCache>
                <c:ptCount val="1"/>
                <c:pt idx="0">
                  <c:v>MG306A18CT       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Metropolitan!$A$2:$A$50</c15:sqref>
                  </c15:fullRef>
                </c:ext>
              </c:extLst>
              <c:f>(Metropolitan!$A$2:$A$15,Metropolitan!$A$17:$A$20,Metropolitan!$A$23:$A$24,Metropolitan!$A$27:$A$43,Metropolitan!$A$45,Metropolitan!$A$47:$A$50)</c:f>
              <c:strCache>
                <c:ptCount val="42"/>
                <c:pt idx="0">
                  <c:v>Lithium</c:v>
                </c:pt>
                <c:pt idx="1">
                  <c:v>Beryllium</c:v>
                </c:pt>
                <c:pt idx="2">
                  <c:v>Aluminium</c:v>
                </c:pt>
                <c:pt idx="3">
                  <c:v>Strontium</c:v>
                </c:pt>
                <c:pt idx="4">
                  <c:v>Scandium</c:v>
                </c:pt>
                <c:pt idx="5">
                  <c:v>Vanadium</c:v>
                </c:pt>
                <c:pt idx="6">
                  <c:v>Chromium</c:v>
                </c:pt>
                <c:pt idx="7">
                  <c:v>Manganese</c:v>
                </c:pt>
                <c:pt idx="8">
                  <c:v>Iron</c:v>
                </c:pt>
                <c:pt idx="9">
                  <c:v>Cobalt</c:v>
                </c:pt>
                <c:pt idx="10">
                  <c:v>Nickel</c:v>
                </c:pt>
                <c:pt idx="11">
                  <c:v>Copper</c:v>
                </c:pt>
                <c:pt idx="12">
                  <c:v>Zinc</c:v>
                </c:pt>
                <c:pt idx="13">
                  <c:v>Gallium</c:v>
                </c:pt>
                <c:pt idx="14">
                  <c:v>Rubidium</c:v>
                </c:pt>
                <c:pt idx="15">
                  <c:v>Yttrium</c:v>
                </c:pt>
                <c:pt idx="16">
                  <c:v>Zirconium</c:v>
                </c:pt>
                <c:pt idx="17">
                  <c:v>Niobium</c:v>
                </c:pt>
                <c:pt idx="18">
                  <c:v>Cadmium</c:v>
                </c:pt>
                <c:pt idx="19">
                  <c:v>Indium</c:v>
                </c:pt>
                <c:pt idx="20">
                  <c:v>Caesium</c:v>
                </c:pt>
                <c:pt idx="21">
                  <c:v>Barium</c:v>
                </c:pt>
                <c:pt idx="22">
                  <c:v>Lanthanum</c:v>
                </c:pt>
                <c:pt idx="23">
                  <c:v>Cerium</c:v>
                </c:pt>
                <c:pt idx="24">
                  <c:v>Praseodymi</c:v>
                </c:pt>
                <c:pt idx="25">
                  <c:v>Neodynium</c:v>
                </c:pt>
                <c:pt idx="26">
                  <c:v>Samarium</c:v>
                </c:pt>
                <c:pt idx="27">
                  <c:v>Europium</c:v>
                </c:pt>
                <c:pt idx="28">
                  <c:v>Gadolinium</c:v>
                </c:pt>
                <c:pt idx="29">
                  <c:v>Terbium</c:v>
                </c:pt>
                <c:pt idx="30">
                  <c:v>Dysprosium</c:v>
                </c:pt>
                <c:pt idx="31">
                  <c:v>Holmium</c:v>
                </c:pt>
                <c:pt idx="32">
                  <c:v>Erbium</c:v>
                </c:pt>
                <c:pt idx="33">
                  <c:v>Thulium</c:v>
                </c:pt>
                <c:pt idx="34">
                  <c:v>Ytterbium</c:v>
                </c:pt>
                <c:pt idx="35">
                  <c:v>Lutetium</c:v>
                </c:pt>
                <c:pt idx="36">
                  <c:v>Thallium</c:v>
                </c:pt>
                <c:pt idx="37">
                  <c:v>Gold</c:v>
                </c:pt>
                <c:pt idx="38">
                  <c:v>Lead</c:v>
                </c:pt>
                <c:pt idx="39">
                  <c:v>Bismuth</c:v>
                </c:pt>
                <c:pt idx="40">
                  <c:v>Thorium</c:v>
                </c:pt>
                <c:pt idx="41">
                  <c:v>Uranium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Metropolitan!$N$2:$N$50</c15:sqref>
                  </c15:fullRef>
                </c:ext>
              </c:extLst>
              <c:f>(Metropolitan!$N$2:$N$15,Metropolitan!$N$17:$N$20,Metropolitan!$N$23:$N$24,Metropolitan!$N$27:$N$43,Metropolitan!$N$45,Metropolitan!$N$47:$N$50)</c:f>
              <c:numCache>
                <c:formatCode>0.00</c:formatCode>
                <c:ptCount val="42"/>
                <c:pt idx="0">
                  <c:v>4</c:v>
                </c:pt>
                <c:pt idx="1">
                  <c:v>0.33333333333333331</c:v>
                </c:pt>
                <c:pt idx="2">
                  <c:v>0.4375</c:v>
                </c:pt>
                <c:pt idx="3">
                  <c:v>0.45714285714285713</c:v>
                </c:pt>
                <c:pt idx="4">
                  <c:v>0.44117647058823528</c:v>
                </c:pt>
                <c:pt idx="5">
                  <c:v>0.3644859813084112</c:v>
                </c:pt>
                <c:pt idx="6">
                  <c:v>0.2289156626506024</c:v>
                </c:pt>
                <c:pt idx="7">
                  <c:v>0.13666666666666666</c:v>
                </c:pt>
                <c:pt idx="8">
                  <c:v>0.19142857142857142</c:v>
                </c:pt>
                <c:pt idx="9">
                  <c:v>0.41176470588235292</c:v>
                </c:pt>
                <c:pt idx="10">
                  <c:v>0.31818181818181818</c:v>
                </c:pt>
                <c:pt idx="11">
                  <c:v>0.84</c:v>
                </c:pt>
                <c:pt idx="12">
                  <c:v>0.19718309859154928</c:v>
                </c:pt>
                <c:pt idx="13">
                  <c:v>1.0705882352941176</c:v>
                </c:pt>
                <c:pt idx="14">
                  <c:v>0.19107142857142856</c:v>
                </c:pt>
                <c:pt idx="15">
                  <c:v>0.59090909090909094</c:v>
                </c:pt>
                <c:pt idx="16">
                  <c:v>0.45789473684210524</c:v>
                </c:pt>
                <c:pt idx="17">
                  <c:v>0.3666666666666667</c:v>
                </c:pt>
                <c:pt idx="18">
                  <c:v>1.1224489795918366</c:v>
                </c:pt>
                <c:pt idx="19">
                  <c:v>0.79999999999999993</c:v>
                </c:pt>
                <c:pt idx="20">
                  <c:v>0.93478260869565222</c:v>
                </c:pt>
                <c:pt idx="21">
                  <c:v>0.87272727272727268</c:v>
                </c:pt>
                <c:pt idx="22">
                  <c:v>0.3</c:v>
                </c:pt>
                <c:pt idx="23">
                  <c:v>0.30937500000000001</c:v>
                </c:pt>
                <c:pt idx="24">
                  <c:v>0.3380281690140845</c:v>
                </c:pt>
                <c:pt idx="25">
                  <c:v>0.37307692307692303</c:v>
                </c:pt>
                <c:pt idx="26">
                  <c:v>0.46666666666666667</c:v>
                </c:pt>
                <c:pt idx="27">
                  <c:v>0.56818181818181823</c:v>
                </c:pt>
                <c:pt idx="28">
                  <c:v>0.65789473684210531</c:v>
                </c:pt>
                <c:pt idx="29">
                  <c:v>0.625</c:v>
                </c:pt>
                <c:pt idx="30">
                  <c:v>0.62857142857142867</c:v>
                </c:pt>
                <c:pt idx="31">
                  <c:v>0.5</c:v>
                </c:pt>
                <c:pt idx="32">
                  <c:v>0.56521739130434789</c:v>
                </c:pt>
                <c:pt idx="33">
                  <c:v>0.60606060606060608</c:v>
                </c:pt>
                <c:pt idx="34">
                  <c:v>0.54545454545454541</c:v>
                </c:pt>
                <c:pt idx="35">
                  <c:v>0.625</c:v>
                </c:pt>
                <c:pt idx="36">
                  <c:v>0.57333333333333336</c:v>
                </c:pt>
                <c:pt idx="37">
                  <c:v>1.1111111111111112</c:v>
                </c:pt>
                <c:pt idx="38">
                  <c:v>0.82352941176470584</c:v>
                </c:pt>
                <c:pt idx="39">
                  <c:v>4.1732283464566935</c:v>
                </c:pt>
                <c:pt idx="40">
                  <c:v>0.70093457943925241</c:v>
                </c:pt>
                <c:pt idx="41">
                  <c:v>0.8928571428571429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8F-46BB-AF4C-E4429EF1D2DC}"/>
            </c:ext>
          </c:extLst>
        </c:ser>
        <c:ser>
          <c:idx val="1"/>
          <c:order val="1"/>
          <c:tx>
            <c:strRef>
              <c:f>Metropolitan!$O$1</c:f>
              <c:strCache>
                <c:ptCount val="1"/>
                <c:pt idx="0">
                  <c:v>MG306A13CT        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Metropolitan!$A$2:$A$50</c15:sqref>
                  </c15:fullRef>
                </c:ext>
              </c:extLst>
              <c:f>(Metropolitan!$A$2:$A$15,Metropolitan!$A$17:$A$20,Metropolitan!$A$23:$A$24,Metropolitan!$A$27:$A$43,Metropolitan!$A$45,Metropolitan!$A$47:$A$50)</c:f>
              <c:strCache>
                <c:ptCount val="42"/>
                <c:pt idx="0">
                  <c:v>Lithium</c:v>
                </c:pt>
                <c:pt idx="1">
                  <c:v>Beryllium</c:v>
                </c:pt>
                <c:pt idx="2">
                  <c:v>Aluminium</c:v>
                </c:pt>
                <c:pt idx="3">
                  <c:v>Strontium</c:v>
                </c:pt>
                <c:pt idx="4">
                  <c:v>Scandium</c:v>
                </c:pt>
                <c:pt idx="5">
                  <c:v>Vanadium</c:v>
                </c:pt>
                <c:pt idx="6">
                  <c:v>Chromium</c:v>
                </c:pt>
                <c:pt idx="7">
                  <c:v>Manganese</c:v>
                </c:pt>
                <c:pt idx="8">
                  <c:v>Iron</c:v>
                </c:pt>
                <c:pt idx="9">
                  <c:v>Cobalt</c:v>
                </c:pt>
                <c:pt idx="10">
                  <c:v>Nickel</c:v>
                </c:pt>
                <c:pt idx="11">
                  <c:v>Copper</c:v>
                </c:pt>
                <c:pt idx="12">
                  <c:v>Zinc</c:v>
                </c:pt>
                <c:pt idx="13">
                  <c:v>Gallium</c:v>
                </c:pt>
                <c:pt idx="14">
                  <c:v>Rubidium</c:v>
                </c:pt>
                <c:pt idx="15">
                  <c:v>Yttrium</c:v>
                </c:pt>
                <c:pt idx="16">
                  <c:v>Zirconium</c:v>
                </c:pt>
                <c:pt idx="17">
                  <c:v>Niobium</c:v>
                </c:pt>
                <c:pt idx="18">
                  <c:v>Cadmium</c:v>
                </c:pt>
                <c:pt idx="19">
                  <c:v>Indium</c:v>
                </c:pt>
                <c:pt idx="20">
                  <c:v>Caesium</c:v>
                </c:pt>
                <c:pt idx="21">
                  <c:v>Barium</c:v>
                </c:pt>
                <c:pt idx="22">
                  <c:v>Lanthanum</c:v>
                </c:pt>
                <c:pt idx="23">
                  <c:v>Cerium</c:v>
                </c:pt>
                <c:pt idx="24">
                  <c:v>Praseodymi</c:v>
                </c:pt>
                <c:pt idx="25">
                  <c:v>Neodynium</c:v>
                </c:pt>
                <c:pt idx="26">
                  <c:v>Samarium</c:v>
                </c:pt>
                <c:pt idx="27">
                  <c:v>Europium</c:v>
                </c:pt>
                <c:pt idx="28">
                  <c:v>Gadolinium</c:v>
                </c:pt>
                <c:pt idx="29">
                  <c:v>Terbium</c:v>
                </c:pt>
                <c:pt idx="30">
                  <c:v>Dysprosium</c:v>
                </c:pt>
                <c:pt idx="31">
                  <c:v>Holmium</c:v>
                </c:pt>
                <c:pt idx="32">
                  <c:v>Erbium</c:v>
                </c:pt>
                <c:pt idx="33">
                  <c:v>Thulium</c:v>
                </c:pt>
                <c:pt idx="34">
                  <c:v>Ytterbium</c:v>
                </c:pt>
                <c:pt idx="35">
                  <c:v>Lutetium</c:v>
                </c:pt>
                <c:pt idx="36">
                  <c:v>Thallium</c:v>
                </c:pt>
                <c:pt idx="37">
                  <c:v>Gold</c:v>
                </c:pt>
                <c:pt idx="38">
                  <c:v>Lead</c:v>
                </c:pt>
                <c:pt idx="39">
                  <c:v>Bismuth</c:v>
                </c:pt>
                <c:pt idx="40">
                  <c:v>Thorium</c:v>
                </c:pt>
                <c:pt idx="41">
                  <c:v>Uranium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Metropolitan!$O$2:$O$50</c15:sqref>
                  </c15:fullRef>
                </c:ext>
              </c:extLst>
              <c:f>(Metropolitan!$O$2:$O$15,Metropolitan!$O$17:$O$20,Metropolitan!$O$23:$O$24,Metropolitan!$O$27:$O$43,Metropolitan!$O$45,Metropolitan!$O$47:$O$50)</c:f>
              <c:numCache>
                <c:formatCode>0.00</c:formatCode>
                <c:ptCount val="42"/>
                <c:pt idx="0">
                  <c:v>4.05</c:v>
                </c:pt>
                <c:pt idx="1">
                  <c:v>0.33333333333333331</c:v>
                </c:pt>
                <c:pt idx="2">
                  <c:v>0.36249999999999999</c:v>
                </c:pt>
                <c:pt idx="3">
                  <c:v>0.51428571428571423</c:v>
                </c:pt>
                <c:pt idx="4">
                  <c:v>0.41176470588235292</c:v>
                </c:pt>
                <c:pt idx="5">
                  <c:v>0.27102803738317754</c:v>
                </c:pt>
                <c:pt idx="6">
                  <c:v>0.16867469879518071</c:v>
                </c:pt>
                <c:pt idx="7">
                  <c:v>8.5000000000000006E-2</c:v>
                </c:pt>
                <c:pt idx="8">
                  <c:v>0.14000000000000001</c:v>
                </c:pt>
                <c:pt idx="9">
                  <c:v>0.35294117647058826</c:v>
                </c:pt>
                <c:pt idx="10">
                  <c:v>0.31818181818181818</c:v>
                </c:pt>
                <c:pt idx="11">
                  <c:v>0.64</c:v>
                </c:pt>
                <c:pt idx="12">
                  <c:v>0.18309859154929578</c:v>
                </c:pt>
                <c:pt idx="13">
                  <c:v>1.0058823529411764</c:v>
                </c:pt>
                <c:pt idx="14">
                  <c:v>0.11696428571428572</c:v>
                </c:pt>
                <c:pt idx="15">
                  <c:v>0.45454545454545453</c:v>
                </c:pt>
                <c:pt idx="16">
                  <c:v>0.36842105263157893</c:v>
                </c:pt>
                <c:pt idx="17">
                  <c:v>0.27499999999999997</c:v>
                </c:pt>
                <c:pt idx="18">
                  <c:v>0.91836734693877542</c:v>
                </c:pt>
                <c:pt idx="19">
                  <c:v>0.6</c:v>
                </c:pt>
                <c:pt idx="20">
                  <c:v>0.73913043478260876</c:v>
                </c:pt>
                <c:pt idx="21">
                  <c:v>0.94545454545454544</c:v>
                </c:pt>
                <c:pt idx="22">
                  <c:v>0.23333333333333334</c:v>
                </c:pt>
                <c:pt idx="23">
                  <c:v>0.28437499999999999</c:v>
                </c:pt>
                <c:pt idx="24">
                  <c:v>0.29577464788732399</c:v>
                </c:pt>
                <c:pt idx="25">
                  <c:v>0.33076923076923076</c:v>
                </c:pt>
                <c:pt idx="26">
                  <c:v>0.42222222222222222</c:v>
                </c:pt>
                <c:pt idx="27">
                  <c:v>0.56818181818181823</c:v>
                </c:pt>
                <c:pt idx="28">
                  <c:v>0.63157894736842102</c:v>
                </c:pt>
                <c:pt idx="29">
                  <c:v>0.46875</c:v>
                </c:pt>
                <c:pt idx="30">
                  <c:v>0.6</c:v>
                </c:pt>
                <c:pt idx="31">
                  <c:v>0.5</c:v>
                </c:pt>
                <c:pt idx="32">
                  <c:v>0.56521739130434789</c:v>
                </c:pt>
                <c:pt idx="33">
                  <c:v>0.60606060606060608</c:v>
                </c:pt>
                <c:pt idx="34">
                  <c:v>0.59090909090909083</c:v>
                </c:pt>
                <c:pt idx="35">
                  <c:v>0.625</c:v>
                </c:pt>
                <c:pt idx="36">
                  <c:v>0.45333333333333337</c:v>
                </c:pt>
                <c:pt idx="37">
                  <c:v>2.2222222222222223</c:v>
                </c:pt>
                <c:pt idx="38">
                  <c:v>0.6470588235294118</c:v>
                </c:pt>
                <c:pt idx="39">
                  <c:v>3.7007874015748028</c:v>
                </c:pt>
                <c:pt idx="40">
                  <c:v>0.63551401869158886</c:v>
                </c:pt>
                <c:pt idx="41">
                  <c:v>0.85714285714285721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8F-46BB-AF4C-E4429EF1D2DC}"/>
            </c:ext>
          </c:extLst>
        </c:ser>
        <c:ser>
          <c:idx val="2"/>
          <c:order val="2"/>
          <c:tx>
            <c:strRef>
              <c:f>Metropolitan!$P$1</c:f>
              <c:strCache>
                <c:ptCount val="1"/>
                <c:pt idx="0">
                  <c:v>MG306A10CT         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Metropolitan!$A$2:$A$50</c15:sqref>
                  </c15:fullRef>
                </c:ext>
              </c:extLst>
              <c:f>(Metropolitan!$A$2:$A$15,Metropolitan!$A$17:$A$20,Metropolitan!$A$23:$A$24,Metropolitan!$A$27:$A$43,Metropolitan!$A$45,Metropolitan!$A$47:$A$50)</c:f>
              <c:strCache>
                <c:ptCount val="42"/>
                <c:pt idx="0">
                  <c:v>Lithium</c:v>
                </c:pt>
                <c:pt idx="1">
                  <c:v>Beryllium</c:v>
                </c:pt>
                <c:pt idx="2">
                  <c:v>Aluminium</c:v>
                </c:pt>
                <c:pt idx="3">
                  <c:v>Strontium</c:v>
                </c:pt>
                <c:pt idx="4">
                  <c:v>Scandium</c:v>
                </c:pt>
                <c:pt idx="5">
                  <c:v>Vanadium</c:v>
                </c:pt>
                <c:pt idx="6">
                  <c:v>Chromium</c:v>
                </c:pt>
                <c:pt idx="7">
                  <c:v>Manganese</c:v>
                </c:pt>
                <c:pt idx="8">
                  <c:v>Iron</c:v>
                </c:pt>
                <c:pt idx="9">
                  <c:v>Cobalt</c:v>
                </c:pt>
                <c:pt idx="10">
                  <c:v>Nickel</c:v>
                </c:pt>
                <c:pt idx="11">
                  <c:v>Copper</c:v>
                </c:pt>
                <c:pt idx="12">
                  <c:v>Zinc</c:v>
                </c:pt>
                <c:pt idx="13">
                  <c:v>Gallium</c:v>
                </c:pt>
                <c:pt idx="14">
                  <c:v>Rubidium</c:v>
                </c:pt>
                <c:pt idx="15">
                  <c:v>Yttrium</c:v>
                </c:pt>
                <c:pt idx="16">
                  <c:v>Zirconium</c:v>
                </c:pt>
                <c:pt idx="17">
                  <c:v>Niobium</c:v>
                </c:pt>
                <c:pt idx="18">
                  <c:v>Cadmium</c:v>
                </c:pt>
                <c:pt idx="19">
                  <c:v>Indium</c:v>
                </c:pt>
                <c:pt idx="20">
                  <c:v>Caesium</c:v>
                </c:pt>
                <c:pt idx="21">
                  <c:v>Barium</c:v>
                </c:pt>
                <c:pt idx="22">
                  <c:v>Lanthanum</c:v>
                </c:pt>
                <c:pt idx="23">
                  <c:v>Cerium</c:v>
                </c:pt>
                <c:pt idx="24">
                  <c:v>Praseodymi</c:v>
                </c:pt>
                <c:pt idx="25">
                  <c:v>Neodynium</c:v>
                </c:pt>
                <c:pt idx="26">
                  <c:v>Samarium</c:v>
                </c:pt>
                <c:pt idx="27">
                  <c:v>Europium</c:v>
                </c:pt>
                <c:pt idx="28">
                  <c:v>Gadolinium</c:v>
                </c:pt>
                <c:pt idx="29">
                  <c:v>Terbium</c:v>
                </c:pt>
                <c:pt idx="30">
                  <c:v>Dysprosium</c:v>
                </c:pt>
                <c:pt idx="31">
                  <c:v>Holmium</c:v>
                </c:pt>
                <c:pt idx="32">
                  <c:v>Erbium</c:v>
                </c:pt>
                <c:pt idx="33">
                  <c:v>Thulium</c:v>
                </c:pt>
                <c:pt idx="34">
                  <c:v>Ytterbium</c:v>
                </c:pt>
                <c:pt idx="35">
                  <c:v>Lutetium</c:v>
                </c:pt>
                <c:pt idx="36">
                  <c:v>Thallium</c:v>
                </c:pt>
                <c:pt idx="37">
                  <c:v>Gold</c:v>
                </c:pt>
                <c:pt idx="38">
                  <c:v>Lead</c:v>
                </c:pt>
                <c:pt idx="39">
                  <c:v>Bismuth</c:v>
                </c:pt>
                <c:pt idx="40">
                  <c:v>Thorium</c:v>
                </c:pt>
                <c:pt idx="41">
                  <c:v>Uranium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Metropolitan!$P$2:$P$50</c15:sqref>
                  </c15:fullRef>
                </c:ext>
              </c:extLst>
              <c:f>(Metropolitan!$P$2:$P$15,Metropolitan!$P$17:$P$20,Metropolitan!$P$23:$P$24,Metropolitan!$P$27:$P$43,Metropolitan!$P$45,Metropolitan!$P$47:$P$50)</c:f>
              <c:numCache>
                <c:formatCode>0.00</c:formatCode>
                <c:ptCount val="42"/>
                <c:pt idx="0">
                  <c:v>5</c:v>
                </c:pt>
                <c:pt idx="1">
                  <c:v>0.3</c:v>
                </c:pt>
                <c:pt idx="2">
                  <c:v>0.4</c:v>
                </c:pt>
                <c:pt idx="3">
                  <c:v>0.68571428571428572</c:v>
                </c:pt>
                <c:pt idx="4">
                  <c:v>0.375</c:v>
                </c:pt>
                <c:pt idx="5">
                  <c:v>0.27102803738317754</c:v>
                </c:pt>
                <c:pt idx="6">
                  <c:v>0.19277108433734941</c:v>
                </c:pt>
                <c:pt idx="7">
                  <c:v>2.5000000000000001E-2</c:v>
                </c:pt>
                <c:pt idx="8">
                  <c:v>0.11142857142857143</c:v>
                </c:pt>
                <c:pt idx="9">
                  <c:v>0.23529411764705882</c:v>
                </c:pt>
                <c:pt idx="10">
                  <c:v>0.36363636363636365</c:v>
                </c:pt>
                <c:pt idx="11">
                  <c:v>0.64</c:v>
                </c:pt>
                <c:pt idx="12">
                  <c:v>0.14084507042253522</c:v>
                </c:pt>
                <c:pt idx="13">
                  <c:v>1.1352941176470588</c:v>
                </c:pt>
                <c:pt idx="14">
                  <c:v>6.9642857142857145E-2</c:v>
                </c:pt>
                <c:pt idx="15">
                  <c:v>0.59090909090909094</c:v>
                </c:pt>
                <c:pt idx="16">
                  <c:v>0.44210526315789472</c:v>
                </c:pt>
                <c:pt idx="17">
                  <c:v>0.27499999999999997</c:v>
                </c:pt>
                <c:pt idx="18">
                  <c:v>0.91836734693877542</c:v>
                </c:pt>
                <c:pt idx="19">
                  <c:v>0.6</c:v>
                </c:pt>
                <c:pt idx="20">
                  <c:v>0.32608695652173914</c:v>
                </c:pt>
                <c:pt idx="21">
                  <c:v>1.1272727272727272</c:v>
                </c:pt>
                <c:pt idx="22">
                  <c:v>0.2</c:v>
                </c:pt>
                <c:pt idx="23">
                  <c:v>0.24062500000000001</c:v>
                </c:pt>
                <c:pt idx="24">
                  <c:v>0.26760563380281688</c:v>
                </c:pt>
                <c:pt idx="25">
                  <c:v>0.30769230769230771</c:v>
                </c:pt>
                <c:pt idx="26">
                  <c:v>0.4</c:v>
                </c:pt>
                <c:pt idx="27">
                  <c:v>0.56818181818181823</c:v>
                </c:pt>
                <c:pt idx="28">
                  <c:v>0.60526315789473684</c:v>
                </c:pt>
                <c:pt idx="29">
                  <c:v>0.625</c:v>
                </c:pt>
                <c:pt idx="30">
                  <c:v>0.65714285714285714</c:v>
                </c:pt>
                <c:pt idx="31">
                  <c:v>0.625</c:v>
                </c:pt>
                <c:pt idx="32">
                  <c:v>0.60869565217391308</c:v>
                </c:pt>
                <c:pt idx="33">
                  <c:v>0.60606060606060608</c:v>
                </c:pt>
                <c:pt idx="34">
                  <c:v>0.63636363636363624</c:v>
                </c:pt>
                <c:pt idx="35">
                  <c:v>0.625</c:v>
                </c:pt>
                <c:pt idx="36">
                  <c:v>0.52</c:v>
                </c:pt>
                <c:pt idx="37">
                  <c:v>1.6666666666666667</c:v>
                </c:pt>
                <c:pt idx="38">
                  <c:v>0.6470588235294118</c:v>
                </c:pt>
                <c:pt idx="40">
                  <c:v>0.62616822429906549</c:v>
                </c:pt>
                <c:pt idx="41">
                  <c:v>0.8928571428571429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8F-46BB-AF4C-E4429EF1D2DC}"/>
            </c:ext>
          </c:extLst>
        </c:ser>
        <c:ser>
          <c:idx val="3"/>
          <c:order val="3"/>
          <c:tx>
            <c:strRef>
              <c:f>Metropolitan!$Q$1</c:f>
              <c:strCache>
                <c:ptCount val="1"/>
                <c:pt idx="0">
                  <c:v>MG306A15CT         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Metropolitan!$A$2:$A$50</c15:sqref>
                  </c15:fullRef>
                </c:ext>
              </c:extLst>
              <c:f>(Metropolitan!$A$2:$A$15,Metropolitan!$A$17:$A$20,Metropolitan!$A$23:$A$24,Metropolitan!$A$27:$A$43,Metropolitan!$A$45,Metropolitan!$A$47:$A$50)</c:f>
              <c:strCache>
                <c:ptCount val="42"/>
                <c:pt idx="0">
                  <c:v>Lithium</c:v>
                </c:pt>
                <c:pt idx="1">
                  <c:v>Beryllium</c:v>
                </c:pt>
                <c:pt idx="2">
                  <c:v>Aluminium</c:v>
                </c:pt>
                <c:pt idx="3">
                  <c:v>Strontium</c:v>
                </c:pt>
                <c:pt idx="4">
                  <c:v>Scandium</c:v>
                </c:pt>
                <c:pt idx="5">
                  <c:v>Vanadium</c:v>
                </c:pt>
                <c:pt idx="6">
                  <c:v>Chromium</c:v>
                </c:pt>
                <c:pt idx="7">
                  <c:v>Manganese</c:v>
                </c:pt>
                <c:pt idx="8">
                  <c:v>Iron</c:v>
                </c:pt>
                <c:pt idx="9">
                  <c:v>Cobalt</c:v>
                </c:pt>
                <c:pt idx="10">
                  <c:v>Nickel</c:v>
                </c:pt>
                <c:pt idx="11">
                  <c:v>Copper</c:v>
                </c:pt>
                <c:pt idx="12">
                  <c:v>Zinc</c:v>
                </c:pt>
                <c:pt idx="13">
                  <c:v>Gallium</c:v>
                </c:pt>
                <c:pt idx="14">
                  <c:v>Rubidium</c:v>
                </c:pt>
                <c:pt idx="15">
                  <c:v>Yttrium</c:v>
                </c:pt>
                <c:pt idx="16">
                  <c:v>Zirconium</c:v>
                </c:pt>
                <c:pt idx="17">
                  <c:v>Niobium</c:v>
                </c:pt>
                <c:pt idx="18">
                  <c:v>Cadmium</c:v>
                </c:pt>
                <c:pt idx="19">
                  <c:v>Indium</c:v>
                </c:pt>
                <c:pt idx="20">
                  <c:v>Caesium</c:v>
                </c:pt>
                <c:pt idx="21">
                  <c:v>Barium</c:v>
                </c:pt>
                <c:pt idx="22">
                  <c:v>Lanthanum</c:v>
                </c:pt>
                <c:pt idx="23">
                  <c:v>Cerium</c:v>
                </c:pt>
                <c:pt idx="24">
                  <c:v>Praseodymi</c:v>
                </c:pt>
                <c:pt idx="25">
                  <c:v>Neodynium</c:v>
                </c:pt>
                <c:pt idx="26">
                  <c:v>Samarium</c:v>
                </c:pt>
                <c:pt idx="27">
                  <c:v>Europium</c:v>
                </c:pt>
                <c:pt idx="28">
                  <c:v>Gadolinium</c:v>
                </c:pt>
                <c:pt idx="29">
                  <c:v>Terbium</c:v>
                </c:pt>
                <c:pt idx="30">
                  <c:v>Dysprosium</c:v>
                </c:pt>
                <c:pt idx="31">
                  <c:v>Holmium</c:v>
                </c:pt>
                <c:pt idx="32">
                  <c:v>Erbium</c:v>
                </c:pt>
                <c:pt idx="33">
                  <c:v>Thulium</c:v>
                </c:pt>
                <c:pt idx="34">
                  <c:v>Ytterbium</c:v>
                </c:pt>
                <c:pt idx="35">
                  <c:v>Lutetium</c:v>
                </c:pt>
                <c:pt idx="36">
                  <c:v>Thallium</c:v>
                </c:pt>
                <c:pt idx="37">
                  <c:v>Gold</c:v>
                </c:pt>
                <c:pt idx="38">
                  <c:v>Lead</c:v>
                </c:pt>
                <c:pt idx="39">
                  <c:v>Bismuth</c:v>
                </c:pt>
                <c:pt idx="40">
                  <c:v>Thorium</c:v>
                </c:pt>
                <c:pt idx="41">
                  <c:v>Uranium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Metropolitan!$Q$2:$Q$50</c15:sqref>
                  </c15:fullRef>
                </c:ext>
              </c:extLst>
              <c:f>(Metropolitan!$Q$2:$Q$15,Metropolitan!$Q$17:$Q$20,Metropolitan!$Q$23:$Q$24,Metropolitan!$Q$27:$Q$43,Metropolitan!$Q$45,Metropolitan!$Q$47:$Q$50)</c:f>
              <c:numCache>
                <c:formatCode>0.00</c:formatCode>
                <c:ptCount val="42"/>
                <c:pt idx="0">
                  <c:v>4.05</c:v>
                </c:pt>
                <c:pt idx="1">
                  <c:v>0.33333333333333331</c:v>
                </c:pt>
                <c:pt idx="2">
                  <c:v>0.4375</c:v>
                </c:pt>
                <c:pt idx="3">
                  <c:v>0.4</c:v>
                </c:pt>
                <c:pt idx="4">
                  <c:v>0.3970588235294118</c:v>
                </c:pt>
                <c:pt idx="5">
                  <c:v>0.3364485981308411</c:v>
                </c:pt>
                <c:pt idx="6">
                  <c:v>0.2289156626506024</c:v>
                </c:pt>
                <c:pt idx="7">
                  <c:v>0.115</c:v>
                </c:pt>
                <c:pt idx="8">
                  <c:v>0.18571428571428572</c:v>
                </c:pt>
                <c:pt idx="9">
                  <c:v>0.35294117647058826</c:v>
                </c:pt>
                <c:pt idx="10">
                  <c:v>0.36363636363636365</c:v>
                </c:pt>
                <c:pt idx="11">
                  <c:v>0.8</c:v>
                </c:pt>
                <c:pt idx="12">
                  <c:v>0.21126760563380281</c:v>
                </c:pt>
                <c:pt idx="13">
                  <c:v>0.92352941176470582</c:v>
                </c:pt>
                <c:pt idx="14">
                  <c:v>0.17589285714285713</c:v>
                </c:pt>
                <c:pt idx="15">
                  <c:v>0.59090909090909094</c:v>
                </c:pt>
                <c:pt idx="16">
                  <c:v>0.43157894736842106</c:v>
                </c:pt>
                <c:pt idx="17">
                  <c:v>0.33333333333333331</c:v>
                </c:pt>
                <c:pt idx="18">
                  <c:v>1.0204081632653061</c:v>
                </c:pt>
                <c:pt idx="21">
                  <c:v>0.76363636363636367</c:v>
                </c:pt>
                <c:pt idx="22">
                  <c:v>0.3</c:v>
                </c:pt>
                <c:pt idx="23">
                  <c:v>0.32500000000000001</c:v>
                </c:pt>
                <c:pt idx="24">
                  <c:v>0.36619718309859156</c:v>
                </c:pt>
                <c:pt idx="25">
                  <c:v>0.40769230769230769</c:v>
                </c:pt>
                <c:pt idx="26">
                  <c:v>0.48888888888888893</c:v>
                </c:pt>
                <c:pt idx="27">
                  <c:v>0.56818181818181823</c:v>
                </c:pt>
                <c:pt idx="28">
                  <c:v>0.68421052631578949</c:v>
                </c:pt>
                <c:pt idx="29">
                  <c:v>0.625</c:v>
                </c:pt>
                <c:pt idx="30">
                  <c:v>0.6</c:v>
                </c:pt>
                <c:pt idx="31">
                  <c:v>0.5</c:v>
                </c:pt>
                <c:pt idx="32">
                  <c:v>0.56521739130434789</c:v>
                </c:pt>
                <c:pt idx="33">
                  <c:v>0.60606060606060608</c:v>
                </c:pt>
                <c:pt idx="34">
                  <c:v>0.59090909090909083</c:v>
                </c:pt>
                <c:pt idx="35">
                  <c:v>0.625</c:v>
                </c:pt>
                <c:pt idx="36">
                  <c:v>0.53333333333333333</c:v>
                </c:pt>
                <c:pt idx="37">
                  <c:v>1.1111111111111112</c:v>
                </c:pt>
                <c:pt idx="38">
                  <c:v>0.70588235294117652</c:v>
                </c:pt>
                <c:pt idx="39">
                  <c:v>3.7795275590551181</c:v>
                </c:pt>
                <c:pt idx="40">
                  <c:v>0.70093457943925241</c:v>
                </c:pt>
                <c:pt idx="41">
                  <c:v>0.8928571428571429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8F-46BB-AF4C-E4429EF1D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391528"/>
        <c:axId val="812386936"/>
      </c:lineChart>
      <c:catAx>
        <c:axId val="812391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86936"/>
        <c:crosses val="autoZero"/>
        <c:auto val="1"/>
        <c:lblAlgn val="ctr"/>
        <c:lblOffset val="100"/>
        <c:noMultiLvlLbl val="0"/>
      </c:catAx>
      <c:valAx>
        <c:axId val="81238693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Sample/PAAS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91528"/>
        <c:crosses val="autoZero"/>
        <c:crossBetween val="between"/>
        <c:majorUnit val="1"/>
      </c:valAx>
      <c:spPr>
        <a:noFill/>
        <a:ln w="3175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52175200097889685"/>
          <c:y val="0.21432247939044663"/>
          <c:w val="0.30675857093200481"/>
          <c:h val="0.16281725665928243"/>
        </c:manualLayout>
      </c:layout>
      <c:overlay val="0"/>
      <c:spPr>
        <a:solidFill>
          <a:schemeClr val="bg1"/>
        </a:solidFill>
        <a:ln w="317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Stanwell</a:t>
            </a:r>
          </a:p>
        </c:rich>
      </c:tx>
      <c:layout>
        <c:manualLayout>
          <c:xMode val="edge"/>
          <c:yMode val="edge"/>
          <c:x val="0.4604495074304869"/>
          <c:y val="4.9459033705487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308675546545362E-2"/>
          <c:y val="0.16033002546296446"/>
          <c:w val="0.92084836007663862"/>
          <c:h val="0.51131586343335267"/>
        </c:manualLayout>
      </c:layout>
      <c:lineChart>
        <c:grouping val="standard"/>
        <c:varyColors val="0"/>
        <c:ser>
          <c:idx val="0"/>
          <c:order val="0"/>
          <c:tx>
            <c:strRef>
              <c:f>'Power plant ash'!$T$1</c:f>
              <c:strCache>
                <c:ptCount val="1"/>
                <c:pt idx="0">
                  <c:v>STFA-1           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'Power plant ash'!$A$2:$A$50</c15:sqref>
                  </c15:fullRef>
                </c:ext>
              </c:extLst>
              <c:f>('Power plant ash'!$A$2:$A$15,'Power plant ash'!$A$17:$A$25,'Power plant ash'!$A$27:$A$43,'Power plant ash'!$A$45,'Power plant ash'!$A$47:$A$50)</c:f>
              <c:strCache>
                <c:ptCount val="45"/>
                <c:pt idx="0">
                  <c:v>Lithium</c:v>
                </c:pt>
                <c:pt idx="1">
                  <c:v>Beryllium</c:v>
                </c:pt>
                <c:pt idx="2">
                  <c:v>Aluminium</c:v>
                </c:pt>
                <c:pt idx="3">
                  <c:v>Strontium</c:v>
                </c:pt>
                <c:pt idx="4">
                  <c:v>Scandium</c:v>
                </c:pt>
                <c:pt idx="5">
                  <c:v>Vanadium</c:v>
                </c:pt>
                <c:pt idx="6">
                  <c:v>Chromium</c:v>
                </c:pt>
                <c:pt idx="7">
                  <c:v>Manganese</c:v>
                </c:pt>
                <c:pt idx="8">
                  <c:v>Iron</c:v>
                </c:pt>
                <c:pt idx="9">
                  <c:v>Cobalt</c:v>
                </c:pt>
                <c:pt idx="10">
                  <c:v>Nickel</c:v>
                </c:pt>
                <c:pt idx="11">
                  <c:v>Copper</c:v>
                </c:pt>
                <c:pt idx="12">
                  <c:v>Zinc</c:v>
                </c:pt>
                <c:pt idx="13">
                  <c:v>Gallium</c:v>
                </c:pt>
                <c:pt idx="14">
                  <c:v>Rubidium</c:v>
                </c:pt>
                <c:pt idx="15">
                  <c:v>Yttrium</c:v>
                </c:pt>
                <c:pt idx="16">
                  <c:v>Zirconium</c:v>
                </c:pt>
                <c:pt idx="17">
                  <c:v>Niobium</c:v>
                </c:pt>
                <c:pt idx="18">
                  <c:v>Molybdenum</c:v>
                </c:pt>
                <c:pt idx="19">
                  <c:v>Silver</c:v>
                </c:pt>
                <c:pt idx="20">
                  <c:v>Cadmium</c:v>
                </c:pt>
                <c:pt idx="21">
                  <c:v>Indium</c:v>
                </c:pt>
                <c:pt idx="22">
                  <c:v>Tin</c:v>
                </c:pt>
                <c:pt idx="23">
                  <c:v>Caesium</c:v>
                </c:pt>
                <c:pt idx="24">
                  <c:v>Barium</c:v>
                </c:pt>
                <c:pt idx="25">
                  <c:v>Lanthanum</c:v>
                </c:pt>
                <c:pt idx="26">
                  <c:v>Cerium</c:v>
                </c:pt>
                <c:pt idx="27">
                  <c:v>Praseodymi</c:v>
                </c:pt>
                <c:pt idx="28">
                  <c:v>Neodynium</c:v>
                </c:pt>
                <c:pt idx="29">
                  <c:v>Samarium</c:v>
                </c:pt>
                <c:pt idx="30">
                  <c:v>Europium</c:v>
                </c:pt>
                <c:pt idx="31">
                  <c:v>Gadolinium</c:v>
                </c:pt>
                <c:pt idx="32">
                  <c:v>Terbium</c:v>
                </c:pt>
                <c:pt idx="33">
                  <c:v>Dysprosium</c:v>
                </c:pt>
                <c:pt idx="34">
                  <c:v>Holmium</c:v>
                </c:pt>
                <c:pt idx="35">
                  <c:v>Erbium</c:v>
                </c:pt>
                <c:pt idx="36">
                  <c:v>Thulium</c:v>
                </c:pt>
                <c:pt idx="37">
                  <c:v>Ytterbium</c:v>
                </c:pt>
                <c:pt idx="38">
                  <c:v>Lutetium</c:v>
                </c:pt>
                <c:pt idx="39">
                  <c:v>Thallium</c:v>
                </c:pt>
                <c:pt idx="40">
                  <c:v>Gold</c:v>
                </c:pt>
                <c:pt idx="41">
                  <c:v>Lead</c:v>
                </c:pt>
                <c:pt idx="42">
                  <c:v>Bismuth</c:v>
                </c:pt>
                <c:pt idx="43">
                  <c:v>Thorium</c:v>
                </c:pt>
                <c:pt idx="44">
                  <c:v>Uranium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'Power plant ash'!$T$2:$T$50</c15:sqref>
                  </c15:fullRef>
                </c:ext>
              </c:extLst>
              <c:f>('Power plant ash'!$T$2:$T$15,'Power plant ash'!$T$17:$T$25,'Power plant ash'!$T$27:$T$43,'Power plant ash'!$T$45,'Power plant ash'!$T$47:$T$50)</c:f>
              <c:numCache>
                <c:formatCode>0.00</c:formatCode>
                <c:ptCount val="45"/>
                <c:pt idx="0">
                  <c:v>2.5499999999999998</c:v>
                </c:pt>
                <c:pt idx="1">
                  <c:v>2</c:v>
                </c:pt>
                <c:pt idx="2">
                  <c:v>1.75</c:v>
                </c:pt>
                <c:pt idx="3">
                  <c:v>0.21428571428571427</c:v>
                </c:pt>
                <c:pt idx="4">
                  <c:v>2.5735294117647061</c:v>
                </c:pt>
                <c:pt idx="5">
                  <c:v>1.2149532710280373</c:v>
                </c:pt>
                <c:pt idx="6">
                  <c:v>0.33734939759036142</c:v>
                </c:pt>
                <c:pt idx="7">
                  <c:v>0.2</c:v>
                </c:pt>
                <c:pt idx="8">
                  <c:v>0.22</c:v>
                </c:pt>
                <c:pt idx="9">
                  <c:v>1.0588235294117647</c:v>
                </c:pt>
                <c:pt idx="10">
                  <c:v>0.56818181818181823</c:v>
                </c:pt>
                <c:pt idx="11">
                  <c:v>1.48</c:v>
                </c:pt>
                <c:pt idx="12">
                  <c:v>1.8309859154929577</c:v>
                </c:pt>
                <c:pt idx="13">
                  <c:v>2.0294117647058822</c:v>
                </c:pt>
                <c:pt idx="14">
                  <c:v>0.38303571428571426</c:v>
                </c:pt>
                <c:pt idx="15">
                  <c:v>4.1363636363636367</c:v>
                </c:pt>
                <c:pt idx="16">
                  <c:v>2.5263157894736841</c:v>
                </c:pt>
                <c:pt idx="17">
                  <c:v>1.125</c:v>
                </c:pt>
                <c:pt idx="18">
                  <c:v>5.333333333333333</c:v>
                </c:pt>
                <c:pt idx="19">
                  <c:v>5.7999999999999989</c:v>
                </c:pt>
                <c:pt idx="20">
                  <c:v>4.5918367346938771</c:v>
                </c:pt>
                <c:pt idx="21">
                  <c:v>4.1999999999999993</c:v>
                </c:pt>
                <c:pt idx="22">
                  <c:v>1.1454545454545455</c:v>
                </c:pt>
                <c:pt idx="23">
                  <c:v>1.6521739130434783</c:v>
                </c:pt>
                <c:pt idx="24">
                  <c:v>0.38181818181818183</c:v>
                </c:pt>
                <c:pt idx="25">
                  <c:v>1.1333333333333333</c:v>
                </c:pt>
                <c:pt idx="26">
                  <c:v>1.71875</c:v>
                </c:pt>
                <c:pt idx="27">
                  <c:v>2.056338028169014</c:v>
                </c:pt>
                <c:pt idx="28">
                  <c:v>2.476923076923077</c:v>
                </c:pt>
                <c:pt idx="29">
                  <c:v>3.3555555555555556</c:v>
                </c:pt>
                <c:pt idx="30">
                  <c:v>4.3181818181818183</c:v>
                </c:pt>
                <c:pt idx="31">
                  <c:v>4.9736842105263159</c:v>
                </c:pt>
                <c:pt idx="32">
                  <c:v>4.53125</c:v>
                </c:pt>
                <c:pt idx="33">
                  <c:v>5.2857142857142856</c:v>
                </c:pt>
                <c:pt idx="34">
                  <c:v>4.7499999999999991</c:v>
                </c:pt>
                <c:pt idx="35">
                  <c:v>4.9565217391304355</c:v>
                </c:pt>
                <c:pt idx="36">
                  <c:v>5.1515151515151514</c:v>
                </c:pt>
                <c:pt idx="37">
                  <c:v>5.1363636363636367</c:v>
                </c:pt>
                <c:pt idx="38">
                  <c:v>5.3125</c:v>
                </c:pt>
                <c:pt idx="39">
                  <c:v>1.3333333333333333</c:v>
                </c:pt>
                <c:pt idx="41">
                  <c:v>2.1176470588235294</c:v>
                </c:pt>
                <c:pt idx="42">
                  <c:v>6.1417322834645667</c:v>
                </c:pt>
                <c:pt idx="43">
                  <c:v>1.4112149532710281</c:v>
                </c:pt>
                <c:pt idx="44">
                  <c:v>1.4642857142857142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2B-4854-9C71-A68D9E3FCE4A}"/>
            </c:ext>
          </c:extLst>
        </c:ser>
        <c:ser>
          <c:idx val="1"/>
          <c:order val="1"/>
          <c:tx>
            <c:strRef>
              <c:f>'Power plant ash'!$U$1</c:f>
              <c:strCache>
                <c:ptCount val="1"/>
                <c:pt idx="0">
                  <c:v>STBA-1            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'Power plant ash'!$A$2:$A$50</c15:sqref>
                  </c15:fullRef>
                </c:ext>
              </c:extLst>
              <c:f>('Power plant ash'!$A$2:$A$15,'Power plant ash'!$A$17:$A$25,'Power plant ash'!$A$27:$A$43,'Power plant ash'!$A$45,'Power plant ash'!$A$47:$A$50)</c:f>
              <c:strCache>
                <c:ptCount val="45"/>
                <c:pt idx="0">
                  <c:v>Lithium</c:v>
                </c:pt>
                <c:pt idx="1">
                  <c:v>Beryllium</c:v>
                </c:pt>
                <c:pt idx="2">
                  <c:v>Aluminium</c:v>
                </c:pt>
                <c:pt idx="3">
                  <c:v>Strontium</c:v>
                </c:pt>
                <c:pt idx="4">
                  <c:v>Scandium</c:v>
                </c:pt>
                <c:pt idx="5">
                  <c:v>Vanadium</c:v>
                </c:pt>
                <c:pt idx="6">
                  <c:v>Chromium</c:v>
                </c:pt>
                <c:pt idx="7">
                  <c:v>Manganese</c:v>
                </c:pt>
                <c:pt idx="8">
                  <c:v>Iron</c:v>
                </c:pt>
                <c:pt idx="9">
                  <c:v>Cobalt</c:v>
                </c:pt>
                <c:pt idx="10">
                  <c:v>Nickel</c:v>
                </c:pt>
                <c:pt idx="11">
                  <c:v>Copper</c:v>
                </c:pt>
                <c:pt idx="12">
                  <c:v>Zinc</c:v>
                </c:pt>
                <c:pt idx="13">
                  <c:v>Gallium</c:v>
                </c:pt>
                <c:pt idx="14">
                  <c:v>Rubidium</c:v>
                </c:pt>
                <c:pt idx="15">
                  <c:v>Yttrium</c:v>
                </c:pt>
                <c:pt idx="16">
                  <c:v>Zirconium</c:v>
                </c:pt>
                <c:pt idx="17">
                  <c:v>Niobium</c:v>
                </c:pt>
                <c:pt idx="18">
                  <c:v>Molybdenum</c:v>
                </c:pt>
                <c:pt idx="19">
                  <c:v>Silver</c:v>
                </c:pt>
                <c:pt idx="20">
                  <c:v>Cadmium</c:v>
                </c:pt>
                <c:pt idx="21">
                  <c:v>Indium</c:v>
                </c:pt>
                <c:pt idx="22">
                  <c:v>Tin</c:v>
                </c:pt>
                <c:pt idx="23">
                  <c:v>Caesium</c:v>
                </c:pt>
                <c:pt idx="24">
                  <c:v>Barium</c:v>
                </c:pt>
                <c:pt idx="25">
                  <c:v>Lanthanum</c:v>
                </c:pt>
                <c:pt idx="26">
                  <c:v>Cerium</c:v>
                </c:pt>
                <c:pt idx="27">
                  <c:v>Praseodymi</c:v>
                </c:pt>
                <c:pt idx="28">
                  <c:v>Neodynium</c:v>
                </c:pt>
                <c:pt idx="29">
                  <c:v>Samarium</c:v>
                </c:pt>
                <c:pt idx="30">
                  <c:v>Europium</c:v>
                </c:pt>
                <c:pt idx="31">
                  <c:v>Gadolinium</c:v>
                </c:pt>
                <c:pt idx="32">
                  <c:v>Terbium</c:v>
                </c:pt>
                <c:pt idx="33">
                  <c:v>Dysprosium</c:v>
                </c:pt>
                <c:pt idx="34">
                  <c:v>Holmium</c:v>
                </c:pt>
                <c:pt idx="35">
                  <c:v>Erbium</c:v>
                </c:pt>
                <c:pt idx="36">
                  <c:v>Thulium</c:v>
                </c:pt>
                <c:pt idx="37">
                  <c:v>Ytterbium</c:v>
                </c:pt>
                <c:pt idx="38">
                  <c:v>Lutetium</c:v>
                </c:pt>
                <c:pt idx="39">
                  <c:v>Thallium</c:v>
                </c:pt>
                <c:pt idx="40">
                  <c:v>Gold</c:v>
                </c:pt>
                <c:pt idx="41">
                  <c:v>Lead</c:v>
                </c:pt>
                <c:pt idx="42">
                  <c:v>Bismuth</c:v>
                </c:pt>
                <c:pt idx="43">
                  <c:v>Thorium</c:v>
                </c:pt>
                <c:pt idx="44">
                  <c:v>Uranium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'Power plant ash'!$U$2:$U$50</c15:sqref>
                  </c15:fullRef>
                </c:ext>
              </c:extLst>
              <c:f>('Power plant ash'!$U$2:$U$15,'Power plant ash'!$U$17:$U$25,'Power plant ash'!$U$27:$U$43,'Power plant ash'!$U$45,'Power plant ash'!$U$47:$U$50)</c:f>
              <c:numCache>
                <c:formatCode>0.00</c:formatCode>
                <c:ptCount val="45"/>
                <c:pt idx="0">
                  <c:v>2.65</c:v>
                </c:pt>
                <c:pt idx="1">
                  <c:v>1.6666666666666667</c:v>
                </c:pt>
                <c:pt idx="2">
                  <c:v>1.7875000000000001</c:v>
                </c:pt>
                <c:pt idx="3">
                  <c:v>0.11142857142857143</c:v>
                </c:pt>
                <c:pt idx="4">
                  <c:v>2.1323529411764706</c:v>
                </c:pt>
                <c:pt idx="5">
                  <c:v>1.1214953271028036</c:v>
                </c:pt>
                <c:pt idx="6">
                  <c:v>0.30120481927710846</c:v>
                </c:pt>
                <c:pt idx="7">
                  <c:v>0.16666666666666666</c:v>
                </c:pt>
                <c:pt idx="8">
                  <c:v>0.23428571428571429</c:v>
                </c:pt>
                <c:pt idx="9">
                  <c:v>4.2941176470588234</c:v>
                </c:pt>
                <c:pt idx="10">
                  <c:v>0.31818181818181818</c:v>
                </c:pt>
                <c:pt idx="11">
                  <c:v>1.36</c:v>
                </c:pt>
                <c:pt idx="12">
                  <c:v>0.19718309859154928</c:v>
                </c:pt>
                <c:pt idx="13">
                  <c:v>0.78823529411764703</c:v>
                </c:pt>
                <c:pt idx="14">
                  <c:v>0.28928571428571426</c:v>
                </c:pt>
                <c:pt idx="15">
                  <c:v>3.2272727272727271</c:v>
                </c:pt>
                <c:pt idx="16">
                  <c:v>2</c:v>
                </c:pt>
                <c:pt idx="17">
                  <c:v>1.0416666666666667</c:v>
                </c:pt>
                <c:pt idx="18">
                  <c:v>2.6666666666666665</c:v>
                </c:pt>
                <c:pt idx="19">
                  <c:v>2</c:v>
                </c:pt>
                <c:pt idx="20">
                  <c:v>0.30612244897959179</c:v>
                </c:pt>
                <c:pt idx="23">
                  <c:v>0.91304347826086962</c:v>
                </c:pt>
                <c:pt idx="24">
                  <c:v>0.34545454545454546</c:v>
                </c:pt>
                <c:pt idx="25">
                  <c:v>1.1333333333333333</c:v>
                </c:pt>
                <c:pt idx="26">
                  <c:v>1.5093749999999999</c:v>
                </c:pt>
                <c:pt idx="27">
                  <c:v>1.8309859154929577</c:v>
                </c:pt>
                <c:pt idx="28">
                  <c:v>2.1153846153846154</c:v>
                </c:pt>
                <c:pt idx="29">
                  <c:v>2.822222222222222</c:v>
                </c:pt>
                <c:pt idx="30">
                  <c:v>3.5227272727272729</c:v>
                </c:pt>
                <c:pt idx="31">
                  <c:v>4.052631578947369</c:v>
                </c:pt>
                <c:pt idx="32">
                  <c:v>3.5937499999999996</c:v>
                </c:pt>
                <c:pt idx="33">
                  <c:v>3.9714285714285715</c:v>
                </c:pt>
                <c:pt idx="34">
                  <c:v>3.4999999999999996</c:v>
                </c:pt>
                <c:pt idx="35">
                  <c:v>3.7391304347826089</c:v>
                </c:pt>
                <c:pt idx="36">
                  <c:v>3.6363636363636362</c:v>
                </c:pt>
                <c:pt idx="37">
                  <c:v>3.8636363636363633</c:v>
                </c:pt>
                <c:pt idx="38">
                  <c:v>4.0625</c:v>
                </c:pt>
                <c:pt idx="39">
                  <c:v>1.1866666666666668</c:v>
                </c:pt>
                <c:pt idx="41">
                  <c:v>0.28823529411764709</c:v>
                </c:pt>
                <c:pt idx="43">
                  <c:v>1.2990654205607477</c:v>
                </c:pt>
                <c:pt idx="44">
                  <c:v>1.2142857142857144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2B-4854-9C71-A68D9E3FC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391528"/>
        <c:axId val="812386936"/>
      </c:lineChart>
      <c:catAx>
        <c:axId val="812391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86936"/>
        <c:crosses val="autoZero"/>
        <c:auto val="1"/>
        <c:lblAlgn val="ctr"/>
        <c:lblOffset val="100"/>
        <c:noMultiLvlLbl val="0"/>
      </c:catAx>
      <c:valAx>
        <c:axId val="81238693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Sample/PAAS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91528"/>
        <c:crosses val="autoZero"/>
        <c:crossBetween val="between"/>
        <c:majorUnit val="1"/>
      </c:valAx>
      <c:spPr>
        <a:noFill/>
        <a:ln w="3175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80196213283670192"/>
          <c:y val="0.19788680378263288"/>
          <c:w val="9.2833396046591743E-2"/>
          <c:h val="0.14587996944542675"/>
        </c:manualLayout>
      </c:layout>
      <c:overlay val="0"/>
      <c:spPr>
        <a:solidFill>
          <a:schemeClr val="bg1"/>
        </a:solidFill>
        <a:ln w="317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Newlands</a:t>
            </a:r>
          </a:p>
        </c:rich>
      </c:tx>
      <c:layout>
        <c:manualLayout>
          <c:xMode val="edge"/>
          <c:yMode val="edge"/>
          <c:x val="0.4604495074304869"/>
          <c:y val="4.9459033705487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308675546545362E-2"/>
          <c:y val="0.16033002546296446"/>
          <c:w val="0.92084836007663862"/>
          <c:h val="0.51131586343335267"/>
        </c:manualLayout>
      </c:layout>
      <c:lineChart>
        <c:grouping val="standard"/>
        <c:varyColors val="0"/>
        <c:ser>
          <c:idx val="0"/>
          <c:order val="0"/>
          <c:tx>
            <c:strRef>
              <c:f>Newlands!$N$1</c:f>
              <c:strCache>
                <c:ptCount val="1"/>
                <c:pt idx="0">
                  <c:v>NEW-1            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Newlands!$A$2:$A$50</c15:sqref>
                  </c15:fullRef>
                </c:ext>
              </c:extLst>
              <c:f>(Newlands!$A$2:$A$15,Newlands!$A$17:$A$21,Newlands!$A$23:$A$24,Newlands!$A$27:$A$43,Newlands!$A$45,Newlands!$A$47:$A$50)</c:f>
              <c:strCache>
                <c:ptCount val="43"/>
                <c:pt idx="0">
                  <c:v>Lithium</c:v>
                </c:pt>
                <c:pt idx="1">
                  <c:v>Beryllium</c:v>
                </c:pt>
                <c:pt idx="2">
                  <c:v>Aluminium</c:v>
                </c:pt>
                <c:pt idx="3">
                  <c:v>Strontium</c:v>
                </c:pt>
                <c:pt idx="4">
                  <c:v>Scandium</c:v>
                </c:pt>
                <c:pt idx="5">
                  <c:v>Vanadium</c:v>
                </c:pt>
                <c:pt idx="6">
                  <c:v>Chromium</c:v>
                </c:pt>
                <c:pt idx="7">
                  <c:v>Manganese</c:v>
                </c:pt>
                <c:pt idx="8">
                  <c:v>Iron</c:v>
                </c:pt>
                <c:pt idx="9">
                  <c:v>Cobalt</c:v>
                </c:pt>
                <c:pt idx="10">
                  <c:v>Nickel</c:v>
                </c:pt>
                <c:pt idx="11">
                  <c:v>Copper</c:v>
                </c:pt>
                <c:pt idx="12">
                  <c:v>Zinc</c:v>
                </c:pt>
                <c:pt idx="13">
                  <c:v>Gallium</c:v>
                </c:pt>
                <c:pt idx="14">
                  <c:v>Rubidium</c:v>
                </c:pt>
                <c:pt idx="15">
                  <c:v>Yttrium</c:v>
                </c:pt>
                <c:pt idx="16">
                  <c:v>Zirconium</c:v>
                </c:pt>
                <c:pt idx="17">
                  <c:v>Niobium</c:v>
                </c:pt>
                <c:pt idx="18">
                  <c:v>Molybdenum</c:v>
                </c:pt>
                <c:pt idx="19">
                  <c:v>Cadmium</c:v>
                </c:pt>
                <c:pt idx="20">
                  <c:v>Indium</c:v>
                </c:pt>
                <c:pt idx="21">
                  <c:v>Caesium</c:v>
                </c:pt>
                <c:pt idx="22">
                  <c:v>Barium</c:v>
                </c:pt>
                <c:pt idx="23">
                  <c:v>Lanthanum</c:v>
                </c:pt>
                <c:pt idx="24">
                  <c:v>Cerium</c:v>
                </c:pt>
                <c:pt idx="25">
                  <c:v>Praseodymi</c:v>
                </c:pt>
                <c:pt idx="26">
                  <c:v>Neodynium</c:v>
                </c:pt>
                <c:pt idx="27">
                  <c:v>Samarium</c:v>
                </c:pt>
                <c:pt idx="28">
                  <c:v>Europium</c:v>
                </c:pt>
                <c:pt idx="29">
                  <c:v>Gadolinium</c:v>
                </c:pt>
                <c:pt idx="30">
                  <c:v>Terbium</c:v>
                </c:pt>
                <c:pt idx="31">
                  <c:v>Dysprosium</c:v>
                </c:pt>
                <c:pt idx="32">
                  <c:v>Holmium</c:v>
                </c:pt>
                <c:pt idx="33">
                  <c:v>Erbium</c:v>
                </c:pt>
                <c:pt idx="34">
                  <c:v>Thulium</c:v>
                </c:pt>
                <c:pt idx="35">
                  <c:v>Ytterbium</c:v>
                </c:pt>
                <c:pt idx="36">
                  <c:v>Lutetium</c:v>
                </c:pt>
                <c:pt idx="37">
                  <c:v>Thallium</c:v>
                </c:pt>
                <c:pt idx="38">
                  <c:v>Gold</c:v>
                </c:pt>
                <c:pt idx="39">
                  <c:v>Lead</c:v>
                </c:pt>
                <c:pt idx="40">
                  <c:v>Bismuth</c:v>
                </c:pt>
                <c:pt idx="41">
                  <c:v>Thorium</c:v>
                </c:pt>
                <c:pt idx="42">
                  <c:v>Uranium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Newlands!$N$2:$N$50</c15:sqref>
                  </c15:fullRef>
                </c:ext>
              </c:extLst>
              <c:f>(Newlands!$N$2:$N$15,Newlands!$N$17:$N$21,Newlands!$N$23:$N$24,Newlands!$N$27:$N$43,Newlands!$N$45,Newlands!$N$47:$N$50)</c:f>
              <c:numCache>
                <c:formatCode>0.00</c:formatCode>
                <c:ptCount val="43"/>
                <c:pt idx="0">
                  <c:v>1.1000000000000001</c:v>
                </c:pt>
                <c:pt idx="1">
                  <c:v>0.3</c:v>
                </c:pt>
                <c:pt idx="2">
                  <c:v>0.35</c:v>
                </c:pt>
                <c:pt idx="3">
                  <c:v>0.34285714285714286</c:v>
                </c:pt>
                <c:pt idx="4">
                  <c:v>0.41176470588235292</c:v>
                </c:pt>
                <c:pt idx="5">
                  <c:v>0.34579439252336447</c:v>
                </c:pt>
                <c:pt idx="6">
                  <c:v>7.2289156626506021E-2</c:v>
                </c:pt>
                <c:pt idx="7">
                  <c:v>0.04</c:v>
                </c:pt>
                <c:pt idx="8">
                  <c:v>5.7142857142857141E-2</c:v>
                </c:pt>
                <c:pt idx="9">
                  <c:v>1.2352941176470589</c:v>
                </c:pt>
                <c:pt idx="10">
                  <c:v>0.11363636363636363</c:v>
                </c:pt>
                <c:pt idx="11">
                  <c:v>0.56000000000000005</c:v>
                </c:pt>
                <c:pt idx="12">
                  <c:v>0.26760563380281688</c:v>
                </c:pt>
                <c:pt idx="13">
                  <c:v>0.35294117647058826</c:v>
                </c:pt>
                <c:pt idx="14">
                  <c:v>6.0714285714285714E-2</c:v>
                </c:pt>
                <c:pt idx="15">
                  <c:v>0.77272727272727271</c:v>
                </c:pt>
                <c:pt idx="16">
                  <c:v>0.52631578947368418</c:v>
                </c:pt>
                <c:pt idx="17">
                  <c:v>0.16666666666666666</c:v>
                </c:pt>
                <c:pt idx="19">
                  <c:v>0.7142857142857143</c:v>
                </c:pt>
                <c:pt idx="20">
                  <c:v>0.6</c:v>
                </c:pt>
                <c:pt idx="21">
                  <c:v>0.16739130434782609</c:v>
                </c:pt>
                <c:pt idx="22">
                  <c:v>0.16</c:v>
                </c:pt>
                <c:pt idx="23">
                  <c:v>0.5</c:v>
                </c:pt>
                <c:pt idx="24">
                  <c:v>0.55625000000000002</c:v>
                </c:pt>
                <c:pt idx="25">
                  <c:v>0.63380281690140849</c:v>
                </c:pt>
                <c:pt idx="26">
                  <c:v>0.67307692307692313</c:v>
                </c:pt>
                <c:pt idx="27">
                  <c:v>0.77777777777777779</c:v>
                </c:pt>
                <c:pt idx="28">
                  <c:v>0.90909090909090917</c:v>
                </c:pt>
                <c:pt idx="29">
                  <c:v>0.86842105263157898</c:v>
                </c:pt>
                <c:pt idx="30">
                  <c:v>0.78125</c:v>
                </c:pt>
                <c:pt idx="31">
                  <c:v>0.79999999999999993</c:v>
                </c:pt>
                <c:pt idx="32">
                  <c:v>0.74999999999999989</c:v>
                </c:pt>
                <c:pt idx="33">
                  <c:v>0.73913043478260876</c:v>
                </c:pt>
                <c:pt idx="34">
                  <c:v>0.90909090909090906</c:v>
                </c:pt>
                <c:pt idx="35">
                  <c:v>0.7727272727272726</c:v>
                </c:pt>
                <c:pt idx="36">
                  <c:v>0.9375</c:v>
                </c:pt>
                <c:pt idx="37">
                  <c:v>0.22666666666666668</c:v>
                </c:pt>
                <c:pt idx="38">
                  <c:v>3.8888888888888893</c:v>
                </c:pt>
                <c:pt idx="39">
                  <c:v>0.52352941176470591</c:v>
                </c:pt>
                <c:pt idx="40">
                  <c:v>1.889763779527559</c:v>
                </c:pt>
                <c:pt idx="41">
                  <c:v>0.40186915887850466</c:v>
                </c:pt>
                <c:pt idx="42">
                  <c:v>0.4285714285714286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0F-4514-9896-2F103D3C6FEA}"/>
            </c:ext>
          </c:extLst>
        </c:ser>
        <c:ser>
          <c:idx val="1"/>
          <c:order val="1"/>
          <c:tx>
            <c:strRef>
              <c:f>Newlands!$O$1</c:f>
              <c:strCache>
                <c:ptCount val="1"/>
                <c:pt idx="0">
                  <c:v>NEW-2             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Newlands!$A$2:$A$50</c15:sqref>
                  </c15:fullRef>
                </c:ext>
              </c:extLst>
              <c:f>(Newlands!$A$2:$A$15,Newlands!$A$17:$A$21,Newlands!$A$23:$A$24,Newlands!$A$27:$A$43,Newlands!$A$45,Newlands!$A$47:$A$50)</c:f>
              <c:strCache>
                <c:ptCount val="43"/>
                <c:pt idx="0">
                  <c:v>Lithium</c:v>
                </c:pt>
                <c:pt idx="1">
                  <c:v>Beryllium</c:v>
                </c:pt>
                <c:pt idx="2">
                  <c:v>Aluminium</c:v>
                </c:pt>
                <c:pt idx="3">
                  <c:v>Strontium</c:v>
                </c:pt>
                <c:pt idx="4">
                  <c:v>Scandium</c:v>
                </c:pt>
                <c:pt idx="5">
                  <c:v>Vanadium</c:v>
                </c:pt>
                <c:pt idx="6">
                  <c:v>Chromium</c:v>
                </c:pt>
                <c:pt idx="7">
                  <c:v>Manganese</c:v>
                </c:pt>
                <c:pt idx="8">
                  <c:v>Iron</c:v>
                </c:pt>
                <c:pt idx="9">
                  <c:v>Cobalt</c:v>
                </c:pt>
                <c:pt idx="10">
                  <c:v>Nickel</c:v>
                </c:pt>
                <c:pt idx="11">
                  <c:v>Copper</c:v>
                </c:pt>
                <c:pt idx="12">
                  <c:v>Zinc</c:v>
                </c:pt>
                <c:pt idx="13">
                  <c:v>Gallium</c:v>
                </c:pt>
                <c:pt idx="14">
                  <c:v>Rubidium</c:v>
                </c:pt>
                <c:pt idx="15">
                  <c:v>Yttrium</c:v>
                </c:pt>
                <c:pt idx="16">
                  <c:v>Zirconium</c:v>
                </c:pt>
                <c:pt idx="17">
                  <c:v>Niobium</c:v>
                </c:pt>
                <c:pt idx="18">
                  <c:v>Molybdenum</c:v>
                </c:pt>
                <c:pt idx="19">
                  <c:v>Cadmium</c:v>
                </c:pt>
                <c:pt idx="20">
                  <c:v>Indium</c:v>
                </c:pt>
                <c:pt idx="21">
                  <c:v>Caesium</c:v>
                </c:pt>
                <c:pt idx="22">
                  <c:v>Barium</c:v>
                </c:pt>
                <c:pt idx="23">
                  <c:v>Lanthanum</c:v>
                </c:pt>
                <c:pt idx="24">
                  <c:v>Cerium</c:v>
                </c:pt>
                <c:pt idx="25">
                  <c:v>Praseodymi</c:v>
                </c:pt>
                <c:pt idx="26">
                  <c:v>Neodynium</c:v>
                </c:pt>
                <c:pt idx="27">
                  <c:v>Samarium</c:v>
                </c:pt>
                <c:pt idx="28">
                  <c:v>Europium</c:v>
                </c:pt>
                <c:pt idx="29">
                  <c:v>Gadolinium</c:v>
                </c:pt>
                <c:pt idx="30">
                  <c:v>Terbium</c:v>
                </c:pt>
                <c:pt idx="31">
                  <c:v>Dysprosium</c:v>
                </c:pt>
                <c:pt idx="32">
                  <c:v>Holmium</c:v>
                </c:pt>
                <c:pt idx="33">
                  <c:v>Erbium</c:v>
                </c:pt>
                <c:pt idx="34">
                  <c:v>Thulium</c:v>
                </c:pt>
                <c:pt idx="35">
                  <c:v>Ytterbium</c:v>
                </c:pt>
                <c:pt idx="36">
                  <c:v>Lutetium</c:v>
                </c:pt>
                <c:pt idx="37">
                  <c:v>Thallium</c:v>
                </c:pt>
                <c:pt idx="38">
                  <c:v>Gold</c:v>
                </c:pt>
                <c:pt idx="39">
                  <c:v>Lead</c:v>
                </c:pt>
                <c:pt idx="40">
                  <c:v>Bismuth</c:v>
                </c:pt>
                <c:pt idx="41">
                  <c:v>Thorium</c:v>
                </c:pt>
                <c:pt idx="42">
                  <c:v>Uranium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Newlands!$O$2:$O$50</c15:sqref>
                  </c15:fullRef>
                </c:ext>
              </c:extLst>
              <c:f>(Newlands!$O$2:$O$15,Newlands!$O$17:$O$21,Newlands!$O$23:$O$24,Newlands!$O$27:$O$43,Newlands!$O$45,Newlands!$O$47:$O$50)</c:f>
              <c:numCache>
                <c:formatCode>0.00</c:formatCode>
                <c:ptCount val="43"/>
                <c:pt idx="0">
                  <c:v>0.75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0.24571428571428572</c:v>
                </c:pt>
                <c:pt idx="4">
                  <c:v>0.36029411764705888</c:v>
                </c:pt>
                <c:pt idx="5">
                  <c:v>0.30841121495327101</c:v>
                </c:pt>
                <c:pt idx="6">
                  <c:v>6.0240963855421686E-2</c:v>
                </c:pt>
                <c:pt idx="7">
                  <c:v>1.8333333333333333E-2</c:v>
                </c:pt>
                <c:pt idx="8">
                  <c:v>5.1428571428571428E-2</c:v>
                </c:pt>
                <c:pt idx="9">
                  <c:v>1.4705882352941178</c:v>
                </c:pt>
                <c:pt idx="10">
                  <c:v>9.0909090909090912E-2</c:v>
                </c:pt>
                <c:pt idx="11">
                  <c:v>0.56000000000000005</c:v>
                </c:pt>
                <c:pt idx="12">
                  <c:v>0.323943661971831</c:v>
                </c:pt>
                <c:pt idx="13">
                  <c:v>0.31176470588235294</c:v>
                </c:pt>
                <c:pt idx="14">
                  <c:v>5.0892857142857142E-2</c:v>
                </c:pt>
                <c:pt idx="15">
                  <c:v>0.63636363636363635</c:v>
                </c:pt>
                <c:pt idx="16">
                  <c:v>0.49473684210526314</c:v>
                </c:pt>
                <c:pt idx="17">
                  <c:v>0.16666666666666666</c:v>
                </c:pt>
                <c:pt idx="19">
                  <c:v>0.81632653061224492</c:v>
                </c:pt>
                <c:pt idx="20">
                  <c:v>0.6</c:v>
                </c:pt>
                <c:pt idx="21">
                  <c:v>0.16739130434782609</c:v>
                </c:pt>
                <c:pt idx="22">
                  <c:v>0.15454545454545454</c:v>
                </c:pt>
                <c:pt idx="23">
                  <c:v>0.5</c:v>
                </c:pt>
                <c:pt idx="24">
                  <c:v>0.5703125</c:v>
                </c:pt>
                <c:pt idx="25">
                  <c:v>0.6619718309859155</c:v>
                </c:pt>
                <c:pt idx="26">
                  <c:v>0.73076923076923073</c:v>
                </c:pt>
                <c:pt idx="27">
                  <c:v>0.88888888888888884</c:v>
                </c:pt>
                <c:pt idx="28">
                  <c:v>0.90909090909090917</c:v>
                </c:pt>
                <c:pt idx="29">
                  <c:v>0.94736842105263164</c:v>
                </c:pt>
                <c:pt idx="30">
                  <c:v>0.625</c:v>
                </c:pt>
                <c:pt idx="31">
                  <c:v>0.68571428571428572</c:v>
                </c:pt>
                <c:pt idx="32">
                  <c:v>0.625</c:v>
                </c:pt>
                <c:pt idx="33">
                  <c:v>0.60869565217391308</c:v>
                </c:pt>
                <c:pt idx="34">
                  <c:v>0.60606060606060608</c:v>
                </c:pt>
                <c:pt idx="35">
                  <c:v>0.72727272727272729</c:v>
                </c:pt>
                <c:pt idx="36">
                  <c:v>0.625</c:v>
                </c:pt>
                <c:pt idx="37">
                  <c:v>0.22666666666666668</c:v>
                </c:pt>
                <c:pt idx="38">
                  <c:v>3.3333333333333335</c:v>
                </c:pt>
                <c:pt idx="39">
                  <c:v>0.48235294117647054</c:v>
                </c:pt>
                <c:pt idx="40">
                  <c:v>1.9685039370078741</c:v>
                </c:pt>
                <c:pt idx="41">
                  <c:v>0.41121495327102808</c:v>
                </c:pt>
                <c:pt idx="42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0F-4514-9896-2F103D3C6FEA}"/>
            </c:ext>
          </c:extLst>
        </c:ser>
        <c:ser>
          <c:idx val="2"/>
          <c:order val="2"/>
          <c:tx>
            <c:strRef>
              <c:f>Newlands!$P$1</c:f>
              <c:strCache>
                <c:ptCount val="1"/>
                <c:pt idx="0">
                  <c:v>NEW-3              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Newlands!$A$2:$A$50</c15:sqref>
                  </c15:fullRef>
                </c:ext>
              </c:extLst>
              <c:f>(Newlands!$A$2:$A$15,Newlands!$A$17:$A$21,Newlands!$A$23:$A$24,Newlands!$A$27:$A$43,Newlands!$A$45,Newlands!$A$47:$A$50)</c:f>
              <c:strCache>
                <c:ptCount val="43"/>
                <c:pt idx="0">
                  <c:v>Lithium</c:v>
                </c:pt>
                <c:pt idx="1">
                  <c:v>Beryllium</c:v>
                </c:pt>
                <c:pt idx="2">
                  <c:v>Aluminium</c:v>
                </c:pt>
                <c:pt idx="3">
                  <c:v>Strontium</c:v>
                </c:pt>
                <c:pt idx="4">
                  <c:v>Scandium</c:v>
                </c:pt>
                <c:pt idx="5">
                  <c:v>Vanadium</c:v>
                </c:pt>
                <c:pt idx="6">
                  <c:v>Chromium</c:v>
                </c:pt>
                <c:pt idx="7">
                  <c:v>Manganese</c:v>
                </c:pt>
                <c:pt idx="8">
                  <c:v>Iron</c:v>
                </c:pt>
                <c:pt idx="9">
                  <c:v>Cobalt</c:v>
                </c:pt>
                <c:pt idx="10">
                  <c:v>Nickel</c:v>
                </c:pt>
                <c:pt idx="11">
                  <c:v>Copper</c:v>
                </c:pt>
                <c:pt idx="12">
                  <c:v>Zinc</c:v>
                </c:pt>
                <c:pt idx="13">
                  <c:v>Gallium</c:v>
                </c:pt>
                <c:pt idx="14">
                  <c:v>Rubidium</c:v>
                </c:pt>
                <c:pt idx="15">
                  <c:v>Yttrium</c:v>
                </c:pt>
                <c:pt idx="16">
                  <c:v>Zirconium</c:v>
                </c:pt>
                <c:pt idx="17">
                  <c:v>Niobium</c:v>
                </c:pt>
                <c:pt idx="18">
                  <c:v>Molybdenum</c:v>
                </c:pt>
                <c:pt idx="19">
                  <c:v>Cadmium</c:v>
                </c:pt>
                <c:pt idx="20">
                  <c:v>Indium</c:v>
                </c:pt>
                <c:pt idx="21">
                  <c:v>Caesium</c:v>
                </c:pt>
                <c:pt idx="22">
                  <c:v>Barium</c:v>
                </c:pt>
                <c:pt idx="23">
                  <c:v>Lanthanum</c:v>
                </c:pt>
                <c:pt idx="24">
                  <c:v>Cerium</c:v>
                </c:pt>
                <c:pt idx="25">
                  <c:v>Praseodymi</c:v>
                </c:pt>
                <c:pt idx="26">
                  <c:v>Neodynium</c:v>
                </c:pt>
                <c:pt idx="27">
                  <c:v>Samarium</c:v>
                </c:pt>
                <c:pt idx="28">
                  <c:v>Europium</c:v>
                </c:pt>
                <c:pt idx="29">
                  <c:v>Gadolinium</c:v>
                </c:pt>
                <c:pt idx="30">
                  <c:v>Terbium</c:v>
                </c:pt>
                <c:pt idx="31">
                  <c:v>Dysprosium</c:v>
                </c:pt>
                <c:pt idx="32">
                  <c:v>Holmium</c:v>
                </c:pt>
                <c:pt idx="33">
                  <c:v>Erbium</c:v>
                </c:pt>
                <c:pt idx="34">
                  <c:v>Thulium</c:v>
                </c:pt>
                <c:pt idx="35">
                  <c:v>Ytterbium</c:v>
                </c:pt>
                <c:pt idx="36">
                  <c:v>Lutetium</c:v>
                </c:pt>
                <c:pt idx="37">
                  <c:v>Thallium</c:v>
                </c:pt>
                <c:pt idx="38">
                  <c:v>Gold</c:v>
                </c:pt>
                <c:pt idx="39">
                  <c:v>Lead</c:v>
                </c:pt>
                <c:pt idx="40">
                  <c:v>Bismuth</c:v>
                </c:pt>
                <c:pt idx="41">
                  <c:v>Thorium</c:v>
                </c:pt>
                <c:pt idx="42">
                  <c:v>Uranium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Newlands!$P$2:$P$50</c15:sqref>
                  </c15:fullRef>
                </c:ext>
              </c:extLst>
              <c:f>(Newlands!$P$2:$P$15,Newlands!$P$17:$P$21,Newlands!$P$23:$P$24,Newlands!$P$27:$P$43,Newlands!$P$45,Newlands!$P$47:$P$50)</c:f>
              <c:numCache>
                <c:formatCode>0.00</c:formatCode>
                <c:ptCount val="43"/>
                <c:pt idx="0">
                  <c:v>0.55000000000000004</c:v>
                </c:pt>
                <c:pt idx="1">
                  <c:v>0.26666666666666666</c:v>
                </c:pt>
                <c:pt idx="2">
                  <c:v>0.4375</c:v>
                </c:pt>
                <c:pt idx="3">
                  <c:v>0.18</c:v>
                </c:pt>
                <c:pt idx="4">
                  <c:v>0.30882352941176472</c:v>
                </c:pt>
                <c:pt idx="5">
                  <c:v>0.30841121495327101</c:v>
                </c:pt>
                <c:pt idx="6">
                  <c:v>8.4337349397590355E-2</c:v>
                </c:pt>
                <c:pt idx="7">
                  <c:v>0.115</c:v>
                </c:pt>
                <c:pt idx="8">
                  <c:v>0.16000000000000003</c:v>
                </c:pt>
                <c:pt idx="9">
                  <c:v>0.6470588235294118</c:v>
                </c:pt>
                <c:pt idx="10">
                  <c:v>9.0909090909090912E-2</c:v>
                </c:pt>
                <c:pt idx="11">
                  <c:v>0.44</c:v>
                </c:pt>
                <c:pt idx="12">
                  <c:v>0.22535211267605634</c:v>
                </c:pt>
                <c:pt idx="13">
                  <c:v>0.38823529411764701</c:v>
                </c:pt>
                <c:pt idx="14">
                  <c:v>0.15089285714285713</c:v>
                </c:pt>
                <c:pt idx="15">
                  <c:v>0.45454545454545453</c:v>
                </c:pt>
                <c:pt idx="16">
                  <c:v>0.36842105263157893</c:v>
                </c:pt>
                <c:pt idx="17">
                  <c:v>0.19999999999999998</c:v>
                </c:pt>
                <c:pt idx="19">
                  <c:v>0.51020408163265307</c:v>
                </c:pt>
                <c:pt idx="20">
                  <c:v>0.39999999999999997</c:v>
                </c:pt>
                <c:pt idx="21">
                  <c:v>0.36956521739130438</c:v>
                </c:pt>
                <c:pt idx="22">
                  <c:v>0.11272727272727273</c:v>
                </c:pt>
                <c:pt idx="23">
                  <c:v>0.33333333333333331</c:v>
                </c:pt>
                <c:pt idx="24">
                  <c:v>0.36875000000000002</c:v>
                </c:pt>
                <c:pt idx="25">
                  <c:v>0.39436619718309857</c:v>
                </c:pt>
                <c:pt idx="26">
                  <c:v>0.43076923076923074</c:v>
                </c:pt>
                <c:pt idx="27">
                  <c:v>0.53333333333333333</c:v>
                </c:pt>
                <c:pt idx="28">
                  <c:v>0.56818181818181823</c:v>
                </c:pt>
                <c:pt idx="29">
                  <c:v>0.63157894736842102</c:v>
                </c:pt>
                <c:pt idx="30">
                  <c:v>0.46875</c:v>
                </c:pt>
                <c:pt idx="31">
                  <c:v>0.48571428571428571</c:v>
                </c:pt>
                <c:pt idx="32">
                  <c:v>0.37499999999999994</c:v>
                </c:pt>
                <c:pt idx="33">
                  <c:v>0.43478260869565222</c:v>
                </c:pt>
                <c:pt idx="34">
                  <c:v>0.60606060606060608</c:v>
                </c:pt>
                <c:pt idx="35">
                  <c:v>0.45454545454545453</c:v>
                </c:pt>
                <c:pt idx="36">
                  <c:v>0.625</c:v>
                </c:pt>
                <c:pt idx="37">
                  <c:v>0.25333333333333335</c:v>
                </c:pt>
                <c:pt idx="38">
                  <c:v>3.3333333333333335</c:v>
                </c:pt>
                <c:pt idx="39">
                  <c:v>0.39411764705882352</c:v>
                </c:pt>
                <c:pt idx="41">
                  <c:v>0.33644859813084116</c:v>
                </c:pt>
                <c:pt idx="42">
                  <c:v>0.34285714285714286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0F-4514-9896-2F103D3C6FEA}"/>
            </c:ext>
          </c:extLst>
        </c:ser>
        <c:ser>
          <c:idx val="3"/>
          <c:order val="3"/>
          <c:tx>
            <c:strRef>
              <c:f>Newlands!$Q$1</c:f>
              <c:strCache>
                <c:ptCount val="1"/>
                <c:pt idx="0">
                  <c:v>NEW-4              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Newlands!$A$2:$A$50</c15:sqref>
                  </c15:fullRef>
                </c:ext>
              </c:extLst>
              <c:f>(Newlands!$A$2:$A$15,Newlands!$A$17:$A$21,Newlands!$A$23:$A$24,Newlands!$A$27:$A$43,Newlands!$A$45,Newlands!$A$47:$A$50)</c:f>
              <c:strCache>
                <c:ptCount val="43"/>
                <c:pt idx="0">
                  <c:v>Lithium</c:v>
                </c:pt>
                <c:pt idx="1">
                  <c:v>Beryllium</c:v>
                </c:pt>
                <c:pt idx="2">
                  <c:v>Aluminium</c:v>
                </c:pt>
                <c:pt idx="3">
                  <c:v>Strontium</c:v>
                </c:pt>
                <c:pt idx="4">
                  <c:v>Scandium</c:v>
                </c:pt>
                <c:pt idx="5">
                  <c:v>Vanadium</c:v>
                </c:pt>
                <c:pt idx="6">
                  <c:v>Chromium</c:v>
                </c:pt>
                <c:pt idx="7">
                  <c:v>Manganese</c:v>
                </c:pt>
                <c:pt idx="8">
                  <c:v>Iron</c:v>
                </c:pt>
                <c:pt idx="9">
                  <c:v>Cobalt</c:v>
                </c:pt>
                <c:pt idx="10">
                  <c:v>Nickel</c:v>
                </c:pt>
                <c:pt idx="11">
                  <c:v>Copper</c:v>
                </c:pt>
                <c:pt idx="12">
                  <c:v>Zinc</c:v>
                </c:pt>
                <c:pt idx="13">
                  <c:v>Gallium</c:v>
                </c:pt>
                <c:pt idx="14">
                  <c:v>Rubidium</c:v>
                </c:pt>
                <c:pt idx="15">
                  <c:v>Yttrium</c:v>
                </c:pt>
                <c:pt idx="16">
                  <c:v>Zirconium</c:v>
                </c:pt>
                <c:pt idx="17">
                  <c:v>Niobium</c:v>
                </c:pt>
                <c:pt idx="18">
                  <c:v>Molybdenum</c:v>
                </c:pt>
                <c:pt idx="19">
                  <c:v>Cadmium</c:v>
                </c:pt>
                <c:pt idx="20">
                  <c:v>Indium</c:v>
                </c:pt>
                <c:pt idx="21">
                  <c:v>Caesium</c:v>
                </c:pt>
                <c:pt idx="22">
                  <c:v>Barium</c:v>
                </c:pt>
                <c:pt idx="23">
                  <c:v>Lanthanum</c:v>
                </c:pt>
                <c:pt idx="24">
                  <c:v>Cerium</c:v>
                </c:pt>
                <c:pt idx="25">
                  <c:v>Praseodymi</c:v>
                </c:pt>
                <c:pt idx="26">
                  <c:v>Neodynium</c:v>
                </c:pt>
                <c:pt idx="27">
                  <c:v>Samarium</c:v>
                </c:pt>
                <c:pt idx="28">
                  <c:v>Europium</c:v>
                </c:pt>
                <c:pt idx="29">
                  <c:v>Gadolinium</c:v>
                </c:pt>
                <c:pt idx="30">
                  <c:v>Terbium</c:v>
                </c:pt>
                <c:pt idx="31">
                  <c:v>Dysprosium</c:v>
                </c:pt>
                <c:pt idx="32">
                  <c:v>Holmium</c:v>
                </c:pt>
                <c:pt idx="33">
                  <c:v>Erbium</c:v>
                </c:pt>
                <c:pt idx="34">
                  <c:v>Thulium</c:v>
                </c:pt>
                <c:pt idx="35">
                  <c:v>Ytterbium</c:v>
                </c:pt>
                <c:pt idx="36">
                  <c:v>Lutetium</c:v>
                </c:pt>
                <c:pt idx="37">
                  <c:v>Thallium</c:v>
                </c:pt>
                <c:pt idx="38">
                  <c:v>Gold</c:v>
                </c:pt>
                <c:pt idx="39">
                  <c:v>Lead</c:v>
                </c:pt>
                <c:pt idx="40">
                  <c:v>Bismuth</c:v>
                </c:pt>
                <c:pt idx="41">
                  <c:v>Thorium</c:v>
                </c:pt>
                <c:pt idx="42">
                  <c:v>Uranium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Newlands!$Q$2:$Q$50</c15:sqref>
                  </c15:fullRef>
                </c:ext>
              </c:extLst>
              <c:f>(Newlands!$Q$2:$Q$15,Newlands!$Q$17:$Q$21,Newlands!$Q$23:$Q$24,Newlands!$Q$27:$Q$43,Newlands!$Q$45,Newlands!$Q$47:$Q$50)</c:f>
              <c:numCache>
                <c:formatCode>0.00</c:formatCode>
                <c:ptCount val="43"/>
                <c:pt idx="0">
                  <c:v>1.8</c:v>
                </c:pt>
                <c:pt idx="1">
                  <c:v>0.33333333333333331</c:v>
                </c:pt>
                <c:pt idx="2">
                  <c:v>1.1875</c:v>
                </c:pt>
                <c:pt idx="3">
                  <c:v>1.1142857142857143</c:v>
                </c:pt>
                <c:pt idx="4">
                  <c:v>0.58088235294117652</c:v>
                </c:pt>
                <c:pt idx="5">
                  <c:v>0.51401869158878499</c:v>
                </c:pt>
                <c:pt idx="6">
                  <c:v>0.19277108433734941</c:v>
                </c:pt>
                <c:pt idx="7">
                  <c:v>0.38333333333333336</c:v>
                </c:pt>
                <c:pt idx="8">
                  <c:v>0.65714285714285714</c:v>
                </c:pt>
                <c:pt idx="9">
                  <c:v>1.6470588235294117</c:v>
                </c:pt>
                <c:pt idx="10">
                  <c:v>0.22727272727272727</c:v>
                </c:pt>
                <c:pt idx="11">
                  <c:v>1.1200000000000001</c:v>
                </c:pt>
                <c:pt idx="12">
                  <c:v>0.29577464788732394</c:v>
                </c:pt>
                <c:pt idx="13">
                  <c:v>0.77058823529411757</c:v>
                </c:pt>
                <c:pt idx="14">
                  <c:v>0.19285714285714287</c:v>
                </c:pt>
                <c:pt idx="15">
                  <c:v>0.68181818181818177</c:v>
                </c:pt>
                <c:pt idx="16">
                  <c:v>0.49473684210526314</c:v>
                </c:pt>
                <c:pt idx="17">
                  <c:v>0.35000000000000003</c:v>
                </c:pt>
                <c:pt idx="18">
                  <c:v>2</c:v>
                </c:pt>
                <c:pt idx="19">
                  <c:v>0.81632653061224492</c:v>
                </c:pt>
                <c:pt idx="21">
                  <c:v>0.69565217391304357</c:v>
                </c:pt>
                <c:pt idx="22">
                  <c:v>0.70909090909090911</c:v>
                </c:pt>
                <c:pt idx="23">
                  <c:v>0.96666666666666667</c:v>
                </c:pt>
                <c:pt idx="24">
                  <c:v>0.88906249999999998</c:v>
                </c:pt>
                <c:pt idx="25">
                  <c:v>0.90140845070422548</c:v>
                </c:pt>
                <c:pt idx="26">
                  <c:v>0.89230769230769225</c:v>
                </c:pt>
                <c:pt idx="27">
                  <c:v>0.91111111111111098</c:v>
                </c:pt>
                <c:pt idx="28">
                  <c:v>1.0227272727272727</c:v>
                </c:pt>
                <c:pt idx="29">
                  <c:v>1.131578947368421</c:v>
                </c:pt>
                <c:pt idx="30">
                  <c:v>0.78125</c:v>
                </c:pt>
                <c:pt idx="31">
                  <c:v>0.74285714285714288</c:v>
                </c:pt>
                <c:pt idx="32">
                  <c:v>0.625</c:v>
                </c:pt>
                <c:pt idx="33">
                  <c:v>0.65217391304347827</c:v>
                </c:pt>
                <c:pt idx="34">
                  <c:v>0.60606060606060608</c:v>
                </c:pt>
                <c:pt idx="35">
                  <c:v>0.63636363636363624</c:v>
                </c:pt>
                <c:pt idx="36">
                  <c:v>0.625</c:v>
                </c:pt>
                <c:pt idx="37">
                  <c:v>0.46666666666666662</c:v>
                </c:pt>
                <c:pt idx="38">
                  <c:v>3.3333333333333335</c:v>
                </c:pt>
                <c:pt idx="39">
                  <c:v>0.70588235294117652</c:v>
                </c:pt>
                <c:pt idx="40">
                  <c:v>2.9133858267716533</c:v>
                </c:pt>
                <c:pt idx="41">
                  <c:v>0.60747663551401876</c:v>
                </c:pt>
                <c:pt idx="42">
                  <c:v>0.60714285714285721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0F-4514-9896-2F103D3C6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391528"/>
        <c:axId val="812386936"/>
      </c:lineChart>
      <c:catAx>
        <c:axId val="812391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86936"/>
        <c:crosses val="autoZero"/>
        <c:auto val="1"/>
        <c:lblAlgn val="ctr"/>
        <c:lblOffset val="100"/>
        <c:noMultiLvlLbl val="0"/>
      </c:catAx>
      <c:valAx>
        <c:axId val="81238693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Sample/PAAS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91528"/>
        <c:crosses val="autoZero"/>
        <c:crossBetween val="between"/>
        <c:majorUnit val="1"/>
      </c:valAx>
      <c:spPr>
        <a:noFill/>
        <a:ln w="3175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52058445876282256"/>
          <c:y val="0.20610457338290308"/>
          <c:w val="0.23437095353540516"/>
          <c:h val="0.16281725665928243"/>
        </c:manualLayout>
      </c:layout>
      <c:overlay val="0"/>
      <c:spPr>
        <a:solidFill>
          <a:schemeClr val="bg1"/>
        </a:solidFill>
        <a:ln w="317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Gladstone</a:t>
            </a:r>
          </a:p>
        </c:rich>
      </c:tx>
      <c:layout>
        <c:manualLayout>
          <c:xMode val="edge"/>
          <c:yMode val="edge"/>
          <c:x val="0.4604495074304869"/>
          <c:y val="4.9459033705487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308675546545362E-2"/>
          <c:y val="0.16033002546296446"/>
          <c:w val="0.92084836007663862"/>
          <c:h val="0.51131586343335267"/>
        </c:manualLayout>
      </c:layout>
      <c:lineChart>
        <c:grouping val="standard"/>
        <c:varyColors val="0"/>
        <c:ser>
          <c:idx val="0"/>
          <c:order val="0"/>
          <c:tx>
            <c:strRef>
              <c:f>'Power plant ash'!$V$1</c:f>
              <c:strCache>
                <c:ptCount val="1"/>
                <c:pt idx="0">
                  <c:v>GLFA-1           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'Power plant ash'!$A$2:$A$50</c15:sqref>
                  </c15:fullRef>
                </c:ext>
              </c:extLst>
              <c:f>('Power plant ash'!$A$2:$A$15,'Power plant ash'!$A$17:$A$25,'Power plant ash'!$A$27:$A$43,'Power plant ash'!$A$45,'Power plant ash'!$A$47:$A$50)</c:f>
              <c:strCache>
                <c:ptCount val="45"/>
                <c:pt idx="0">
                  <c:v>Lithium</c:v>
                </c:pt>
                <c:pt idx="1">
                  <c:v>Beryllium</c:v>
                </c:pt>
                <c:pt idx="2">
                  <c:v>Aluminium</c:v>
                </c:pt>
                <c:pt idx="3">
                  <c:v>Strontium</c:v>
                </c:pt>
                <c:pt idx="4">
                  <c:v>Scandium</c:v>
                </c:pt>
                <c:pt idx="5">
                  <c:v>Vanadium</c:v>
                </c:pt>
                <c:pt idx="6">
                  <c:v>Chromium</c:v>
                </c:pt>
                <c:pt idx="7">
                  <c:v>Manganese</c:v>
                </c:pt>
                <c:pt idx="8">
                  <c:v>Iron</c:v>
                </c:pt>
                <c:pt idx="9">
                  <c:v>Cobalt</c:v>
                </c:pt>
                <c:pt idx="10">
                  <c:v>Nickel</c:v>
                </c:pt>
                <c:pt idx="11">
                  <c:v>Copper</c:v>
                </c:pt>
                <c:pt idx="12">
                  <c:v>Zinc</c:v>
                </c:pt>
                <c:pt idx="13">
                  <c:v>Gallium</c:v>
                </c:pt>
                <c:pt idx="14">
                  <c:v>Rubidium</c:v>
                </c:pt>
                <c:pt idx="15">
                  <c:v>Yttrium</c:v>
                </c:pt>
                <c:pt idx="16">
                  <c:v>Zirconium</c:v>
                </c:pt>
                <c:pt idx="17">
                  <c:v>Niobium</c:v>
                </c:pt>
                <c:pt idx="18">
                  <c:v>Molybdenum</c:v>
                </c:pt>
                <c:pt idx="19">
                  <c:v>Silver</c:v>
                </c:pt>
                <c:pt idx="20">
                  <c:v>Cadmium</c:v>
                </c:pt>
                <c:pt idx="21">
                  <c:v>Indium</c:v>
                </c:pt>
                <c:pt idx="22">
                  <c:v>Tin</c:v>
                </c:pt>
                <c:pt idx="23">
                  <c:v>Caesium</c:v>
                </c:pt>
                <c:pt idx="24">
                  <c:v>Barium</c:v>
                </c:pt>
                <c:pt idx="25">
                  <c:v>Lanthanum</c:v>
                </c:pt>
                <c:pt idx="26">
                  <c:v>Cerium</c:v>
                </c:pt>
                <c:pt idx="27">
                  <c:v>Praseodymi</c:v>
                </c:pt>
                <c:pt idx="28">
                  <c:v>Neodynium</c:v>
                </c:pt>
                <c:pt idx="29">
                  <c:v>Samarium</c:v>
                </c:pt>
                <c:pt idx="30">
                  <c:v>Europium</c:v>
                </c:pt>
                <c:pt idx="31">
                  <c:v>Gadolinium</c:v>
                </c:pt>
                <c:pt idx="32">
                  <c:v>Terbium</c:v>
                </c:pt>
                <c:pt idx="33">
                  <c:v>Dysprosium</c:v>
                </c:pt>
                <c:pt idx="34">
                  <c:v>Holmium</c:v>
                </c:pt>
                <c:pt idx="35">
                  <c:v>Erbium</c:v>
                </c:pt>
                <c:pt idx="36">
                  <c:v>Thulium</c:v>
                </c:pt>
                <c:pt idx="37">
                  <c:v>Ytterbium</c:v>
                </c:pt>
                <c:pt idx="38">
                  <c:v>Lutetium</c:v>
                </c:pt>
                <c:pt idx="39">
                  <c:v>Thallium</c:v>
                </c:pt>
                <c:pt idx="40">
                  <c:v>Gold</c:v>
                </c:pt>
                <c:pt idx="41">
                  <c:v>Lead</c:v>
                </c:pt>
                <c:pt idx="42">
                  <c:v>Bismuth</c:v>
                </c:pt>
                <c:pt idx="43">
                  <c:v>Thorium</c:v>
                </c:pt>
                <c:pt idx="44">
                  <c:v>Uranium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'Power plant ash'!$V$2:$V$50</c15:sqref>
                  </c15:fullRef>
                </c:ext>
              </c:extLst>
              <c:f>('Power plant ash'!$V$2:$V$15,'Power plant ash'!$V$17:$V$25,'Power plant ash'!$V$27:$V$43,'Power plant ash'!$V$45,'Power plant ash'!$V$47:$V$50)</c:f>
              <c:numCache>
                <c:formatCode>0.00</c:formatCode>
                <c:ptCount val="45"/>
                <c:pt idx="0">
                  <c:v>7</c:v>
                </c:pt>
                <c:pt idx="1">
                  <c:v>3</c:v>
                </c:pt>
                <c:pt idx="2">
                  <c:v>1.4875</c:v>
                </c:pt>
                <c:pt idx="3">
                  <c:v>1.0285714285714285</c:v>
                </c:pt>
                <c:pt idx="4">
                  <c:v>1.911764705882353</c:v>
                </c:pt>
                <c:pt idx="5">
                  <c:v>2.05607476635514</c:v>
                </c:pt>
                <c:pt idx="6">
                  <c:v>0.72289156626506024</c:v>
                </c:pt>
                <c:pt idx="7">
                  <c:v>1.0833333333333333</c:v>
                </c:pt>
                <c:pt idx="8">
                  <c:v>1.3428571428571427</c:v>
                </c:pt>
                <c:pt idx="9">
                  <c:v>2.4117647058823528</c:v>
                </c:pt>
                <c:pt idx="10">
                  <c:v>1.1818181818181819</c:v>
                </c:pt>
                <c:pt idx="11">
                  <c:v>3.6</c:v>
                </c:pt>
                <c:pt idx="12">
                  <c:v>0.83098591549295775</c:v>
                </c:pt>
                <c:pt idx="13">
                  <c:v>1.723529411764706</c:v>
                </c:pt>
                <c:pt idx="14">
                  <c:v>0.4732142857142857</c:v>
                </c:pt>
                <c:pt idx="15">
                  <c:v>2.5909090909090908</c:v>
                </c:pt>
                <c:pt idx="16">
                  <c:v>1.4736842105263157</c:v>
                </c:pt>
                <c:pt idx="17">
                  <c:v>0.91666666666666663</c:v>
                </c:pt>
                <c:pt idx="18">
                  <c:v>5.333333333333333</c:v>
                </c:pt>
                <c:pt idx="19">
                  <c:v>3.4</c:v>
                </c:pt>
                <c:pt idx="20">
                  <c:v>2.5510204081632653</c:v>
                </c:pt>
                <c:pt idx="21">
                  <c:v>2.6</c:v>
                </c:pt>
                <c:pt idx="22">
                  <c:v>0.76363636363636367</c:v>
                </c:pt>
                <c:pt idx="23">
                  <c:v>2.1086956521739131</c:v>
                </c:pt>
                <c:pt idx="24">
                  <c:v>0.67272727272727273</c:v>
                </c:pt>
                <c:pt idx="25">
                  <c:v>1.5333333333333334</c:v>
                </c:pt>
                <c:pt idx="26">
                  <c:v>1.5515625</c:v>
                </c:pt>
                <c:pt idx="27">
                  <c:v>1.6056338028169015</c:v>
                </c:pt>
                <c:pt idx="28">
                  <c:v>1.7884615384615385</c:v>
                </c:pt>
                <c:pt idx="29">
                  <c:v>2.2444444444444445</c:v>
                </c:pt>
                <c:pt idx="30">
                  <c:v>2.5</c:v>
                </c:pt>
                <c:pt idx="31">
                  <c:v>3.2368421052631584</c:v>
                </c:pt>
                <c:pt idx="32">
                  <c:v>2.65625</c:v>
                </c:pt>
                <c:pt idx="33">
                  <c:v>2.9142857142857141</c:v>
                </c:pt>
                <c:pt idx="34">
                  <c:v>2.5</c:v>
                </c:pt>
                <c:pt idx="35">
                  <c:v>2.5652173913043481</c:v>
                </c:pt>
                <c:pt idx="36">
                  <c:v>2.7272727272727271</c:v>
                </c:pt>
                <c:pt idx="37">
                  <c:v>2.6363636363636362</c:v>
                </c:pt>
                <c:pt idx="38">
                  <c:v>2.5</c:v>
                </c:pt>
                <c:pt idx="39">
                  <c:v>1.1866666666666668</c:v>
                </c:pt>
                <c:pt idx="41">
                  <c:v>2.0588235294117645</c:v>
                </c:pt>
                <c:pt idx="42">
                  <c:v>9.4488188976377945</c:v>
                </c:pt>
                <c:pt idx="43">
                  <c:v>1.6635514018691591</c:v>
                </c:pt>
                <c:pt idx="44">
                  <c:v>1.9642857142857144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AE-4FCC-8FA6-830603A9F953}"/>
            </c:ext>
          </c:extLst>
        </c:ser>
        <c:ser>
          <c:idx val="1"/>
          <c:order val="1"/>
          <c:tx>
            <c:strRef>
              <c:f>'Power plant ash'!$W$1</c:f>
              <c:strCache>
                <c:ptCount val="1"/>
                <c:pt idx="0">
                  <c:v>GLBA-1            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'Power plant ash'!$A$2:$A$50</c15:sqref>
                  </c15:fullRef>
                </c:ext>
              </c:extLst>
              <c:f>('Power plant ash'!$A$2:$A$15,'Power plant ash'!$A$17:$A$25,'Power plant ash'!$A$27:$A$43,'Power plant ash'!$A$45,'Power plant ash'!$A$47:$A$50)</c:f>
              <c:strCache>
                <c:ptCount val="45"/>
                <c:pt idx="0">
                  <c:v>Lithium</c:v>
                </c:pt>
                <c:pt idx="1">
                  <c:v>Beryllium</c:v>
                </c:pt>
                <c:pt idx="2">
                  <c:v>Aluminium</c:v>
                </c:pt>
                <c:pt idx="3">
                  <c:v>Strontium</c:v>
                </c:pt>
                <c:pt idx="4">
                  <c:v>Scandium</c:v>
                </c:pt>
                <c:pt idx="5">
                  <c:v>Vanadium</c:v>
                </c:pt>
                <c:pt idx="6">
                  <c:v>Chromium</c:v>
                </c:pt>
                <c:pt idx="7">
                  <c:v>Manganese</c:v>
                </c:pt>
                <c:pt idx="8">
                  <c:v>Iron</c:v>
                </c:pt>
                <c:pt idx="9">
                  <c:v>Cobalt</c:v>
                </c:pt>
                <c:pt idx="10">
                  <c:v>Nickel</c:v>
                </c:pt>
                <c:pt idx="11">
                  <c:v>Copper</c:v>
                </c:pt>
                <c:pt idx="12">
                  <c:v>Zinc</c:v>
                </c:pt>
                <c:pt idx="13">
                  <c:v>Gallium</c:v>
                </c:pt>
                <c:pt idx="14">
                  <c:v>Rubidium</c:v>
                </c:pt>
                <c:pt idx="15">
                  <c:v>Yttrium</c:v>
                </c:pt>
                <c:pt idx="16">
                  <c:v>Zirconium</c:v>
                </c:pt>
                <c:pt idx="17">
                  <c:v>Niobium</c:v>
                </c:pt>
                <c:pt idx="18">
                  <c:v>Molybdenum</c:v>
                </c:pt>
                <c:pt idx="19">
                  <c:v>Silver</c:v>
                </c:pt>
                <c:pt idx="20">
                  <c:v>Cadmium</c:v>
                </c:pt>
                <c:pt idx="21">
                  <c:v>Indium</c:v>
                </c:pt>
                <c:pt idx="22">
                  <c:v>Tin</c:v>
                </c:pt>
                <c:pt idx="23">
                  <c:v>Caesium</c:v>
                </c:pt>
                <c:pt idx="24">
                  <c:v>Barium</c:v>
                </c:pt>
                <c:pt idx="25">
                  <c:v>Lanthanum</c:v>
                </c:pt>
                <c:pt idx="26">
                  <c:v>Cerium</c:v>
                </c:pt>
                <c:pt idx="27">
                  <c:v>Praseodymi</c:v>
                </c:pt>
                <c:pt idx="28">
                  <c:v>Neodynium</c:v>
                </c:pt>
                <c:pt idx="29">
                  <c:v>Samarium</c:v>
                </c:pt>
                <c:pt idx="30">
                  <c:v>Europium</c:v>
                </c:pt>
                <c:pt idx="31">
                  <c:v>Gadolinium</c:v>
                </c:pt>
                <c:pt idx="32">
                  <c:v>Terbium</c:v>
                </c:pt>
                <c:pt idx="33">
                  <c:v>Dysprosium</c:v>
                </c:pt>
                <c:pt idx="34">
                  <c:v>Holmium</c:v>
                </c:pt>
                <c:pt idx="35">
                  <c:v>Erbium</c:v>
                </c:pt>
                <c:pt idx="36">
                  <c:v>Thulium</c:v>
                </c:pt>
                <c:pt idx="37">
                  <c:v>Ytterbium</c:v>
                </c:pt>
                <c:pt idx="38">
                  <c:v>Lutetium</c:v>
                </c:pt>
                <c:pt idx="39">
                  <c:v>Thallium</c:v>
                </c:pt>
                <c:pt idx="40">
                  <c:v>Gold</c:v>
                </c:pt>
                <c:pt idx="41">
                  <c:v>Lead</c:v>
                </c:pt>
                <c:pt idx="42">
                  <c:v>Bismuth</c:v>
                </c:pt>
                <c:pt idx="43">
                  <c:v>Thorium</c:v>
                </c:pt>
                <c:pt idx="44">
                  <c:v>Uranium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'Power plant ash'!$W$2:$W$50</c15:sqref>
                  </c15:fullRef>
                </c:ext>
              </c:extLst>
              <c:f>('Power plant ash'!$W$2:$W$15,'Power plant ash'!$W$17:$W$25,'Power plant ash'!$W$27:$W$43,'Power plant ash'!$W$45,'Power plant ash'!$W$47:$W$50)</c:f>
              <c:numCache>
                <c:formatCode>0.00</c:formatCode>
                <c:ptCount val="45"/>
                <c:pt idx="0">
                  <c:v>5.5</c:v>
                </c:pt>
                <c:pt idx="1">
                  <c:v>2</c:v>
                </c:pt>
                <c:pt idx="2">
                  <c:v>1.2875000000000001</c:v>
                </c:pt>
                <c:pt idx="3">
                  <c:v>0.91428571428571426</c:v>
                </c:pt>
                <c:pt idx="4">
                  <c:v>1.6176470588235294</c:v>
                </c:pt>
                <c:pt idx="5">
                  <c:v>1.1214953271028036</c:v>
                </c:pt>
                <c:pt idx="6">
                  <c:v>0.60240963855421692</c:v>
                </c:pt>
                <c:pt idx="7">
                  <c:v>1.0333333333333334</c:v>
                </c:pt>
                <c:pt idx="8">
                  <c:v>1.4571428571428571</c:v>
                </c:pt>
                <c:pt idx="9">
                  <c:v>4.2352941176470589</c:v>
                </c:pt>
                <c:pt idx="10">
                  <c:v>1.0227272727272727</c:v>
                </c:pt>
                <c:pt idx="11">
                  <c:v>2.3199999999999998</c:v>
                </c:pt>
                <c:pt idx="12">
                  <c:v>0.46478873239436619</c:v>
                </c:pt>
                <c:pt idx="13">
                  <c:v>1.3941176470588235</c:v>
                </c:pt>
                <c:pt idx="14">
                  <c:v>0.42767857142857141</c:v>
                </c:pt>
                <c:pt idx="15">
                  <c:v>2.1363636363636362</c:v>
                </c:pt>
                <c:pt idx="16">
                  <c:v>1.3157894736842106</c:v>
                </c:pt>
                <c:pt idx="17">
                  <c:v>0.85833333333333339</c:v>
                </c:pt>
                <c:pt idx="18">
                  <c:v>2.6666666666666665</c:v>
                </c:pt>
                <c:pt idx="19">
                  <c:v>2.6</c:v>
                </c:pt>
                <c:pt idx="20">
                  <c:v>0.81632653061224492</c:v>
                </c:pt>
                <c:pt idx="21">
                  <c:v>0.79999999999999993</c:v>
                </c:pt>
                <c:pt idx="23">
                  <c:v>1.5869565217391306</c:v>
                </c:pt>
                <c:pt idx="24">
                  <c:v>1.0181818181818181</c:v>
                </c:pt>
                <c:pt idx="25">
                  <c:v>1.3333333333333333</c:v>
                </c:pt>
                <c:pt idx="26">
                  <c:v>1.359375</c:v>
                </c:pt>
                <c:pt idx="27">
                  <c:v>1.436619718309859</c:v>
                </c:pt>
                <c:pt idx="28">
                  <c:v>1.6038461538461539</c:v>
                </c:pt>
                <c:pt idx="29">
                  <c:v>2.0222222222222221</c:v>
                </c:pt>
                <c:pt idx="30">
                  <c:v>2.3863636363636362</c:v>
                </c:pt>
                <c:pt idx="31">
                  <c:v>2.9210526315789473</c:v>
                </c:pt>
                <c:pt idx="32">
                  <c:v>2.34375</c:v>
                </c:pt>
                <c:pt idx="33">
                  <c:v>2.5714285714285716</c:v>
                </c:pt>
                <c:pt idx="34">
                  <c:v>2.25</c:v>
                </c:pt>
                <c:pt idx="35">
                  <c:v>2.3043478260869565</c:v>
                </c:pt>
                <c:pt idx="36">
                  <c:v>2.1212121212121211</c:v>
                </c:pt>
                <c:pt idx="37">
                  <c:v>2.2727272727272725</c:v>
                </c:pt>
                <c:pt idx="38">
                  <c:v>2.1875</c:v>
                </c:pt>
                <c:pt idx="39">
                  <c:v>1.0933333333333333</c:v>
                </c:pt>
                <c:pt idx="41">
                  <c:v>0.88235294117647056</c:v>
                </c:pt>
                <c:pt idx="42">
                  <c:v>2.4409448818897639</c:v>
                </c:pt>
                <c:pt idx="43">
                  <c:v>1.3925233644859814</c:v>
                </c:pt>
                <c:pt idx="44">
                  <c:v>1.6785714285714288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AE-4FCC-8FA6-830603A9F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391528"/>
        <c:axId val="812386936"/>
      </c:lineChart>
      <c:catAx>
        <c:axId val="812391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86936"/>
        <c:crosses val="autoZero"/>
        <c:auto val="1"/>
        <c:lblAlgn val="ctr"/>
        <c:lblOffset val="100"/>
        <c:noMultiLvlLbl val="0"/>
      </c:catAx>
      <c:valAx>
        <c:axId val="81238693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Sample/PAAS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91528"/>
        <c:crosses val="autoZero"/>
        <c:crossBetween val="between"/>
        <c:majorUnit val="1"/>
      </c:valAx>
      <c:spPr>
        <a:noFill/>
        <a:ln w="3175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80196213283670192"/>
          <c:y val="0.19788680378263288"/>
          <c:w val="9.2833396046591743E-2"/>
          <c:h val="0.14587996944542675"/>
        </c:manualLayout>
      </c:layout>
      <c:overlay val="0"/>
      <c:spPr>
        <a:solidFill>
          <a:schemeClr val="bg1"/>
        </a:solidFill>
        <a:ln w="317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Callide</a:t>
            </a:r>
          </a:p>
        </c:rich>
      </c:tx>
      <c:layout>
        <c:manualLayout>
          <c:xMode val="edge"/>
          <c:yMode val="edge"/>
          <c:x val="0.4604495074304869"/>
          <c:y val="4.9459033705487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308675546545362E-2"/>
          <c:y val="0.16033002546296446"/>
          <c:w val="0.92084836007663862"/>
          <c:h val="0.51131586343335267"/>
        </c:manualLayout>
      </c:layout>
      <c:lineChart>
        <c:grouping val="standard"/>
        <c:varyColors val="0"/>
        <c:ser>
          <c:idx val="0"/>
          <c:order val="0"/>
          <c:tx>
            <c:strRef>
              <c:f>'Power plant ash'!$X$1</c:f>
              <c:strCache>
                <c:ptCount val="1"/>
                <c:pt idx="0">
                  <c:v>CALFA-1          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'Power plant ash'!$A$2:$A$50</c15:sqref>
                  </c15:fullRef>
                </c:ext>
              </c:extLst>
              <c:f>('Power plant ash'!$A$2:$A$15,'Power plant ash'!$A$17:$A$21,'Power plant ash'!$A$23:$A$24,'Power plant ash'!$A$27:$A$43,'Power plant ash'!$A$45,'Power plant ash'!$A$47:$A$50)</c:f>
              <c:strCache>
                <c:ptCount val="43"/>
                <c:pt idx="0">
                  <c:v>Lithium</c:v>
                </c:pt>
                <c:pt idx="1">
                  <c:v>Beryllium</c:v>
                </c:pt>
                <c:pt idx="2">
                  <c:v>Aluminium</c:v>
                </c:pt>
                <c:pt idx="3">
                  <c:v>Strontium</c:v>
                </c:pt>
                <c:pt idx="4">
                  <c:v>Scandium</c:v>
                </c:pt>
                <c:pt idx="5">
                  <c:v>Vanadium</c:v>
                </c:pt>
                <c:pt idx="6">
                  <c:v>Chromium</c:v>
                </c:pt>
                <c:pt idx="7">
                  <c:v>Manganese</c:v>
                </c:pt>
                <c:pt idx="8">
                  <c:v>Iron</c:v>
                </c:pt>
                <c:pt idx="9">
                  <c:v>Cobalt</c:v>
                </c:pt>
                <c:pt idx="10">
                  <c:v>Nickel</c:v>
                </c:pt>
                <c:pt idx="11">
                  <c:v>Copper</c:v>
                </c:pt>
                <c:pt idx="12">
                  <c:v>Zinc</c:v>
                </c:pt>
                <c:pt idx="13">
                  <c:v>Gallium</c:v>
                </c:pt>
                <c:pt idx="14">
                  <c:v>Rubidium</c:v>
                </c:pt>
                <c:pt idx="15">
                  <c:v>Yttrium</c:v>
                </c:pt>
                <c:pt idx="16">
                  <c:v>Zirconium</c:v>
                </c:pt>
                <c:pt idx="17">
                  <c:v>Niobium</c:v>
                </c:pt>
                <c:pt idx="18">
                  <c:v>Molybdenum</c:v>
                </c:pt>
                <c:pt idx="19">
                  <c:v>Cadmium</c:v>
                </c:pt>
                <c:pt idx="20">
                  <c:v>Indium</c:v>
                </c:pt>
                <c:pt idx="21">
                  <c:v>Caesium</c:v>
                </c:pt>
                <c:pt idx="22">
                  <c:v>Barium</c:v>
                </c:pt>
                <c:pt idx="23">
                  <c:v>Lanthanum</c:v>
                </c:pt>
                <c:pt idx="24">
                  <c:v>Cerium</c:v>
                </c:pt>
                <c:pt idx="25">
                  <c:v>Praseodymi</c:v>
                </c:pt>
                <c:pt idx="26">
                  <c:v>Neodynium</c:v>
                </c:pt>
                <c:pt idx="27">
                  <c:v>Samarium</c:v>
                </c:pt>
                <c:pt idx="28">
                  <c:v>Europium</c:v>
                </c:pt>
                <c:pt idx="29">
                  <c:v>Gadolinium</c:v>
                </c:pt>
                <c:pt idx="30">
                  <c:v>Terbium</c:v>
                </c:pt>
                <c:pt idx="31">
                  <c:v>Dysprosium</c:v>
                </c:pt>
                <c:pt idx="32">
                  <c:v>Holmium</c:v>
                </c:pt>
                <c:pt idx="33">
                  <c:v>Erbium</c:v>
                </c:pt>
                <c:pt idx="34">
                  <c:v>Thulium</c:v>
                </c:pt>
                <c:pt idx="35">
                  <c:v>Ytterbium</c:v>
                </c:pt>
                <c:pt idx="36">
                  <c:v>Lutetium</c:v>
                </c:pt>
                <c:pt idx="37">
                  <c:v>Thallium</c:v>
                </c:pt>
                <c:pt idx="38">
                  <c:v>Gold</c:v>
                </c:pt>
                <c:pt idx="39">
                  <c:v>Lead</c:v>
                </c:pt>
                <c:pt idx="40">
                  <c:v>Bismuth</c:v>
                </c:pt>
                <c:pt idx="41">
                  <c:v>Thorium</c:v>
                </c:pt>
                <c:pt idx="42">
                  <c:v>Uranium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'Power plant ash'!$X$2:$X$50</c15:sqref>
                  </c15:fullRef>
                </c:ext>
              </c:extLst>
              <c:f>('Power plant ash'!$X$2:$X$15,'Power plant ash'!$X$17:$X$21,'Power plant ash'!$X$23:$X$24,'Power plant ash'!$X$27:$X$43,'Power plant ash'!$X$45,'Power plant ash'!$X$47:$X$50)</c:f>
              <c:numCache>
                <c:formatCode>0.00</c:formatCode>
                <c:ptCount val="43"/>
                <c:pt idx="0">
                  <c:v>1.9</c:v>
                </c:pt>
                <c:pt idx="1">
                  <c:v>1.3333333333333333</c:v>
                </c:pt>
                <c:pt idx="2">
                  <c:v>1.55</c:v>
                </c:pt>
                <c:pt idx="3">
                  <c:v>0.34285714285714286</c:v>
                </c:pt>
                <c:pt idx="4">
                  <c:v>1.5441176470588236</c:v>
                </c:pt>
                <c:pt idx="5">
                  <c:v>0.92523364485981308</c:v>
                </c:pt>
                <c:pt idx="6">
                  <c:v>0.50602409638554213</c:v>
                </c:pt>
                <c:pt idx="7">
                  <c:v>3.6666666666666665</c:v>
                </c:pt>
                <c:pt idx="8">
                  <c:v>3.8</c:v>
                </c:pt>
                <c:pt idx="9">
                  <c:v>4.5882352941176467</c:v>
                </c:pt>
                <c:pt idx="10">
                  <c:v>0.79545454545454541</c:v>
                </c:pt>
                <c:pt idx="11">
                  <c:v>1.52</c:v>
                </c:pt>
                <c:pt idx="12">
                  <c:v>0.45070422535211269</c:v>
                </c:pt>
                <c:pt idx="13">
                  <c:v>1.0176470588235293</c:v>
                </c:pt>
                <c:pt idx="14">
                  <c:v>8.1250000000000003E-2</c:v>
                </c:pt>
                <c:pt idx="15">
                  <c:v>1.8181818181818181</c:v>
                </c:pt>
                <c:pt idx="16">
                  <c:v>2.263157894736842</c:v>
                </c:pt>
                <c:pt idx="17">
                  <c:v>1.0999999999999999</c:v>
                </c:pt>
                <c:pt idx="18">
                  <c:v>3.3333333333333335</c:v>
                </c:pt>
                <c:pt idx="19">
                  <c:v>0.91836734693877542</c:v>
                </c:pt>
                <c:pt idx="20">
                  <c:v>1</c:v>
                </c:pt>
                <c:pt idx="21">
                  <c:v>0.41304347826086957</c:v>
                </c:pt>
                <c:pt idx="22">
                  <c:v>0.36363636363636365</c:v>
                </c:pt>
                <c:pt idx="23">
                  <c:v>0.96666666666666667</c:v>
                </c:pt>
                <c:pt idx="24">
                  <c:v>1.159375</c:v>
                </c:pt>
                <c:pt idx="25">
                  <c:v>1.2535211267605635</c:v>
                </c:pt>
                <c:pt idx="26">
                  <c:v>1.3269230769230769</c:v>
                </c:pt>
                <c:pt idx="27">
                  <c:v>1.6222222222222222</c:v>
                </c:pt>
                <c:pt idx="28">
                  <c:v>2.0454545454545454</c:v>
                </c:pt>
                <c:pt idx="29">
                  <c:v>2.3947368421052633</c:v>
                </c:pt>
                <c:pt idx="30">
                  <c:v>1.875</c:v>
                </c:pt>
                <c:pt idx="31">
                  <c:v>2.0571428571428574</c:v>
                </c:pt>
                <c:pt idx="32">
                  <c:v>1.875</c:v>
                </c:pt>
                <c:pt idx="33">
                  <c:v>1.8260869565217392</c:v>
                </c:pt>
                <c:pt idx="34">
                  <c:v>1.8181818181818181</c:v>
                </c:pt>
                <c:pt idx="35">
                  <c:v>1.8181818181818181</c:v>
                </c:pt>
                <c:pt idx="36">
                  <c:v>1.875</c:v>
                </c:pt>
                <c:pt idx="37">
                  <c:v>1.32</c:v>
                </c:pt>
                <c:pt idx="39">
                  <c:v>0.76470588235294112</c:v>
                </c:pt>
                <c:pt idx="40">
                  <c:v>1.0236220472440944</c:v>
                </c:pt>
                <c:pt idx="41">
                  <c:v>1.1495327102803741</c:v>
                </c:pt>
                <c:pt idx="42">
                  <c:v>1.0714285714285714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A7-4D10-A44E-00E187A87751}"/>
            </c:ext>
          </c:extLst>
        </c:ser>
        <c:ser>
          <c:idx val="1"/>
          <c:order val="1"/>
          <c:tx>
            <c:strRef>
              <c:f>'Power plant ash'!$Y$1</c:f>
              <c:strCache>
                <c:ptCount val="1"/>
                <c:pt idx="0">
                  <c:v>CALBA-1           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'Power plant ash'!$A$2:$A$50</c15:sqref>
                  </c15:fullRef>
                </c:ext>
              </c:extLst>
              <c:f>('Power plant ash'!$A$2:$A$15,'Power plant ash'!$A$17:$A$21,'Power plant ash'!$A$23:$A$24,'Power plant ash'!$A$27:$A$43,'Power plant ash'!$A$45,'Power plant ash'!$A$47:$A$50)</c:f>
              <c:strCache>
                <c:ptCount val="43"/>
                <c:pt idx="0">
                  <c:v>Lithium</c:v>
                </c:pt>
                <c:pt idx="1">
                  <c:v>Beryllium</c:v>
                </c:pt>
                <c:pt idx="2">
                  <c:v>Aluminium</c:v>
                </c:pt>
                <c:pt idx="3">
                  <c:v>Strontium</c:v>
                </c:pt>
                <c:pt idx="4">
                  <c:v>Scandium</c:v>
                </c:pt>
                <c:pt idx="5">
                  <c:v>Vanadium</c:v>
                </c:pt>
                <c:pt idx="6">
                  <c:v>Chromium</c:v>
                </c:pt>
                <c:pt idx="7">
                  <c:v>Manganese</c:v>
                </c:pt>
                <c:pt idx="8">
                  <c:v>Iron</c:v>
                </c:pt>
                <c:pt idx="9">
                  <c:v>Cobalt</c:v>
                </c:pt>
                <c:pt idx="10">
                  <c:v>Nickel</c:v>
                </c:pt>
                <c:pt idx="11">
                  <c:v>Copper</c:v>
                </c:pt>
                <c:pt idx="12">
                  <c:v>Zinc</c:v>
                </c:pt>
                <c:pt idx="13">
                  <c:v>Gallium</c:v>
                </c:pt>
                <c:pt idx="14">
                  <c:v>Rubidium</c:v>
                </c:pt>
                <c:pt idx="15">
                  <c:v>Yttrium</c:v>
                </c:pt>
                <c:pt idx="16">
                  <c:v>Zirconium</c:v>
                </c:pt>
                <c:pt idx="17">
                  <c:v>Niobium</c:v>
                </c:pt>
                <c:pt idx="18">
                  <c:v>Molybdenum</c:v>
                </c:pt>
                <c:pt idx="19">
                  <c:v>Cadmium</c:v>
                </c:pt>
                <c:pt idx="20">
                  <c:v>Indium</c:v>
                </c:pt>
                <c:pt idx="21">
                  <c:v>Caesium</c:v>
                </c:pt>
                <c:pt idx="22">
                  <c:v>Barium</c:v>
                </c:pt>
                <c:pt idx="23">
                  <c:v>Lanthanum</c:v>
                </c:pt>
                <c:pt idx="24">
                  <c:v>Cerium</c:v>
                </c:pt>
                <c:pt idx="25">
                  <c:v>Praseodymi</c:v>
                </c:pt>
                <c:pt idx="26">
                  <c:v>Neodynium</c:v>
                </c:pt>
                <c:pt idx="27">
                  <c:v>Samarium</c:v>
                </c:pt>
                <c:pt idx="28">
                  <c:v>Europium</c:v>
                </c:pt>
                <c:pt idx="29">
                  <c:v>Gadolinium</c:v>
                </c:pt>
                <c:pt idx="30">
                  <c:v>Terbium</c:v>
                </c:pt>
                <c:pt idx="31">
                  <c:v>Dysprosium</c:v>
                </c:pt>
                <c:pt idx="32">
                  <c:v>Holmium</c:v>
                </c:pt>
                <c:pt idx="33">
                  <c:v>Erbium</c:v>
                </c:pt>
                <c:pt idx="34">
                  <c:v>Thulium</c:v>
                </c:pt>
                <c:pt idx="35">
                  <c:v>Ytterbium</c:v>
                </c:pt>
                <c:pt idx="36">
                  <c:v>Lutetium</c:v>
                </c:pt>
                <c:pt idx="37">
                  <c:v>Thallium</c:v>
                </c:pt>
                <c:pt idx="38">
                  <c:v>Gold</c:v>
                </c:pt>
                <c:pt idx="39">
                  <c:v>Lead</c:v>
                </c:pt>
                <c:pt idx="40">
                  <c:v>Bismuth</c:v>
                </c:pt>
                <c:pt idx="41">
                  <c:v>Thorium</c:v>
                </c:pt>
                <c:pt idx="42">
                  <c:v>Uranium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'Power plant ash'!$Y$2:$Y$50</c15:sqref>
                  </c15:fullRef>
                </c:ext>
              </c:extLst>
              <c:f>('Power plant ash'!$Y$2:$Y$15,'Power plant ash'!$Y$17:$Y$21,'Power plant ash'!$Y$23:$Y$24,'Power plant ash'!$Y$27:$Y$43,'Power plant ash'!$Y$45,'Power plant ash'!$Y$47:$Y$50)</c:f>
              <c:numCache>
                <c:formatCode>0.00</c:formatCode>
                <c:ptCount val="43"/>
                <c:pt idx="0">
                  <c:v>2.15</c:v>
                </c:pt>
                <c:pt idx="1">
                  <c:v>0.66666666666666663</c:v>
                </c:pt>
                <c:pt idx="2">
                  <c:v>1.45</c:v>
                </c:pt>
                <c:pt idx="3">
                  <c:v>0.31428571428571428</c:v>
                </c:pt>
                <c:pt idx="4">
                  <c:v>1.4705882352941178</c:v>
                </c:pt>
                <c:pt idx="5">
                  <c:v>0.78504672897196259</c:v>
                </c:pt>
                <c:pt idx="6">
                  <c:v>0.40963855421686746</c:v>
                </c:pt>
                <c:pt idx="7">
                  <c:v>4.333333333333333</c:v>
                </c:pt>
                <c:pt idx="8">
                  <c:v>4.5142857142857142</c:v>
                </c:pt>
                <c:pt idx="9">
                  <c:v>5.1764705882352944</c:v>
                </c:pt>
                <c:pt idx="10">
                  <c:v>0.68181818181818177</c:v>
                </c:pt>
                <c:pt idx="11">
                  <c:v>1.88</c:v>
                </c:pt>
                <c:pt idx="12">
                  <c:v>0.46478873239436619</c:v>
                </c:pt>
                <c:pt idx="13">
                  <c:v>0.83529411764705874</c:v>
                </c:pt>
                <c:pt idx="14">
                  <c:v>9.285714285714286E-2</c:v>
                </c:pt>
                <c:pt idx="15">
                  <c:v>1.5</c:v>
                </c:pt>
                <c:pt idx="16">
                  <c:v>1.4736842105263157</c:v>
                </c:pt>
                <c:pt idx="17">
                  <c:v>0.97499999999999998</c:v>
                </c:pt>
                <c:pt idx="18">
                  <c:v>2</c:v>
                </c:pt>
                <c:pt idx="19">
                  <c:v>0.61224489795918358</c:v>
                </c:pt>
                <c:pt idx="20">
                  <c:v>0.6</c:v>
                </c:pt>
                <c:pt idx="21">
                  <c:v>0.45652173913043481</c:v>
                </c:pt>
                <c:pt idx="22">
                  <c:v>0.32727272727272727</c:v>
                </c:pt>
                <c:pt idx="23">
                  <c:v>0.9</c:v>
                </c:pt>
                <c:pt idx="24">
                  <c:v>1.0562499999999999</c:v>
                </c:pt>
                <c:pt idx="25">
                  <c:v>1.1267605633802817</c:v>
                </c:pt>
                <c:pt idx="26">
                  <c:v>1.2</c:v>
                </c:pt>
                <c:pt idx="27">
                  <c:v>1.4444444444444444</c:v>
                </c:pt>
                <c:pt idx="28">
                  <c:v>1.8181818181818183</c:v>
                </c:pt>
                <c:pt idx="29">
                  <c:v>2.1842105263157898</c:v>
                </c:pt>
                <c:pt idx="30">
                  <c:v>1.71875</c:v>
                </c:pt>
                <c:pt idx="31">
                  <c:v>1.9428571428571428</c:v>
                </c:pt>
                <c:pt idx="32">
                  <c:v>1.625</c:v>
                </c:pt>
                <c:pt idx="33">
                  <c:v>1.7391304347826089</c:v>
                </c:pt>
                <c:pt idx="34">
                  <c:v>1.8181818181818181</c:v>
                </c:pt>
                <c:pt idx="35">
                  <c:v>1.6818181818181817</c:v>
                </c:pt>
                <c:pt idx="36">
                  <c:v>1.5625</c:v>
                </c:pt>
                <c:pt idx="37">
                  <c:v>1.1733333333333333</c:v>
                </c:pt>
                <c:pt idx="39">
                  <c:v>0.94117647058823528</c:v>
                </c:pt>
                <c:pt idx="41">
                  <c:v>1.1495327102803741</c:v>
                </c:pt>
                <c:pt idx="42">
                  <c:v>1.0357142857142858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A7-4D10-A44E-00E187A87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391528"/>
        <c:axId val="812386936"/>
      </c:lineChart>
      <c:catAx>
        <c:axId val="812391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86936"/>
        <c:crosses val="autoZero"/>
        <c:auto val="1"/>
        <c:lblAlgn val="ctr"/>
        <c:lblOffset val="100"/>
        <c:noMultiLvlLbl val="0"/>
      </c:catAx>
      <c:valAx>
        <c:axId val="81238693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Sample/PAAS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91528"/>
        <c:crosses val="autoZero"/>
        <c:crossBetween val="between"/>
        <c:majorUnit val="1"/>
      </c:valAx>
      <c:spPr>
        <a:noFill/>
        <a:ln w="3175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80196213283670192"/>
          <c:y val="0.19788680378263288"/>
          <c:w val="9.2833396046591743E-2"/>
          <c:h val="0.14587996944542675"/>
        </c:manualLayout>
      </c:layout>
      <c:overlay val="0"/>
      <c:spPr>
        <a:solidFill>
          <a:schemeClr val="bg1"/>
        </a:solidFill>
        <a:ln w="317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Kogan Ck</a:t>
            </a:r>
          </a:p>
        </c:rich>
      </c:tx>
      <c:layout>
        <c:manualLayout>
          <c:xMode val="edge"/>
          <c:yMode val="edge"/>
          <c:x val="0.4604495074304869"/>
          <c:y val="4.9459033705487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308675546545362E-2"/>
          <c:y val="0.16033002546296446"/>
          <c:w val="0.92084836007663862"/>
          <c:h val="0.51131586343335267"/>
        </c:manualLayout>
      </c:layout>
      <c:lineChart>
        <c:grouping val="standard"/>
        <c:varyColors val="0"/>
        <c:ser>
          <c:idx val="0"/>
          <c:order val="0"/>
          <c:tx>
            <c:strRef>
              <c:f>'Power plant ash'!$Z$1</c:f>
              <c:strCache>
                <c:ptCount val="1"/>
                <c:pt idx="0">
                  <c:v>KCFA-1           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'Power plant ash'!$A$2:$A$50</c15:sqref>
                  </c15:fullRef>
                </c:ext>
              </c:extLst>
              <c:f>('Power plant ash'!$A$2:$A$15,'Power plant ash'!$A$17:$A$25,'Power plant ash'!$A$27:$A$43,'Power plant ash'!$A$45,'Power plant ash'!$A$47:$A$50)</c:f>
              <c:strCache>
                <c:ptCount val="45"/>
                <c:pt idx="0">
                  <c:v>Lithium</c:v>
                </c:pt>
                <c:pt idx="1">
                  <c:v>Beryllium</c:v>
                </c:pt>
                <c:pt idx="2">
                  <c:v>Aluminium</c:v>
                </c:pt>
                <c:pt idx="3">
                  <c:v>Strontium</c:v>
                </c:pt>
                <c:pt idx="4">
                  <c:v>Scandium</c:v>
                </c:pt>
                <c:pt idx="5">
                  <c:v>Vanadium</c:v>
                </c:pt>
                <c:pt idx="6">
                  <c:v>Chromium</c:v>
                </c:pt>
                <c:pt idx="7">
                  <c:v>Manganese</c:v>
                </c:pt>
                <c:pt idx="8">
                  <c:v>Iron</c:v>
                </c:pt>
                <c:pt idx="9">
                  <c:v>Cobalt</c:v>
                </c:pt>
                <c:pt idx="10">
                  <c:v>Nickel</c:v>
                </c:pt>
                <c:pt idx="11">
                  <c:v>Copper</c:v>
                </c:pt>
                <c:pt idx="12">
                  <c:v>Zinc</c:v>
                </c:pt>
                <c:pt idx="13">
                  <c:v>Gallium</c:v>
                </c:pt>
                <c:pt idx="14">
                  <c:v>Rubidium</c:v>
                </c:pt>
                <c:pt idx="15">
                  <c:v>Yttrium</c:v>
                </c:pt>
                <c:pt idx="16">
                  <c:v>Zirconium</c:v>
                </c:pt>
                <c:pt idx="17">
                  <c:v>Niobium</c:v>
                </c:pt>
                <c:pt idx="18">
                  <c:v>Molybdenum</c:v>
                </c:pt>
                <c:pt idx="19">
                  <c:v>Silver</c:v>
                </c:pt>
                <c:pt idx="20">
                  <c:v>Cadmium</c:v>
                </c:pt>
                <c:pt idx="21">
                  <c:v>Indium</c:v>
                </c:pt>
                <c:pt idx="22">
                  <c:v>Tin</c:v>
                </c:pt>
                <c:pt idx="23">
                  <c:v>Caesium</c:v>
                </c:pt>
                <c:pt idx="24">
                  <c:v>Barium</c:v>
                </c:pt>
                <c:pt idx="25">
                  <c:v>Lanthanum</c:v>
                </c:pt>
                <c:pt idx="26">
                  <c:v>Cerium</c:v>
                </c:pt>
                <c:pt idx="27">
                  <c:v>Praseodymi</c:v>
                </c:pt>
                <c:pt idx="28">
                  <c:v>Neodynium</c:v>
                </c:pt>
                <c:pt idx="29">
                  <c:v>Samarium</c:v>
                </c:pt>
                <c:pt idx="30">
                  <c:v>Europium</c:v>
                </c:pt>
                <c:pt idx="31">
                  <c:v>Gadolinium</c:v>
                </c:pt>
                <c:pt idx="32">
                  <c:v>Terbium</c:v>
                </c:pt>
                <c:pt idx="33">
                  <c:v>Dysprosium</c:v>
                </c:pt>
                <c:pt idx="34">
                  <c:v>Holmium</c:v>
                </c:pt>
                <c:pt idx="35">
                  <c:v>Erbium</c:v>
                </c:pt>
                <c:pt idx="36">
                  <c:v>Thulium</c:v>
                </c:pt>
                <c:pt idx="37">
                  <c:v>Ytterbium</c:v>
                </c:pt>
                <c:pt idx="38">
                  <c:v>Lutetium</c:v>
                </c:pt>
                <c:pt idx="39">
                  <c:v>Thallium</c:v>
                </c:pt>
                <c:pt idx="40">
                  <c:v>Gold</c:v>
                </c:pt>
                <c:pt idx="41">
                  <c:v>Lead</c:v>
                </c:pt>
                <c:pt idx="42">
                  <c:v>Bismuth</c:v>
                </c:pt>
                <c:pt idx="43">
                  <c:v>Thorium</c:v>
                </c:pt>
                <c:pt idx="44">
                  <c:v>Uranium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'Power plant ash'!$Z$2:$Z$50</c15:sqref>
                  </c15:fullRef>
                </c:ext>
              </c:extLst>
              <c:f>('Power plant ash'!$Z$2:$Z$15,'Power plant ash'!$Z$17:$Z$25,'Power plant ash'!$Z$27:$Z$43,'Power plant ash'!$Z$45,'Power plant ash'!$Z$47:$Z$50)</c:f>
              <c:numCache>
                <c:formatCode>0.00</c:formatCode>
                <c:ptCount val="45"/>
                <c:pt idx="0">
                  <c:v>2.5</c:v>
                </c:pt>
                <c:pt idx="1">
                  <c:v>1.3333333333333333</c:v>
                </c:pt>
                <c:pt idx="2">
                  <c:v>2.0625</c:v>
                </c:pt>
                <c:pt idx="3">
                  <c:v>1.7142857142857142</c:v>
                </c:pt>
                <c:pt idx="4">
                  <c:v>1.5441176470588236</c:v>
                </c:pt>
                <c:pt idx="5">
                  <c:v>1.2149532710280373</c:v>
                </c:pt>
                <c:pt idx="6">
                  <c:v>0.30120481927710846</c:v>
                </c:pt>
                <c:pt idx="7">
                  <c:v>0.5</c:v>
                </c:pt>
                <c:pt idx="8">
                  <c:v>0.48571428571428571</c:v>
                </c:pt>
                <c:pt idx="9">
                  <c:v>1</c:v>
                </c:pt>
                <c:pt idx="10">
                  <c:v>0.31818181818181818</c:v>
                </c:pt>
                <c:pt idx="11">
                  <c:v>2.04</c:v>
                </c:pt>
                <c:pt idx="12">
                  <c:v>1.1408450704225352</c:v>
                </c:pt>
                <c:pt idx="13">
                  <c:v>2.7117647058823531</c:v>
                </c:pt>
                <c:pt idx="14">
                  <c:v>0.14285714285714285</c:v>
                </c:pt>
                <c:pt idx="15">
                  <c:v>2.0454545454545454</c:v>
                </c:pt>
                <c:pt idx="16">
                  <c:v>2.0526315789473686</c:v>
                </c:pt>
                <c:pt idx="17">
                  <c:v>0.90833333333333333</c:v>
                </c:pt>
                <c:pt idx="18">
                  <c:v>6.666666666666667</c:v>
                </c:pt>
                <c:pt idx="19">
                  <c:v>5</c:v>
                </c:pt>
                <c:pt idx="20">
                  <c:v>2.8571428571428572</c:v>
                </c:pt>
                <c:pt idx="21">
                  <c:v>2.6</c:v>
                </c:pt>
                <c:pt idx="22">
                  <c:v>0.65454545454545454</c:v>
                </c:pt>
                <c:pt idx="23">
                  <c:v>0.56521739130434789</c:v>
                </c:pt>
                <c:pt idx="24">
                  <c:v>1.490909090909091</c:v>
                </c:pt>
                <c:pt idx="25">
                  <c:v>1.6666666666666667</c:v>
                </c:pt>
                <c:pt idx="26">
                  <c:v>1.5625</c:v>
                </c:pt>
                <c:pt idx="27">
                  <c:v>1.7887323943661972</c:v>
                </c:pt>
                <c:pt idx="28">
                  <c:v>2.0115384615384615</c:v>
                </c:pt>
                <c:pt idx="29">
                  <c:v>2.3111111111111113</c:v>
                </c:pt>
                <c:pt idx="30">
                  <c:v>2.9545454545454546</c:v>
                </c:pt>
                <c:pt idx="31">
                  <c:v>3.2105263157894735</c:v>
                </c:pt>
                <c:pt idx="32">
                  <c:v>2.34375</c:v>
                </c:pt>
                <c:pt idx="33">
                  <c:v>2.5428571428571431</c:v>
                </c:pt>
                <c:pt idx="34">
                  <c:v>2.125</c:v>
                </c:pt>
                <c:pt idx="35">
                  <c:v>2.2173913043478262</c:v>
                </c:pt>
                <c:pt idx="36">
                  <c:v>2.1212121212121211</c:v>
                </c:pt>
                <c:pt idx="37">
                  <c:v>2.3181818181818179</c:v>
                </c:pt>
                <c:pt idx="38">
                  <c:v>2.5</c:v>
                </c:pt>
                <c:pt idx="39">
                  <c:v>1.0933333333333333</c:v>
                </c:pt>
                <c:pt idx="41">
                  <c:v>2.3529411764705883</c:v>
                </c:pt>
                <c:pt idx="42">
                  <c:v>5.5118110236220472</c:v>
                </c:pt>
                <c:pt idx="43">
                  <c:v>1.5887850467289721</c:v>
                </c:pt>
                <c:pt idx="44">
                  <c:v>1.7142857142857144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16-489E-9FDE-811BFF4D517D}"/>
            </c:ext>
          </c:extLst>
        </c:ser>
        <c:ser>
          <c:idx val="1"/>
          <c:order val="1"/>
          <c:tx>
            <c:strRef>
              <c:f>'Power plant ash'!$AA$1</c:f>
              <c:strCache>
                <c:ptCount val="1"/>
                <c:pt idx="0">
                  <c:v>KCBA-1            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'Power plant ash'!$A$2:$A$50</c15:sqref>
                  </c15:fullRef>
                </c:ext>
              </c:extLst>
              <c:f>('Power plant ash'!$A$2:$A$15,'Power plant ash'!$A$17:$A$25,'Power plant ash'!$A$27:$A$43,'Power plant ash'!$A$45,'Power plant ash'!$A$47:$A$50)</c:f>
              <c:strCache>
                <c:ptCount val="45"/>
                <c:pt idx="0">
                  <c:v>Lithium</c:v>
                </c:pt>
                <c:pt idx="1">
                  <c:v>Beryllium</c:v>
                </c:pt>
                <c:pt idx="2">
                  <c:v>Aluminium</c:v>
                </c:pt>
                <c:pt idx="3">
                  <c:v>Strontium</c:v>
                </c:pt>
                <c:pt idx="4">
                  <c:v>Scandium</c:v>
                </c:pt>
                <c:pt idx="5">
                  <c:v>Vanadium</c:v>
                </c:pt>
                <c:pt idx="6">
                  <c:v>Chromium</c:v>
                </c:pt>
                <c:pt idx="7">
                  <c:v>Manganese</c:v>
                </c:pt>
                <c:pt idx="8">
                  <c:v>Iron</c:v>
                </c:pt>
                <c:pt idx="9">
                  <c:v>Cobalt</c:v>
                </c:pt>
                <c:pt idx="10">
                  <c:v>Nickel</c:v>
                </c:pt>
                <c:pt idx="11">
                  <c:v>Copper</c:v>
                </c:pt>
                <c:pt idx="12">
                  <c:v>Zinc</c:v>
                </c:pt>
                <c:pt idx="13">
                  <c:v>Gallium</c:v>
                </c:pt>
                <c:pt idx="14">
                  <c:v>Rubidium</c:v>
                </c:pt>
                <c:pt idx="15">
                  <c:v>Yttrium</c:v>
                </c:pt>
                <c:pt idx="16">
                  <c:v>Zirconium</c:v>
                </c:pt>
                <c:pt idx="17">
                  <c:v>Niobium</c:v>
                </c:pt>
                <c:pt idx="18">
                  <c:v>Molybdenum</c:v>
                </c:pt>
                <c:pt idx="19">
                  <c:v>Silver</c:v>
                </c:pt>
                <c:pt idx="20">
                  <c:v>Cadmium</c:v>
                </c:pt>
                <c:pt idx="21">
                  <c:v>Indium</c:v>
                </c:pt>
                <c:pt idx="22">
                  <c:v>Tin</c:v>
                </c:pt>
                <c:pt idx="23">
                  <c:v>Caesium</c:v>
                </c:pt>
                <c:pt idx="24">
                  <c:v>Barium</c:v>
                </c:pt>
                <c:pt idx="25">
                  <c:v>Lanthanum</c:v>
                </c:pt>
                <c:pt idx="26">
                  <c:v>Cerium</c:v>
                </c:pt>
                <c:pt idx="27">
                  <c:v>Praseodymi</c:v>
                </c:pt>
                <c:pt idx="28">
                  <c:v>Neodynium</c:v>
                </c:pt>
                <c:pt idx="29">
                  <c:v>Samarium</c:v>
                </c:pt>
                <c:pt idx="30">
                  <c:v>Europium</c:v>
                </c:pt>
                <c:pt idx="31">
                  <c:v>Gadolinium</c:v>
                </c:pt>
                <c:pt idx="32">
                  <c:v>Terbium</c:v>
                </c:pt>
                <c:pt idx="33">
                  <c:v>Dysprosium</c:v>
                </c:pt>
                <c:pt idx="34">
                  <c:v>Holmium</c:v>
                </c:pt>
                <c:pt idx="35">
                  <c:v>Erbium</c:v>
                </c:pt>
                <c:pt idx="36">
                  <c:v>Thulium</c:v>
                </c:pt>
                <c:pt idx="37">
                  <c:v>Ytterbium</c:v>
                </c:pt>
                <c:pt idx="38">
                  <c:v>Lutetium</c:v>
                </c:pt>
                <c:pt idx="39">
                  <c:v>Thallium</c:v>
                </c:pt>
                <c:pt idx="40">
                  <c:v>Gold</c:v>
                </c:pt>
                <c:pt idx="41">
                  <c:v>Lead</c:v>
                </c:pt>
                <c:pt idx="42">
                  <c:v>Bismuth</c:v>
                </c:pt>
                <c:pt idx="43">
                  <c:v>Thorium</c:v>
                </c:pt>
                <c:pt idx="44">
                  <c:v>Uranium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'Power plant ash'!$AA$2:$AA$50</c15:sqref>
                  </c15:fullRef>
                </c:ext>
              </c:extLst>
              <c:f>('Power plant ash'!$AA$2:$AA$15,'Power plant ash'!$AA$17:$AA$25,'Power plant ash'!$AA$27:$AA$43,'Power plant ash'!$AA$45,'Power plant ash'!$AA$47:$AA$50)</c:f>
              <c:numCache>
                <c:formatCode>0.00</c:formatCode>
                <c:ptCount val="45"/>
                <c:pt idx="0">
                  <c:v>2.1</c:v>
                </c:pt>
                <c:pt idx="1">
                  <c:v>1</c:v>
                </c:pt>
                <c:pt idx="2">
                  <c:v>1.925</c:v>
                </c:pt>
                <c:pt idx="3">
                  <c:v>1.6</c:v>
                </c:pt>
                <c:pt idx="4">
                  <c:v>1.6176470588235294</c:v>
                </c:pt>
                <c:pt idx="5">
                  <c:v>0.93457943925233644</c:v>
                </c:pt>
                <c:pt idx="6">
                  <c:v>0.19277108433734941</c:v>
                </c:pt>
                <c:pt idx="7">
                  <c:v>0.53333333333333333</c:v>
                </c:pt>
                <c:pt idx="8">
                  <c:v>0.54285714285714282</c:v>
                </c:pt>
                <c:pt idx="9">
                  <c:v>4.7058823529411766</c:v>
                </c:pt>
                <c:pt idx="10">
                  <c:v>0.22727272727272727</c:v>
                </c:pt>
                <c:pt idx="11">
                  <c:v>1.64</c:v>
                </c:pt>
                <c:pt idx="12">
                  <c:v>0.647887323943662</c:v>
                </c:pt>
                <c:pt idx="13">
                  <c:v>1.9823529411764707</c:v>
                </c:pt>
                <c:pt idx="14">
                  <c:v>0.13125000000000001</c:v>
                </c:pt>
                <c:pt idx="15">
                  <c:v>1.9545454545454546</c:v>
                </c:pt>
                <c:pt idx="16">
                  <c:v>2.0526315789473686</c:v>
                </c:pt>
                <c:pt idx="17">
                  <c:v>0.83333333333333337</c:v>
                </c:pt>
                <c:pt idx="18">
                  <c:v>3.3333333333333335</c:v>
                </c:pt>
                <c:pt idx="19">
                  <c:v>3.1999999999999997</c:v>
                </c:pt>
                <c:pt idx="20">
                  <c:v>0.7142857142857143</c:v>
                </c:pt>
                <c:pt idx="21">
                  <c:v>1</c:v>
                </c:pt>
                <c:pt idx="23">
                  <c:v>0.5</c:v>
                </c:pt>
                <c:pt idx="24">
                  <c:v>1.3272727272727274</c:v>
                </c:pt>
                <c:pt idx="25">
                  <c:v>1.5666666666666667</c:v>
                </c:pt>
                <c:pt idx="26">
                  <c:v>1.5625</c:v>
                </c:pt>
                <c:pt idx="27">
                  <c:v>1.8169014084507045</c:v>
                </c:pt>
                <c:pt idx="28">
                  <c:v>2.0115384615384615</c:v>
                </c:pt>
                <c:pt idx="29">
                  <c:v>2.3111111111111113</c:v>
                </c:pt>
                <c:pt idx="30">
                  <c:v>3.0681818181818183</c:v>
                </c:pt>
                <c:pt idx="31">
                  <c:v>3.1315789473684212</c:v>
                </c:pt>
                <c:pt idx="32">
                  <c:v>2.5</c:v>
                </c:pt>
                <c:pt idx="33">
                  <c:v>2.4857142857142853</c:v>
                </c:pt>
                <c:pt idx="34">
                  <c:v>2.125</c:v>
                </c:pt>
                <c:pt idx="35">
                  <c:v>2.1739130434782612</c:v>
                </c:pt>
                <c:pt idx="36">
                  <c:v>2.4242424242424243</c:v>
                </c:pt>
                <c:pt idx="37">
                  <c:v>2.2727272727272725</c:v>
                </c:pt>
                <c:pt idx="38">
                  <c:v>2.1875</c:v>
                </c:pt>
                <c:pt idx="39">
                  <c:v>1</c:v>
                </c:pt>
                <c:pt idx="40">
                  <c:v>4.4444444444444446</c:v>
                </c:pt>
                <c:pt idx="41">
                  <c:v>1.1176470588235294</c:v>
                </c:pt>
                <c:pt idx="42">
                  <c:v>0.86614173228346458</c:v>
                </c:pt>
                <c:pt idx="43">
                  <c:v>1.6074766355140186</c:v>
                </c:pt>
                <c:pt idx="44">
                  <c:v>1.392857142857143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16-489E-9FDE-811BFF4D5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391528"/>
        <c:axId val="812386936"/>
      </c:lineChart>
      <c:catAx>
        <c:axId val="812391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86936"/>
        <c:crosses val="autoZero"/>
        <c:auto val="1"/>
        <c:lblAlgn val="ctr"/>
        <c:lblOffset val="100"/>
        <c:noMultiLvlLbl val="0"/>
      </c:catAx>
      <c:valAx>
        <c:axId val="81238693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Sample/PAAS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91528"/>
        <c:crosses val="autoZero"/>
        <c:crossBetween val="between"/>
        <c:majorUnit val="1"/>
      </c:valAx>
      <c:spPr>
        <a:noFill/>
        <a:ln w="3175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80196213283670192"/>
          <c:y val="0.19788680378263288"/>
          <c:w val="9.2833396046591743E-2"/>
          <c:h val="0.14587996944542675"/>
        </c:manualLayout>
      </c:layout>
      <c:overlay val="0"/>
      <c:spPr>
        <a:solidFill>
          <a:schemeClr val="bg1"/>
        </a:solidFill>
        <a:ln w="317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Millmerran</a:t>
            </a:r>
          </a:p>
        </c:rich>
      </c:tx>
      <c:layout>
        <c:manualLayout>
          <c:xMode val="edge"/>
          <c:yMode val="edge"/>
          <c:x val="0.4604495074304869"/>
          <c:y val="4.9459033705487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308675546545362E-2"/>
          <c:y val="0.16033002546296446"/>
          <c:w val="0.92084836007663862"/>
          <c:h val="0.51131586343335267"/>
        </c:manualLayout>
      </c:layout>
      <c:lineChart>
        <c:grouping val="standard"/>
        <c:varyColors val="0"/>
        <c:ser>
          <c:idx val="0"/>
          <c:order val="0"/>
          <c:tx>
            <c:strRef>
              <c:f>'Power plant ash'!$AB$1</c:f>
              <c:strCache>
                <c:ptCount val="1"/>
                <c:pt idx="0">
                  <c:v>MMFA-1           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'Power plant ash'!$A$2:$A$50</c15:sqref>
                  </c15:fullRef>
                </c:ext>
              </c:extLst>
              <c:f>('Power plant ash'!$A$2:$A$15,'Power plant ash'!$A$17:$A$25,'Power plant ash'!$A$27:$A$43,'Power plant ash'!$A$45,'Power plant ash'!$A$47:$A$50)</c:f>
              <c:strCache>
                <c:ptCount val="45"/>
                <c:pt idx="0">
                  <c:v>Lithium</c:v>
                </c:pt>
                <c:pt idx="1">
                  <c:v>Beryllium</c:v>
                </c:pt>
                <c:pt idx="2">
                  <c:v>Aluminium</c:v>
                </c:pt>
                <c:pt idx="3">
                  <c:v>Strontium</c:v>
                </c:pt>
                <c:pt idx="4">
                  <c:v>Scandium</c:v>
                </c:pt>
                <c:pt idx="5">
                  <c:v>Vanadium</c:v>
                </c:pt>
                <c:pt idx="6">
                  <c:v>Chromium</c:v>
                </c:pt>
                <c:pt idx="7">
                  <c:v>Manganese</c:v>
                </c:pt>
                <c:pt idx="8">
                  <c:v>Iron</c:v>
                </c:pt>
                <c:pt idx="9">
                  <c:v>Cobalt</c:v>
                </c:pt>
                <c:pt idx="10">
                  <c:v>Nickel</c:v>
                </c:pt>
                <c:pt idx="11">
                  <c:v>Copper</c:v>
                </c:pt>
                <c:pt idx="12">
                  <c:v>Zinc</c:v>
                </c:pt>
                <c:pt idx="13">
                  <c:v>Gallium</c:v>
                </c:pt>
                <c:pt idx="14">
                  <c:v>Rubidium</c:v>
                </c:pt>
                <c:pt idx="15">
                  <c:v>Yttrium</c:v>
                </c:pt>
                <c:pt idx="16">
                  <c:v>Zirconium</c:v>
                </c:pt>
                <c:pt idx="17">
                  <c:v>Niobium</c:v>
                </c:pt>
                <c:pt idx="18">
                  <c:v>Molybdenum</c:v>
                </c:pt>
                <c:pt idx="19">
                  <c:v>Silver</c:v>
                </c:pt>
                <c:pt idx="20">
                  <c:v>Cadmium</c:v>
                </c:pt>
                <c:pt idx="21">
                  <c:v>Indium</c:v>
                </c:pt>
                <c:pt idx="22">
                  <c:v>Tin</c:v>
                </c:pt>
                <c:pt idx="23">
                  <c:v>Caesium</c:v>
                </c:pt>
                <c:pt idx="24">
                  <c:v>Barium</c:v>
                </c:pt>
                <c:pt idx="25">
                  <c:v>Lanthanum</c:v>
                </c:pt>
                <c:pt idx="26">
                  <c:v>Cerium</c:v>
                </c:pt>
                <c:pt idx="27">
                  <c:v>Praseodymi</c:v>
                </c:pt>
                <c:pt idx="28">
                  <c:v>Neodynium</c:v>
                </c:pt>
                <c:pt idx="29">
                  <c:v>Samarium</c:v>
                </c:pt>
                <c:pt idx="30">
                  <c:v>Europium</c:v>
                </c:pt>
                <c:pt idx="31">
                  <c:v>Gadolinium</c:v>
                </c:pt>
                <c:pt idx="32">
                  <c:v>Terbium</c:v>
                </c:pt>
                <c:pt idx="33">
                  <c:v>Dysprosium</c:v>
                </c:pt>
                <c:pt idx="34">
                  <c:v>Holmium</c:v>
                </c:pt>
                <c:pt idx="35">
                  <c:v>Erbium</c:v>
                </c:pt>
                <c:pt idx="36">
                  <c:v>Thulium</c:v>
                </c:pt>
                <c:pt idx="37">
                  <c:v>Ytterbium</c:v>
                </c:pt>
                <c:pt idx="38">
                  <c:v>Lutetium</c:v>
                </c:pt>
                <c:pt idx="39">
                  <c:v>Thallium</c:v>
                </c:pt>
                <c:pt idx="40">
                  <c:v>Gold</c:v>
                </c:pt>
                <c:pt idx="41">
                  <c:v>Lead</c:v>
                </c:pt>
                <c:pt idx="42">
                  <c:v>Bismuth</c:v>
                </c:pt>
                <c:pt idx="43">
                  <c:v>Thorium</c:v>
                </c:pt>
                <c:pt idx="44">
                  <c:v>Uranium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'Power plant ash'!$AB$2:$AB$50</c15:sqref>
                  </c15:fullRef>
                </c:ext>
              </c:extLst>
              <c:f>('Power plant ash'!$AB$2:$AB$15,'Power plant ash'!$AB$17:$AB$25,'Power plant ash'!$AB$27:$AB$43,'Power plant ash'!$AB$45,'Power plant ash'!$AB$47:$AB$50)</c:f>
              <c:numCache>
                <c:formatCode>0.00</c:formatCode>
                <c:ptCount val="45"/>
                <c:pt idx="0">
                  <c:v>2.95</c:v>
                </c:pt>
                <c:pt idx="1">
                  <c:v>1.3333333333333333</c:v>
                </c:pt>
                <c:pt idx="2">
                  <c:v>2.3624999999999998</c:v>
                </c:pt>
                <c:pt idx="3">
                  <c:v>0.82857142857142863</c:v>
                </c:pt>
                <c:pt idx="4">
                  <c:v>2.2794117647058822</c:v>
                </c:pt>
                <c:pt idx="5">
                  <c:v>1.6822429906542056</c:v>
                </c:pt>
                <c:pt idx="6">
                  <c:v>0.20481927710843373</c:v>
                </c:pt>
                <c:pt idx="7">
                  <c:v>0.31666666666666665</c:v>
                </c:pt>
                <c:pt idx="8">
                  <c:v>0.42857142857142855</c:v>
                </c:pt>
                <c:pt idx="9">
                  <c:v>1.588235294117647</c:v>
                </c:pt>
                <c:pt idx="10">
                  <c:v>0.27272727272727271</c:v>
                </c:pt>
                <c:pt idx="11">
                  <c:v>2.64</c:v>
                </c:pt>
                <c:pt idx="12">
                  <c:v>1.5492957746478873</c:v>
                </c:pt>
                <c:pt idx="13">
                  <c:v>3.0764705882352938</c:v>
                </c:pt>
                <c:pt idx="14">
                  <c:v>0.16517857142857142</c:v>
                </c:pt>
                <c:pt idx="15">
                  <c:v>2.8636363636363638</c:v>
                </c:pt>
                <c:pt idx="16">
                  <c:v>2.3684210526315788</c:v>
                </c:pt>
                <c:pt idx="17">
                  <c:v>1.1416666666666666</c:v>
                </c:pt>
                <c:pt idx="18">
                  <c:v>6.666666666666667</c:v>
                </c:pt>
                <c:pt idx="19">
                  <c:v>5.7999999999999989</c:v>
                </c:pt>
                <c:pt idx="20">
                  <c:v>4.6938775510204085</c:v>
                </c:pt>
                <c:pt idx="21">
                  <c:v>4.1999999999999993</c:v>
                </c:pt>
                <c:pt idx="22">
                  <c:v>1.0363636363636364</c:v>
                </c:pt>
                <c:pt idx="23">
                  <c:v>0.5</c:v>
                </c:pt>
                <c:pt idx="24">
                  <c:v>1.2</c:v>
                </c:pt>
                <c:pt idx="25">
                  <c:v>1.5333333333333334</c:v>
                </c:pt>
                <c:pt idx="26">
                  <c:v>1.71875</c:v>
                </c:pt>
                <c:pt idx="27">
                  <c:v>2.0140845070422535</c:v>
                </c:pt>
                <c:pt idx="28">
                  <c:v>2.2807692307692307</c:v>
                </c:pt>
                <c:pt idx="29">
                  <c:v>2.8666666666666667</c:v>
                </c:pt>
                <c:pt idx="30">
                  <c:v>3.6363636363636367</c:v>
                </c:pt>
                <c:pt idx="31">
                  <c:v>3.9736842105263159</c:v>
                </c:pt>
                <c:pt idx="32">
                  <c:v>3.28125</c:v>
                </c:pt>
                <c:pt idx="33">
                  <c:v>3.4857142857142853</c:v>
                </c:pt>
                <c:pt idx="34">
                  <c:v>3.125</c:v>
                </c:pt>
                <c:pt idx="35">
                  <c:v>3.1739130434782612</c:v>
                </c:pt>
                <c:pt idx="36">
                  <c:v>3.3333333333333335</c:v>
                </c:pt>
                <c:pt idx="37">
                  <c:v>3.2727272727272725</c:v>
                </c:pt>
                <c:pt idx="38">
                  <c:v>3.4375</c:v>
                </c:pt>
                <c:pt idx="39">
                  <c:v>1.4666666666666668</c:v>
                </c:pt>
                <c:pt idx="41">
                  <c:v>3.1764705882352939</c:v>
                </c:pt>
                <c:pt idx="42">
                  <c:v>8.6614173228346463</c:v>
                </c:pt>
                <c:pt idx="43">
                  <c:v>1.8598130841121496</c:v>
                </c:pt>
                <c:pt idx="44">
                  <c:v>2.1785714285714284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FD-48DC-AC59-3FC0729662BB}"/>
            </c:ext>
          </c:extLst>
        </c:ser>
        <c:ser>
          <c:idx val="1"/>
          <c:order val="1"/>
          <c:tx>
            <c:strRef>
              <c:f>'Power plant ash'!$AC$1</c:f>
              <c:strCache>
                <c:ptCount val="1"/>
                <c:pt idx="0">
                  <c:v>MMBA-1            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'Power plant ash'!$A$2:$A$50</c15:sqref>
                  </c15:fullRef>
                </c:ext>
              </c:extLst>
              <c:f>('Power plant ash'!$A$2:$A$15,'Power plant ash'!$A$17:$A$25,'Power plant ash'!$A$27:$A$43,'Power plant ash'!$A$45,'Power plant ash'!$A$47:$A$50)</c:f>
              <c:strCache>
                <c:ptCount val="45"/>
                <c:pt idx="0">
                  <c:v>Lithium</c:v>
                </c:pt>
                <c:pt idx="1">
                  <c:v>Beryllium</c:v>
                </c:pt>
                <c:pt idx="2">
                  <c:v>Aluminium</c:v>
                </c:pt>
                <c:pt idx="3">
                  <c:v>Strontium</c:v>
                </c:pt>
                <c:pt idx="4">
                  <c:v>Scandium</c:v>
                </c:pt>
                <c:pt idx="5">
                  <c:v>Vanadium</c:v>
                </c:pt>
                <c:pt idx="6">
                  <c:v>Chromium</c:v>
                </c:pt>
                <c:pt idx="7">
                  <c:v>Manganese</c:v>
                </c:pt>
                <c:pt idx="8">
                  <c:v>Iron</c:v>
                </c:pt>
                <c:pt idx="9">
                  <c:v>Cobalt</c:v>
                </c:pt>
                <c:pt idx="10">
                  <c:v>Nickel</c:v>
                </c:pt>
                <c:pt idx="11">
                  <c:v>Copper</c:v>
                </c:pt>
                <c:pt idx="12">
                  <c:v>Zinc</c:v>
                </c:pt>
                <c:pt idx="13">
                  <c:v>Gallium</c:v>
                </c:pt>
                <c:pt idx="14">
                  <c:v>Rubidium</c:v>
                </c:pt>
                <c:pt idx="15">
                  <c:v>Yttrium</c:v>
                </c:pt>
                <c:pt idx="16">
                  <c:v>Zirconium</c:v>
                </c:pt>
                <c:pt idx="17">
                  <c:v>Niobium</c:v>
                </c:pt>
                <c:pt idx="18">
                  <c:v>Molybdenum</c:v>
                </c:pt>
                <c:pt idx="19">
                  <c:v>Silver</c:v>
                </c:pt>
                <c:pt idx="20">
                  <c:v>Cadmium</c:v>
                </c:pt>
                <c:pt idx="21">
                  <c:v>Indium</c:v>
                </c:pt>
                <c:pt idx="22">
                  <c:v>Tin</c:v>
                </c:pt>
                <c:pt idx="23">
                  <c:v>Caesium</c:v>
                </c:pt>
                <c:pt idx="24">
                  <c:v>Barium</c:v>
                </c:pt>
                <c:pt idx="25">
                  <c:v>Lanthanum</c:v>
                </c:pt>
                <c:pt idx="26">
                  <c:v>Cerium</c:v>
                </c:pt>
                <c:pt idx="27">
                  <c:v>Praseodymi</c:v>
                </c:pt>
                <c:pt idx="28">
                  <c:v>Neodynium</c:v>
                </c:pt>
                <c:pt idx="29">
                  <c:v>Samarium</c:v>
                </c:pt>
                <c:pt idx="30">
                  <c:v>Europium</c:v>
                </c:pt>
                <c:pt idx="31">
                  <c:v>Gadolinium</c:v>
                </c:pt>
                <c:pt idx="32">
                  <c:v>Terbium</c:v>
                </c:pt>
                <c:pt idx="33">
                  <c:v>Dysprosium</c:v>
                </c:pt>
                <c:pt idx="34">
                  <c:v>Holmium</c:v>
                </c:pt>
                <c:pt idx="35">
                  <c:v>Erbium</c:v>
                </c:pt>
                <c:pt idx="36">
                  <c:v>Thulium</c:v>
                </c:pt>
                <c:pt idx="37">
                  <c:v>Ytterbium</c:v>
                </c:pt>
                <c:pt idx="38">
                  <c:v>Lutetium</c:v>
                </c:pt>
                <c:pt idx="39">
                  <c:v>Thallium</c:v>
                </c:pt>
                <c:pt idx="40">
                  <c:v>Gold</c:v>
                </c:pt>
                <c:pt idx="41">
                  <c:v>Lead</c:v>
                </c:pt>
                <c:pt idx="42">
                  <c:v>Bismuth</c:v>
                </c:pt>
                <c:pt idx="43">
                  <c:v>Thorium</c:v>
                </c:pt>
                <c:pt idx="44">
                  <c:v>Uranium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'Power plant ash'!$AC$2:$AC$50</c15:sqref>
                  </c15:fullRef>
                </c:ext>
              </c:extLst>
              <c:f>('Power plant ash'!$AC$2:$AC$15,'Power plant ash'!$AC$17:$AC$25,'Power plant ash'!$AC$27:$AC$43,'Power plant ash'!$AC$45,'Power plant ash'!$AC$47:$AC$50)</c:f>
              <c:numCache>
                <c:formatCode>0.00</c:formatCode>
                <c:ptCount val="45"/>
                <c:pt idx="0">
                  <c:v>2.85</c:v>
                </c:pt>
                <c:pt idx="1">
                  <c:v>1.3333333333333333</c:v>
                </c:pt>
                <c:pt idx="2">
                  <c:v>2.25</c:v>
                </c:pt>
                <c:pt idx="3">
                  <c:v>0.68571428571428572</c:v>
                </c:pt>
                <c:pt idx="4">
                  <c:v>2.3529411764705883</c:v>
                </c:pt>
                <c:pt idx="5">
                  <c:v>1.4018691588785046</c:v>
                </c:pt>
                <c:pt idx="6">
                  <c:v>0.2289156626506024</c:v>
                </c:pt>
                <c:pt idx="7">
                  <c:v>0.68333333333333335</c:v>
                </c:pt>
                <c:pt idx="8">
                  <c:v>0.65714285714285714</c:v>
                </c:pt>
                <c:pt idx="9">
                  <c:v>5.1764705882352944</c:v>
                </c:pt>
                <c:pt idx="10">
                  <c:v>0.22727272727272727</c:v>
                </c:pt>
                <c:pt idx="11">
                  <c:v>1.96</c:v>
                </c:pt>
                <c:pt idx="12">
                  <c:v>0.352112676056338</c:v>
                </c:pt>
                <c:pt idx="13">
                  <c:v>2.341176470588235</c:v>
                </c:pt>
                <c:pt idx="14">
                  <c:v>0.1982142857142857</c:v>
                </c:pt>
                <c:pt idx="15">
                  <c:v>2.9545454545454546</c:v>
                </c:pt>
                <c:pt idx="16">
                  <c:v>2.5789473684210527</c:v>
                </c:pt>
                <c:pt idx="17">
                  <c:v>1.175</c:v>
                </c:pt>
                <c:pt idx="18">
                  <c:v>3.3333333333333335</c:v>
                </c:pt>
                <c:pt idx="19">
                  <c:v>3.5999999999999996</c:v>
                </c:pt>
                <c:pt idx="20">
                  <c:v>0.7142857142857143</c:v>
                </c:pt>
                <c:pt idx="21">
                  <c:v>1</c:v>
                </c:pt>
                <c:pt idx="22">
                  <c:v>0.45454545454545453</c:v>
                </c:pt>
                <c:pt idx="23">
                  <c:v>0.65217391304347827</c:v>
                </c:pt>
                <c:pt idx="24">
                  <c:v>1.8181818181818181</c:v>
                </c:pt>
                <c:pt idx="25">
                  <c:v>1.5</c:v>
                </c:pt>
                <c:pt idx="26">
                  <c:v>1.71875</c:v>
                </c:pt>
                <c:pt idx="27">
                  <c:v>2.0704225352112675</c:v>
                </c:pt>
                <c:pt idx="28">
                  <c:v>2.3307692307692309</c:v>
                </c:pt>
                <c:pt idx="29">
                  <c:v>2.8888888888888888</c:v>
                </c:pt>
                <c:pt idx="30">
                  <c:v>3.75</c:v>
                </c:pt>
                <c:pt idx="31">
                  <c:v>4.052631578947369</c:v>
                </c:pt>
                <c:pt idx="32">
                  <c:v>3.4375</c:v>
                </c:pt>
                <c:pt idx="33">
                  <c:v>3.7714285714285714</c:v>
                </c:pt>
                <c:pt idx="34">
                  <c:v>3.25</c:v>
                </c:pt>
                <c:pt idx="35">
                  <c:v>3.3043478260869565</c:v>
                </c:pt>
                <c:pt idx="36">
                  <c:v>3.3333333333333335</c:v>
                </c:pt>
                <c:pt idx="37">
                  <c:v>3.5</c:v>
                </c:pt>
                <c:pt idx="38">
                  <c:v>3.125</c:v>
                </c:pt>
                <c:pt idx="39">
                  <c:v>1.4666666666666668</c:v>
                </c:pt>
                <c:pt idx="41">
                  <c:v>1</c:v>
                </c:pt>
                <c:pt idx="43">
                  <c:v>2.018691588785047</c:v>
                </c:pt>
                <c:pt idx="44">
                  <c:v>2.1071428571428572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FD-48DC-AC59-3FC072966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391528"/>
        <c:axId val="812386936"/>
      </c:lineChart>
      <c:catAx>
        <c:axId val="812391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86936"/>
        <c:crosses val="autoZero"/>
        <c:auto val="1"/>
        <c:lblAlgn val="ctr"/>
        <c:lblOffset val="100"/>
        <c:noMultiLvlLbl val="0"/>
      </c:catAx>
      <c:valAx>
        <c:axId val="81238693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Sample/PAAS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91528"/>
        <c:crosses val="autoZero"/>
        <c:crossBetween val="between"/>
        <c:majorUnit val="1"/>
      </c:valAx>
      <c:spPr>
        <a:noFill/>
        <a:ln w="3175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80196213283670192"/>
          <c:y val="0.19788680378263288"/>
          <c:w val="9.2833396046591743E-2"/>
          <c:h val="0.14587996944542675"/>
        </c:manualLayout>
      </c:layout>
      <c:overlay val="0"/>
      <c:spPr>
        <a:solidFill>
          <a:schemeClr val="bg1"/>
        </a:solidFill>
        <a:ln w="317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Coppabella</a:t>
            </a:r>
          </a:p>
        </c:rich>
      </c:tx>
      <c:layout>
        <c:manualLayout>
          <c:xMode val="edge"/>
          <c:yMode val="edge"/>
          <c:x val="0.4604495074304869"/>
          <c:y val="4.9459033705487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308675546545362E-2"/>
          <c:y val="0.16033002546296446"/>
          <c:w val="0.92084836007663862"/>
          <c:h val="0.51131586343335267"/>
        </c:manualLayout>
      </c:layout>
      <c:lineChart>
        <c:grouping val="standard"/>
        <c:varyColors val="0"/>
        <c:ser>
          <c:idx val="0"/>
          <c:order val="0"/>
          <c:tx>
            <c:strRef>
              <c:f>Coppabella!$Q$1</c:f>
              <c:strCache>
                <c:ptCount val="1"/>
                <c:pt idx="0">
                  <c:v>CQ3868C4-  CQ-12-24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Coppabella!$A$2:$A$50</c15:sqref>
                  </c15:fullRef>
                </c:ext>
              </c:extLst>
              <c:f>(Coppabella!$A$2:$A$15,Coppabella!$A$17:$A$20,Coppabella!$A$23:$A$24,Coppabella!$A$27:$A$43,Coppabella!$A$45,Coppabella!$A$47:$A$50)</c:f>
              <c:strCache>
                <c:ptCount val="42"/>
                <c:pt idx="0">
                  <c:v>Lithium</c:v>
                </c:pt>
                <c:pt idx="1">
                  <c:v>Beryllium</c:v>
                </c:pt>
                <c:pt idx="2">
                  <c:v>Aluminium</c:v>
                </c:pt>
                <c:pt idx="3">
                  <c:v>Strontium</c:v>
                </c:pt>
                <c:pt idx="4">
                  <c:v>Scandium</c:v>
                </c:pt>
                <c:pt idx="5">
                  <c:v>Vanadium</c:v>
                </c:pt>
                <c:pt idx="6">
                  <c:v>Chromium</c:v>
                </c:pt>
                <c:pt idx="7">
                  <c:v>Manganese</c:v>
                </c:pt>
                <c:pt idx="8">
                  <c:v>Iron</c:v>
                </c:pt>
                <c:pt idx="9">
                  <c:v>Cobalt</c:v>
                </c:pt>
                <c:pt idx="10">
                  <c:v>Nickel</c:v>
                </c:pt>
                <c:pt idx="11">
                  <c:v>Copper</c:v>
                </c:pt>
                <c:pt idx="12">
                  <c:v>Zinc</c:v>
                </c:pt>
                <c:pt idx="13">
                  <c:v>Gallium</c:v>
                </c:pt>
                <c:pt idx="14">
                  <c:v>Rubidium</c:v>
                </c:pt>
                <c:pt idx="15">
                  <c:v>Yttrium</c:v>
                </c:pt>
                <c:pt idx="16">
                  <c:v>Zirconium</c:v>
                </c:pt>
                <c:pt idx="17">
                  <c:v>Niobium</c:v>
                </c:pt>
                <c:pt idx="18">
                  <c:v>Cadmium</c:v>
                </c:pt>
                <c:pt idx="19">
                  <c:v>Indium</c:v>
                </c:pt>
                <c:pt idx="20">
                  <c:v>Caesium</c:v>
                </c:pt>
                <c:pt idx="21">
                  <c:v>Barium</c:v>
                </c:pt>
                <c:pt idx="22">
                  <c:v>Lanthanum</c:v>
                </c:pt>
                <c:pt idx="23">
                  <c:v>Cerium</c:v>
                </c:pt>
                <c:pt idx="24">
                  <c:v>Praseodymi</c:v>
                </c:pt>
                <c:pt idx="25">
                  <c:v>Neodynium</c:v>
                </c:pt>
                <c:pt idx="26">
                  <c:v>Samarium</c:v>
                </c:pt>
                <c:pt idx="27">
                  <c:v>Europium</c:v>
                </c:pt>
                <c:pt idx="28">
                  <c:v>Gadolinium</c:v>
                </c:pt>
                <c:pt idx="29">
                  <c:v>Terbium</c:v>
                </c:pt>
                <c:pt idx="30">
                  <c:v>Dysprosium</c:v>
                </c:pt>
                <c:pt idx="31">
                  <c:v>Holmium</c:v>
                </c:pt>
                <c:pt idx="32">
                  <c:v>Erbium</c:v>
                </c:pt>
                <c:pt idx="33">
                  <c:v>Thulium</c:v>
                </c:pt>
                <c:pt idx="34">
                  <c:v>Ytterbium</c:v>
                </c:pt>
                <c:pt idx="35">
                  <c:v>Lutetium</c:v>
                </c:pt>
                <c:pt idx="36">
                  <c:v>Thallium</c:v>
                </c:pt>
                <c:pt idx="37">
                  <c:v>Gold</c:v>
                </c:pt>
                <c:pt idx="38">
                  <c:v>Lead</c:v>
                </c:pt>
                <c:pt idx="39">
                  <c:v>Bismuth</c:v>
                </c:pt>
                <c:pt idx="40">
                  <c:v>Thorium</c:v>
                </c:pt>
                <c:pt idx="41">
                  <c:v>Uranium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Coppabella!$Q$2:$Q$50</c15:sqref>
                  </c15:fullRef>
                </c:ext>
              </c:extLst>
              <c:f>(Coppabella!$Q$2:$Q$15,Coppabella!$Q$17:$Q$20,Coppabella!$Q$23:$Q$24,Coppabella!$Q$27:$Q$43,Coppabella!$Q$45,Coppabella!$Q$47:$Q$50)</c:f>
              <c:numCache>
                <c:formatCode>0.00</c:formatCode>
                <c:ptCount val="42"/>
                <c:pt idx="0">
                  <c:v>5</c:v>
                </c:pt>
                <c:pt idx="1">
                  <c:v>0.13333333333333333</c:v>
                </c:pt>
                <c:pt idx="2">
                  <c:v>0.2</c:v>
                </c:pt>
                <c:pt idx="3">
                  <c:v>1</c:v>
                </c:pt>
                <c:pt idx="4">
                  <c:v>0.25</c:v>
                </c:pt>
                <c:pt idx="5">
                  <c:v>0.20560747663551401</c:v>
                </c:pt>
                <c:pt idx="6">
                  <c:v>0.13253012048192772</c:v>
                </c:pt>
                <c:pt idx="7">
                  <c:v>7.0000000000000007E-2</c:v>
                </c:pt>
                <c:pt idx="8">
                  <c:v>9.9999999999999991E-6</c:v>
                </c:pt>
                <c:pt idx="9">
                  <c:v>0.11764705882352941</c:v>
                </c:pt>
                <c:pt idx="10">
                  <c:v>9.0909090909090912E-2</c:v>
                </c:pt>
                <c:pt idx="11">
                  <c:v>0.48</c:v>
                </c:pt>
                <c:pt idx="12">
                  <c:v>0.12676056338028169</c:v>
                </c:pt>
                <c:pt idx="13">
                  <c:v>0.25294117647058822</c:v>
                </c:pt>
                <c:pt idx="14">
                  <c:v>3.4821428571428573E-2</c:v>
                </c:pt>
                <c:pt idx="15">
                  <c:v>0.36363636363636365</c:v>
                </c:pt>
                <c:pt idx="16">
                  <c:v>0.22631578947368422</c:v>
                </c:pt>
                <c:pt idx="17">
                  <c:v>9.9999999999999992E-2</c:v>
                </c:pt>
                <c:pt idx="18">
                  <c:v>0.40816326530612246</c:v>
                </c:pt>
                <c:pt idx="19">
                  <c:v>0.39999999999999997</c:v>
                </c:pt>
                <c:pt idx="20">
                  <c:v>7.6086956521739135E-2</c:v>
                </c:pt>
                <c:pt idx="21">
                  <c:v>0.12909090909090909</c:v>
                </c:pt>
                <c:pt idx="22">
                  <c:v>0.23333333333333334</c:v>
                </c:pt>
                <c:pt idx="23">
                  <c:v>0.24843750000000001</c:v>
                </c:pt>
                <c:pt idx="24">
                  <c:v>0.26760563380281688</c:v>
                </c:pt>
                <c:pt idx="25">
                  <c:v>0.30384615384615388</c:v>
                </c:pt>
                <c:pt idx="26">
                  <c:v>0.37777777777777777</c:v>
                </c:pt>
                <c:pt idx="27">
                  <c:v>0.45454545454545459</c:v>
                </c:pt>
                <c:pt idx="28">
                  <c:v>0.52631578947368418</c:v>
                </c:pt>
                <c:pt idx="29">
                  <c:v>0.3125</c:v>
                </c:pt>
                <c:pt idx="30">
                  <c:v>0.34285714285714286</c:v>
                </c:pt>
                <c:pt idx="31">
                  <c:v>0.25</c:v>
                </c:pt>
                <c:pt idx="32">
                  <c:v>0.21739130434782611</c:v>
                </c:pt>
                <c:pt idx="33">
                  <c:v>0.30303030303030304</c:v>
                </c:pt>
                <c:pt idx="34">
                  <c:v>0.22727272727272727</c:v>
                </c:pt>
                <c:pt idx="35">
                  <c:v>0.3125</c:v>
                </c:pt>
                <c:pt idx="36">
                  <c:v>0.16</c:v>
                </c:pt>
                <c:pt idx="37">
                  <c:v>1.1111111111111112</c:v>
                </c:pt>
                <c:pt idx="38">
                  <c:v>0.24117647058823527</c:v>
                </c:pt>
                <c:pt idx="39">
                  <c:v>1.3385826771653544</c:v>
                </c:pt>
                <c:pt idx="40">
                  <c:v>0.19626168224299068</c:v>
                </c:pt>
                <c:pt idx="41">
                  <c:v>0.17857142857142858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62-4430-B926-391D3F23A111}"/>
            </c:ext>
          </c:extLst>
        </c:ser>
        <c:ser>
          <c:idx val="1"/>
          <c:order val="1"/>
          <c:tx>
            <c:strRef>
              <c:f>Coppabella!$R$1</c:f>
              <c:strCache>
                <c:ptCount val="1"/>
                <c:pt idx="0">
                  <c:v>CQ3868C4-  CQ-40-46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Coppabella!$A$2:$A$50</c15:sqref>
                  </c15:fullRef>
                </c:ext>
              </c:extLst>
              <c:f>(Coppabella!$A$2:$A$15,Coppabella!$A$17:$A$20,Coppabella!$A$23:$A$24,Coppabella!$A$27:$A$43,Coppabella!$A$45,Coppabella!$A$47:$A$50)</c:f>
              <c:strCache>
                <c:ptCount val="42"/>
                <c:pt idx="0">
                  <c:v>Lithium</c:v>
                </c:pt>
                <c:pt idx="1">
                  <c:v>Beryllium</c:v>
                </c:pt>
                <c:pt idx="2">
                  <c:v>Aluminium</c:v>
                </c:pt>
                <c:pt idx="3">
                  <c:v>Strontium</c:v>
                </c:pt>
                <c:pt idx="4">
                  <c:v>Scandium</c:v>
                </c:pt>
                <c:pt idx="5">
                  <c:v>Vanadium</c:v>
                </c:pt>
                <c:pt idx="6">
                  <c:v>Chromium</c:v>
                </c:pt>
                <c:pt idx="7">
                  <c:v>Manganese</c:v>
                </c:pt>
                <c:pt idx="8">
                  <c:v>Iron</c:v>
                </c:pt>
                <c:pt idx="9">
                  <c:v>Cobalt</c:v>
                </c:pt>
                <c:pt idx="10">
                  <c:v>Nickel</c:v>
                </c:pt>
                <c:pt idx="11">
                  <c:v>Copper</c:v>
                </c:pt>
                <c:pt idx="12">
                  <c:v>Zinc</c:v>
                </c:pt>
                <c:pt idx="13">
                  <c:v>Gallium</c:v>
                </c:pt>
                <c:pt idx="14">
                  <c:v>Rubidium</c:v>
                </c:pt>
                <c:pt idx="15">
                  <c:v>Yttrium</c:v>
                </c:pt>
                <c:pt idx="16">
                  <c:v>Zirconium</c:v>
                </c:pt>
                <c:pt idx="17">
                  <c:v>Niobium</c:v>
                </c:pt>
                <c:pt idx="18">
                  <c:v>Cadmium</c:v>
                </c:pt>
                <c:pt idx="19">
                  <c:v>Indium</c:v>
                </c:pt>
                <c:pt idx="20">
                  <c:v>Caesium</c:v>
                </c:pt>
                <c:pt idx="21">
                  <c:v>Barium</c:v>
                </c:pt>
                <c:pt idx="22">
                  <c:v>Lanthanum</c:v>
                </c:pt>
                <c:pt idx="23">
                  <c:v>Cerium</c:v>
                </c:pt>
                <c:pt idx="24">
                  <c:v>Praseodymi</c:v>
                </c:pt>
                <c:pt idx="25">
                  <c:v>Neodynium</c:v>
                </c:pt>
                <c:pt idx="26">
                  <c:v>Samarium</c:v>
                </c:pt>
                <c:pt idx="27">
                  <c:v>Europium</c:v>
                </c:pt>
                <c:pt idx="28">
                  <c:v>Gadolinium</c:v>
                </c:pt>
                <c:pt idx="29">
                  <c:v>Terbium</c:v>
                </c:pt>
                <c:pt idx="30">
                  <c:v>Dysprosium</c:v>
                </c:pt>
                <c:pt idx="31">
                  <c:v>Holmium</c:v>
                </c:pt>
                <c:pt idx="32">
                  <c:v>Erbium</c:v>
                </c:pt>
                <c:pt idx="33">
                  <c:v>Thulium</c:v>
                </c:pt>
                <c:pt idx="34">
                  <c:v>Ytterbium</c:v>
                </c:pt>
                <c:pt idx="35">
                  <c:v>Lutetium</c:v>
                </c:pt>
                <c:pt idx="36">
                  <c:v>Thallium</c:v>
                </c:pt>
                <c:pt idx="37">
                  <c:v>Gold</c:v>
                </c:pt>
                <c:pt idx="38">
                  <c:v>Lead</c:v>
                </c:pt>
                <c:pt idx="39">
                  <c:v>Bismuth</c:v>
                </c:pt>
                <c:pt idx="40">
                  <c:v>Thorium</c:v>
                </c:pt>
                <c:pt idx="41">
                  <c:v>Uranium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Coppabella!$R$2:$R$50</c15:sqref>
                  </c15:fullRef>
                </c:ext>
              </c:extLst>
              <c:f>(Coppabella!$R$2:$R$15,Coppabella!$R$17:$R$20,Coppabella!$R$23:$R$24,Coppabella!$R$27:$R$43,Coppabella!$R$45,Coppabella!$R$47:$R$50)</c:f>
              <c:numCache>
                <c:formatCode>0.00</c:formatCode>
                <c:ptCount val="42"/>
                <c:pt idx="0">
                  <c:v>1.5</c:v>
                </c:pt>
                <c:pt idx="1">
                  <c:v>9.9999999999999992E-2</c:v>
                </c:pt>
                <c:pt idx="2">
                  <c:v>0.13750000000000001</c:v>
                </c:pt>
                <c:pt idx="3">
                  <c:v>1.0571428571428572</c:v>
                </c:pt>
                <c:pt idx="4">
                  <c:v>0.17647058823529413</c:v>
                </c:pt>
                <c:pt idx="5">
                  <c:v>0.16822429906542055</c:v>
                </c:pt>
                <c:pt idx="6">
                  <c:v>0.13253012048192772</c:v>
                </c:pt>
                <c:pt idx="7">
                  <c:v>0.14666666666666667</c:v>
                </c:pt>
                <c:pt idx="8">
                  <c:v>1.7428571428571429E-5</c:v>
                </c:pt>
                <c:pt idx="9">
                  <c:v>0.17647058823529413</c:v>
                </c:pt>
                <c:pt idx="10">
                  <c:v>9.0909090909090912E-2</c:v>
                </c:pt>
                <c:pt idx="11">
                  <c:v>0.28000000000000003</c:v>
                </c:pt>
                <c:pt idx="12">
                  <c:v>8.4507042253521125E-2</c:v>
                </c:pt>
                <c:pt idx="13">
                  <c:v>0.18823529411764706</c:v>
                </c:pt>
                <c:pt idx="14">
                  <c:v>9.821428571428573E-3</c:v>
                </c:pt>
                <c:pt idx="15">
                  <c:v>0.22727272727272727</c:v>
                </c:pt>
                <c:pt idx="16">
                  <c:v>0.16842105263157894</c:v>
                </c:pt>
                <c:pt idx="17">
                  <c:v>7.4166666666666672E-2</c:v>
                </c:pt>
                <c:pt idx="18">
                  <c:v>0.30612244897959179</c:v>
                </c:pt>
                <c:pt idx="21">
                  <c:v>0.13090909090909092</c:v>
                </c:pt>
                <c:pt idx="22">
                  <c:v>0.2</c:v>
                </c:pt>
                <c:pt idx="23">
                  <c:v>0.21249999999999999</c:v>
                </c:pt>
                <c:pt idx="24">
                  <c:v>0.21126760563380284</c:v>
                </c:pt>
                <c:pt idx="25">
                  <c:v>0.23846153846153847</c:v>
                </c:pt>
                <c:pt idx="26">
                  <c:v>0.28888888888888892</c:v>
                </c:pt>
                <c:pt idx="27">
                  <c:v>0.34090909090909088</c:v>
                </c:pt>
                <c:pt idx="28">
                  <c:v>0.36842105263157893</c:v>
                </c:pt>
                <c:pt idx="29">
                  <c:v>0.3125</c:v>
                </c:pt>
                <c:pt idx="30">
                  <c:v>0.22857142857142859</c:v>
                </c:pt>
                <c:pt idx="31">
                  <c:v>0.125</c:v>
                </c:pt>
                <c:pt idx="32">
                  <c:v>0.13043478260869565</c:v>
                </c:pt>
                <c:pt idx="34">
                  <c:v>0.13636363636363635</c:v>
                </c:pt>
                <c:pt idx="35">
                  <c:v>0</c:v>
                </c:pt>
                <c:pt idx="37">
                  <c:v>1.1111111111111112</c:v>
                </c:pt>
                <c:pt idx="38">
                  <c:v>0.19999999999999998</c:v>
                </c:pt>
                <c:pt idx="39">
                  <c:v>0.94488188976377951</c:v>
                </c:pt>
                <c:pt idx="40">
                  <c:v>0.18691588785046731</c:v>
                </c:pt>
                <c:pt idx="41">
                  <c:v>0.16428571428571431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62-4430-B926-391D3F23A111}"/>
            </c:ext>
          </c:extLst>
        </c:ser>
        <c:ser>
          <c:idx val="2"/>
          <c:order val="2"/>
          <c:tx>
            <c:strRef>
              <c:f>Coppabella!$S$1</c:f>
              <c:strCache>
                <c:ptCount val="1"/>
                <c:pt idx="0">
                  <c:v>CQ3878C4-  CQ-59-67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Coppabella!$A$2:$A$50</c15:sqref>
                  </c15:fullRef>
                </c:ext>
              </c:extLst>
              <c:f>(Coppabella!$A$2:$A$15,Coppabella!$A$17:$A$20,Coppabella!$A$23:$A$24,Coppabella!$A$27:$A$43,Coppabella!$A$45,Coppabella!$A$47:$A$50)</c:f>
              <c:strCache>
                <c:ptCount val="42"/>
                <c:pt idx="0">
                  <c:v>Lithium</c:v>
                </c:pt>
                <c:pt idx="1">
                  <c:v>Beryllium</c:v>
                </c:pt>
                <c:pt idx="2">
                  <c:v>Aluminium</c:v>
                </c:pt>
                <c:pt idx="3">
                  <c:v>Strontium</c:v>
                </c:pt>
                <c:pt idx="4">
                  <c:v>Scandium</c:v>
                </c:pt>
                <c:pt idx="5">
                  <c:v>Vanadium</c:v>
                </c:pt>
                <c:pt idx="6">
                  <c:v>Chromium</c:v>
                </c:pt>
                <c:pt idx="7">
                  <c:v>Manganese</c:v>
                </c:pt>
                <c:pt idx="8">
                  <c:v>Iron</c:v>
                </c:pt>
                <c:pt idx="9">
                  <c:v>Cobalt</c:v>
                </c:pt>
                <c:pt idx="10">
                  <c:v>Nickel</c:v>
                </c:pt>
                <c:pt idx="11">
                  <c:v>Copper</c:v>
                </c:pt>
                <c:pt idx="12">
                  <c:v>Zinc</c:v>
                </c:pt>
                <c:pt idx="13">
                  <c:v>Gallium</c:v>
                </c:pt>
                <c:pt idx="14">
                  <c:v>Rubidium</c:v>
                </c:pt>
                <c:pt idx="15">
                  <c:v>Yttrium</c:v>
                </c:pt>
                <c:pt idx="16">
                  <c:v>Zirconium</c:v>
                </c:pt>
                <c:pt idx="17">
                  <c:v>Niobium</c:v>
                </c:pt>
                <c:pt idx="18">
                  <c:v>Cadmium</c:v>
                </c:pt>
                <c:pt idx="19">
                  <c:v>Indium</c:v>
                </c:pt>
                <c:pt idx="20">
                  <c:v>Caesium</c:v>
                </c:pt>
                <c:pt idx="21">
                  <c:v>Barium</c:v>
                </c:pt>
                <c:pt idx="22">
                  <c:v>Lanthanum</c:v>
                </c:pt>
                <c:pt idx="23">
                  <c:v>Cerium</c:v>
                </c:pt>
                <c:pt idx="24">
                  <c:v>Praseodymi</c:v>
                </c:pt>
                <c:pt idx="25">
                  <c:v>Neodynium</c:v>
                </c:pt>
                <c:pt idx="26">
                  <c:v>Samarium</c:v>
                </c:pt>
                <c:pt idx="27">
                  <c:v>Europium</c:v>
                </c:pt>
                <c:pt idx="28">
                  <c:v>Gadolinium</c:v>
                </c:pt>
                <c:pt idx="29">
                  <c:v>Terbium</c:v>
                </c:pt>
                <c:pt idx="30">
                  <c:v>Dysprosium</c:v>
                </c:pt>
                <c:pt idx="31">
                  <c:v>Holmium</c:v>
                </c:pt>
                <c:pt idx="32">
                  <c:v>Erbium</c:v>
                </c:pt>
                <c:pt idx="33">
                  <c:v>Thulium</c:v>
                </c:pt>
                <c:pt idx="34">
                  <c:v>Ytterbium</c:v>
                </c:pt>
                <c:pt idx="35">
                  <c:v>Lutetium</c:v>
                </c:pt>
                <c:pt idx="36">
                  <c:v>Thallium</c:v>
                </c:pt>
                <c:pt idx="37">
                  <c:v>Gold</c:v>
                </c:pt>
                <c:pt idx="38">
                  <c:v>Lead</c:v>
                </c:pt>
                <c:pt idx="39">
                  <c:v>Bismuth</c:v>
                </c:pt>
                <c:pt idx="40">
                  <c:v>Thorium</c:v>
                </c:pt>
                <c:pt idx="41">
                  <c:v>Uranium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Coppabella!$S$2:$S$50</c15:sqref>
                  </c15:fullRef>
                </c:ext>
              </c:extLst>
              <c:f>(Coppabella!$S$2:$S$15,Coppabella!$S$17:$S$20,Coppabella!$S$23:$S$24,Coppabella!$S$27:$S$43,Coppabella!$S$45,Coppabella!$S$47:$S$50)</c:f>
              <c:numCache>
                <c:formatCode>0.00</c:formatCode>
                <c:ptCount val="42"/>
                <c:pt idx="0">
                  <c:v>3.65</c:v>
                </c:pt>
                <c:pt idx="1">
                  <c:v>0.19999999999999998</c:v>
                </c:pt>
                <c:pt idx="2">
                  <c:v>0.28749999999999998</c:v>
                </c:pt>
                <c:pt idx="3">
                  <c:v>0.34285714285714286</c:v>
                </c:pt>
                <c:pt idx="4">
                  <c:v>0.29411764705882354</c:v>
                </c:pt>
                <c:pt idx="5">
                  <c:v>0.32710280373831774</c:v>
                </c:pt>
                <c:pt idx="6">
                  <c:v>0.16867469879518071</c:v>
                </c:pt>
                <c:pt idx="7">
                  <c:v>0.10666666666666667</c:v>
                </c:pt>
                <c:pt idx="8">
                  <c:v>7.714285714285714E-6</c:v>
                </c:pt>
                <c:pt idx="9">
                  <c:v>0.35294117647058826</c:v>
                </c:pt>
                <c:pt idx="10">
                  <c:v>0.20454545454545456</c:v>
                </c:pt>
                <c:pt idx="11">
                  <c:v>0.68</c:v>
                </c:pt>
                <c:pt idx="12">
                  <c:v>0.14084507042253522</c:v>
                </c:pt>
                <c:pt idx="13">
                  <c:v>0.30588235294117649</c:v>
                </c:pt>
                <c:pt idx="14">
                  <c:v>7.2321428571428564E-2</c:v>
                </c:pt>
                <c:pt idx="15">
                  <c:v>0.45454545454545453</c:v>
                </c:pt>
                <c:pt idx="16">
                  <c:v>0.30526315789473685</c:v>
                </c:pt>
                <c:pt idx="17">
                  <c:v>0.13333333333333333</c:v>
                </c:pt>
                <c:pt idx="18">
                  <c:v>0.51020408163265307</c:v>
                </c:pt>
                <c:pt idx="19">
                  <c:v>0.39999999999999997</c:v>
                </c:pt>
                <c:pt idx="20">
                  <c:v>0.18260869565217391</c:v>
                </c:pt>
                <c:pt idx="21">
                  <c:v>0.14000000000000001</c:v>
                </c:pt>
                <c:pt idx="22">
                  <c:v>0.36666666666666664</c:v>
                </c:pt>
                <c:pt idx="23">
                  <c:v>0.375</c:v>
                </c:pt>
                <c:pt idx="24">
                  <c:v>0.39436619718309857</c:v>
                </c:pt>
                <c:pt idx="25">
                  <c:v>0.42692307692307691</c:v>
                </c:pt>
                <c:pt idx="26">
                  <c:v>0.48888888888888893</c:v>
                </c:pt>
                <c:pt idx="27">
                  <c:v>0.56818181818181823</c:v>
                </c:pt>
                <c:pt idx="28">
                  <c:v>0.63157894736842102</c:v>
                </c:pt>
                <c:pt idx="29">
                  <c:v>0.46875</c:v>
                </c:pt>
                <c:pt idx="30">
                  <c:v>0.45714285714285718</c:v>
                </c:pt>
                <c:pt idx="31">
                  <c:v>0.37499999999999994</c:v>
                </c:pt>
                <c:pt idx="32">
                  <c:v>0.39130434782608697</c:v>
                </c:pt>
                <c:pt idx="33">
                  <c:v>0.30303030303030304</c:v>
                </c:pt>
                <c:pt idx="34">
                  <c:v>0.40909090909090906</c:v>
                </c:pt>
                <c:pt idx="35">
                  <c:v>0.3125</c:v>
                </c:pt>
                <c:pt idx="36">
                  <c:v>0.18666666666666668</c:v>
                </c:pt>
                <c:pt idx="37">
                  <c:v>1.1111111111111112</c:v>
                </c:pt>
                <c:pt idx="38">
                  <c:v>0.43529411764705883</c:v>
                </c:pt>
                <c:pt idx="39">
                  <c:v>2.1259842519685042</c:v>
                </c:pt>
                <c:pt idx="40">
                  <c:v>0.37383177570093462</c:v>
                </c:pt>
                <c:pt idx="41">
                  <c:v>0.34285714285714286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62-4430-B926-391D3F23A111}"/>
            </c:ext>
          </c:extLst>
        </c:ser>
        <c:ser>
          <c:idx val="3"/>
          <c:order val="3"/>
          <c:tx>
            <c:strRef>
              <c:f>Coppabella!$T$1</c:f>
              <c:strCache>
                <c:ptCount val="1"/>
                <c:pt idx="0">
                  <c:v>CQ3878C4-  CQ-76-80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Coppabella!$A$2:$A$50</c15:sqref>
                  </c15:fullRef>
                </c:ext>
              </c:extLst>
              <c:f>(Coppabella!$A$2:$A$15,Coppabella!$A$17:$A$20,Coppabella!$A$23:$A$24,Coppabella!$A$27:$A$43,Coppabella!$A$45,Coppabella!$A$47:$A$50)</c:f>
              <c:strCache>
                <c:ptCount val="42"/>
                <c:pt idx="0">
                  <c:v>Lithium</c:v>
                </c:pt>
                <c:pt idx="1">
                  <c:v>Beryllium</c:v>
                </c:pt>
                <c:pt idx="2">
                  <c:v>Aluminium</c:v>
                </c:pt>
                <c:pt idx="3">
                  <c:v>Strontium</c:v>
                </c:pt>
                <c:pt idx="4">
                  <c:v>Scandium</c:v>
                </c:pt>
                <c:pt idx="5">
                  <c:v>Vanadium</c:v>
                </c:pt>
                <c:pt idx="6">
                  <c:v>Chromium</c:v>
                </c:pt>
                <c:pt idx="7">
                  <c:v>Manganese</c:v>
                </c:pt>
                <c:pt idx="8">
                  <c:v>Iron</c:v>
                </c:pt>
                <c:pt idx="9">
                  <c:v>Cobalt</c:v>
                </c:pt>
                <c:pt idx="10">
                  <c:v>Nickel</c:v>
                </c:pt>
                <c:pt idx="11">
                  <c:v>Copper</c:v>
                </c:pt>
                <c:pt idx="12">
                  <c:v>Zinc</c:v>
                </c:pt>
                <c:pt idx="13">
                  <c:v>Gallium</c:v>
                </c:pt>
                <c:pt idx="14">
                  <c:v>Rubidium</c:v>
                </c:pt>
                <c:pt idx="15">
                  <c:v>Yttrium</c:v>
                </c:pt>
                <c:pt idx="16">
                  <c:v>Zirconium</c:v>
                </c:pt>
                <c:pt idx="17">
                  <c:v>Niobium</c:v>
                </c:pt>
                <c:pt idx="18">
                  <c:v>Cadmium</c:v>
                </c:pt>
                <c:pt idx="19">
                  <c:v>Indium</c:v>
                </c:pt>
                <c:pt idx="20">
                  <c:v>Caesium</c:v>
                </c:pt>
                <c:pt idx="21">
                  <c:v>Barium</c:v>
                </c:pt>
                <c:pt idx="22">
                  <c:v>Lanthanum</c:v>
                </c:pt>
                <c:pt idx="23">
                  <c:v>Cerium</c:v>
                </c:pt>
                <c:pt idx="24">
                  <c:v>Praseodymi</c:v>
                </c:pt>
                <c:pt idx="25">
                  <c:v>Neodynium</c:v>
                </c:pt>
                <c:pt idx="26">
                  <c:v>Samarium</c:v>
                </c:pt>
                <c:pt idx="27">
                  <c:v>Europium</c:v>
                </c:pt>
                <c:pt idx="28">
                  <c:v>Gadolinium</c:v>
                </c:pt>
                <c:pt idx="29">
                  <c:v>Terbium</c:v>
                </c:pt>
                <c:pt idx="30">
                  <c:v>Dysprosium</c:v>
                </c:pt>
                <c:pt idx="31">
                  <c:v>Holmium</c:v>
                </c:pt>
                <c:pt idx="32">
                  <c:v>Erbium</c:v>
                </c:pt>
                <c:pt idx="33">
                  <c:v>Thulium</c:v>
                </c:pt>
                <c:pt idx="34">
                  <c:v>Ytterbium</c:v>
                </c:pt>
                <c:pt idx="35">
                  <c:v>Lutetium</c:v>
                </c:pt>
                <c:pt idx="36">
                  <c:v>Thallium</c:v>
                </c:pt>
                <c:pt idx="37">
                  <c:v>Gold</c:v>
                </c:pt>
                <c:pt idx="38">
                  <c:v>Lead</c:v>
                </c:pt>
                <c:pt idx="39">
                  <c:v>Bismuth</c:v>
                </c:pt>
                <c:pt idx="40">
                  <c:v>Thorium</c:v>
                </c:pt>
                <c:pt idx="41">
                  <c:v>Uranium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Coppabella!$T$2:$T$50</c15:sqref>
                  </c15:fullRef>
                </c:ext>
              </c:extLst>
              <c:f>(Coppabella!$T$2:$T$15,Coppabella!$T$17:$T$20,Coppabella!$T$23:$T$24,Coppabella!$T$27:$T$43,Coppabella!$T$45,Coppabella!$T$47:$T$50)</c:f>
              <c:numCache>
                <c:formatCode>0.00</c:formatCode>
                <c:ptCount val="42"/>
                <c:pt idx="0">
                  <c:v>2.7</c:v>
                </c:pt>
                <c:pt idx="1">
                  <c:v>0.3</c:v>
                </c:pt>
                <c:pt idx="2">
                  <c:v>0.32500000000000001</c:v>
                </c:pt>
                <c:pt idx="3">
                  <c:v>0.4</c:v>
                </c:pt>
                <c:pt idx="4">
                  <c:v>0.29411764705882354</c:v>
                </c:pt>
                <c:pt idx="5">
                  <c:v>0.52336448598130836</c:v>
                </c:pt>
                <c:pt idx="6">
                  <c:v>9.6385542168674704E-2</c:v>
                </c:pt>
                <c:pt idx="7">
                  <c:v>7.0000000000000007E-2</c:v>
                </c:pt>
                <c:pt idx="8">
                  <c:v>5.7142857142857145E-6</c:v>
                </c:pt>
                <c:pt idx="9">
                  <c:v>0.29411764705882354</c:v>
                </c:pt>
                <c:pt idx="10">
                  <c:v>9.0909090909090912E-2</c:v>
                </c:pt>
                <c:pt idx="11">
                  <c:v>1</c:v>
                </c:pt>
                <c:pt idx="12">
                  <c:v>0.16901408450704225</c:v>
                </c:pt>
                <c:pt idx="13">
                  <c:v>0.31764705882352945</c:v>
                </c:pt>
                <c:pt idx="14">
                  <c:v>5.4464285714285708E-2</c:v>
                </c:pt>
                <c:pt idx="15">
                  <c:v>0.54545454545454541</c:v>
                </c:pt>
                <c:pt idx="16">
                  <c:v>0.57894736842105265</c:v>
                </c:pt>
                <c:pt idx="17">
                  <c:v>0.19166666666666665</c:v>
                </c:pt>
                <c:pt idx="18">
                  <c:v>0.51020408163265307</c:v>
                </c:pt>
                <c:pt idx="19">
                  <c:v>0.39999999999999997</c:v>
                </c:pt>
                <c:pt idx="20">
                  <c:v>0.2</c:v>
                </c:pt>
                <c:pt idx="21">
                  <c:v>0.13090909090909092</c:v>
                </c:pt>
                <c:pt idx="22">
                  <c:v>0.43333333333333335</c:v>
                </c:pt>
                <c:pt idx="23">
                  <c:v>0.50624999999999998</c:v>
                </c:pt>
                <c:pt idx="24">
                  <c:v>0.54929577464788737</c:v>
                </c:pt>
                <c:pt idx="25">
                  <c:v>0.60384615384615381</c:v>
                </c:pt>
                <c:pt idx="26">
                  <c:v>0.68888888888888888</c:v>
                </c:pt>
                <c:pt idx="27">
                  <c:v>0.68181818181818177</c:v>
                </c:pt>
                <c:pt idx="28">
                  <c:v>0.89473684210526316</c:v>
                </c:pt>
                <c:pt idx="29">
                  <c:v>0.625</c:v>
                </c:pt>
                <c:pt idx="30">
                  <c:v>0.62857142857142867</c:v>
                </c:pt>
                <c:pt idx="31">
                  <c:v>0.5</c:v>
                </c:pt>
                <c:pt idx="32">
                  <c:v>0.47826086956521746</c:v>
                </c:pt>
                <c:pt idx="33">
                  <c:v>0.60606060606060608</c:v>
                </c:pt>
                <c:pt idx="34">
                  <c:v>0.45454545454545453</c:v>
                </c:pt>
                <c:pt idx="35">
                  <c:v>0.3125</c:v>
                </c:pt>
                <c:pt idx="36">
                  <c:v>0.18666666666666668</c:v>
                </c:pt>
                <c:pt idx="37">
                  <c:v>0.55555555555555558</c:v>
                </c:pt>
                <c:pt idx="38">
                  <c:v>0.6470588235294118</c:v>
                </c:pt>
                <c:pt idx="39">
                  <c:v>2.8346456692913384</c:v>
                </c:pt>
                <c:pt idx="40">
                  <c:v>0.42990654205607476</c:v>
                </c:pt>
                <c:pt idx="41">
                  <c:v>0.4285714285714286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62-4430-B926-391D3F23A111}"/>
            </c:ext>
          </c:extLst>
        </c:ser>
        <c:ser>
          <c:idx val="4"/>
          <c:order val="4"/>
          <c:tx>
            <c:strRef>
              <c:f>Coppabella!$U$1</c:f>
              <c:strCache>
                <c:ptCount val="1"/>
                <c:pt idx="0">
                  <c:v>CQ3878C4-  CQ-92-95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Coppabella!$A$2:$A$50</c15:sqref>
                  </c15:fullRef>
                </c:ext>
              </c:extLst>
              <c:f>(Coppabella!$A$2:$A$15,Coppabella!$A$17:$A$20,Coppabella!$A$23:$A$24,Coppabella!$A$27:$A$43,Coppabella!$A$45,Coppabella!$A$47:$A$50)</c:f>
              <c:strCache>
                <c:ptCount val="42"/>
                <c:pt idx="0">
                  <c:v>Lithium</c:v>
                </c:pt>
                <c:pt idx="1">
                  <c:v>Beryllium</c:v>
                </c:pt>
                <c:pt idx="2">
                  <c:v>Aluminium</c:v>
                </c:pt>
                <c:pt idx="3">
                  <c:v>Strontium</c:v>
                </c:pt>
                <c:pt idx="4">
                  <c:v>Scandium</c:v>
                </c:pt>
                <c:pt idx="5">
                  <c:v>Vanadium</c:v>
                </c:pt>
                <c:pt idx="6">
                  <c:v>Chromium</c:v>
                </c:pt>
                <c:pt idx="7">
                  <c:v>Manganese</c:v>
                </c:pt>
                <c:pt idx="8">
                  <c:v>Iron</c:v>
                </c:pt>
                <c:pt idx="9">
                  <c:v>Cobalt</c:v>
                </c:pt>
                <c:pt idx="10">
                  <c:v>Nickel</c:v>
                </c:pt>
                <c:pt idx="11">
                  <c:v>Copper</c:v>
                </c:pt>
                <c:pt idx="12">
                  <c:v>Zinc</c:v>
                </c:pt>
                <c:pt idx="13">
                  <c:v>Gallium</c:v>
                </c:pt>
                <c:pt idx="14">
                  <c:v>Rubidium</c:v>
                </c:pt>
                <c:pt idx="15">
                  <c:v>Yttrium</c:v>
                </c:pt>
                <c:pt idx="16">
                  <c:v>Zirconium</c:v>
                </c:pt>
                <c:pt idx="17">
                  <c:v>Niobium</c:v>
                </c:pt>
                <c:pt idx="18">
                  <c:v>Cadmium</c:v>
                </c:pt>
                <c:pt idx="19">
                  <c:v>Indium</c:v>
                </c:pt>
                <c:pt idx="20">
                  <c:v>Caesium</c:v>
                </c:pt>
                <c:pt idx="21">
                  <c:v>Barium</c:v>
                </c:pt>
                <c:pt idx="22">
                  <c:v>Lanthanum</c:v>
                </c:pt>
                <c:pt idx="23">
                  <c:v>Cerium</c:v>
                </c:pt>
                <c:pt idx="24">
                  <c:v>Praseodymi</c:v>
                </c:pt>
                <c:pt idx="25">
                  <c:v>Neodynium</c:v>
                </c:pt>
                <c:pt idx="26">
                  <c:v>Samarium</c:v>
                </c:pt>
                <c:pt idx="27">
                  <c:v>Europium</c:v>
                </c:pt>
                <c:pt idx="28">
                  <c:v>Gadolinium</c:v>
                </c:pt>
                <c:pt idx="29">
                  <c:v>Terbium</c:v>
                </c:pt>
                <c:pt idx="30">
                  <c:v>Dysprosium</c:v>
                </c:pt>
                <c:pt idx="31">
                  <c:v>Holmium</c:v>
                </c:pt>
                <c:pt idx="32">
                  <c:v>Erbium</c:v>
                </c:pt>
                <c:pt idx="33">
                  <c:v>Thulium</c:v>
                </c:pt>
                <c:pt idx="34">
                  <c:v>Ytterbium</c:v>
                </c:pt>
                <c:pt idx="35">
                  <c:v>Lutetium</c:v>
                </c:pt>
                <c:pt idx="36">
                  <c:v>Thallium</c:v>
                </c:pt>
                <c:pt idx="37">
                  <c:v>Gold</c:v>
                </c:pt>
                <c:pt idx="38">
                  <c:v>Lead</c:v>
                </c:pt>
                <c:pt idx="39">
                  <c:v>Bismuth</c:v>
                </c:pt>
                <c:pt idx="40">
                  <c:v>Thorium</c:v>
                </c:pt>
                <c:pt idx="41">
                  <c:v>Uranium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Coppabella!$U$2:$U$50</c15:sqref>
                  </c15:fullRef>
                </c:ext>
              </c:extLst>
              <c:f>(Coppabella!$U$2:$U$15,Coppabella!$U$17:$U$20,Coppabella!$U$23:$U$24,Coppabella!$U$27:$U$43,Coppabella!$U$45,Coppabella!$U$47:$U$50)</c:f>
              <c:numCache>
                <c:formatCode>0.00</c:formatCode>
                <c:ptCount val="42"/>
                <c:pt idx="0">
                  <c:v>0.95</c:v>
                </c:pt>
                <c:pt idx="1">
                  <c:v>0.13333333333333333</c:v>
                </c:pt>
                <c:pt idx="2">
                  <c:v>0.16250000000000001</c:v>
                </c:pt>
                <c:pt idx="3">
                  <c:v>0.18285714285714286</c:v>
                </c:pt>
                <c:pt idx="4">
                  <c:v>0.3235294117647059</c:v>
                </c:pt>
                <c:pt idx="5">
                  <c:v>0.74766355140186913</c:v>
                </c:pt>
                <c:pt idx="6">
                  <c:v>0.13253012048192772</c:v>
                </c:pt>
                <c:pt idx="7">
                  <c:v>0.05</c:v>
                </c:pt>
                <c:pt idx="8">
                  <c:v>5.4285714285714289E-6</c:v>
                </c:pt>
                <c:pt idx="9">
                  <c:v>0.35294117647058826</c:v>
                </c:pt>
                <c:pt idx="10">
                  <c:v>6.8181818181818177E-2</c:v>
                </c:pt>
                <c:pt idx="11">
                  <c:v>0.72</c:v>
                </c:pt>
                <c:pt idx="12">
                  <c:v>0.22535211267605634</c:v>
                </c:pt>
                <c:pt idx="13">
                  <c:v>0.23529411764705882</c:v>
                </c:pt>
                <c:pt idx="14">
                  <c:v>5.6250000000000001E-2</c:v>
                </c:pt>
                <c:pt idx="15">
                  <c:v>0.72727272727272729</c:v>
                </c:pt>
                <c:pt idx="16">
                  <c:v>0.57894736842105265</c:v>
                </c:pt>
                <c:pt idx="17">
                  <c:v>0.25833333333333336</c:v>
                </c:pt>
                <c:pt idx="18">
                  <c:v>0.40816326530612246</c:v>
                </c:pt>
                <c:pt idx="20">
                  <c:v>0.1391304347826087</c:v>
                </c:pt>
                <c:pt idx="21">
                  <c:v>0.14909090909090908</c:v>
                </c:pt>
                <c:pt idx="22">
                  <c:v>0.23333333333333334</c:v>
                </c:pt>
                <c:pt idx="23">
                  <c:v>0.30312499999999998</c:v>
                </c:pt>
                <c:pt idx="24">
                  <c:v>0.36619718309859156</c:v>
                </c:pt>
                <c:pt idx="25">
                  <c:v>0.43846153846153846</c:v>
                </c:pt>
                <c:pt idx="26">
                  <c:v>0.53333333333333333</c:v>
                </c:pt>
                <c:pt idx="27">
                  <c:v>0.56818181818181823</c:v>
                </c:pt>
                <c:pt idx="28">
                  <c:v>0.63157894736842102</c:v>
                </c:pt>
                <c:pt idx="29">
                  <c:v>0.46875</c:v>
                </c:pt>
                <c:pt idx="30">
                  <c:v>0.48571428571428571</c:v>
                </c:pt>
                <c:pt idx="31">
                  <c:v>0.5</c:v>
                </c:pt>
                <c:pt idx="32">
                  <c:v>0.56521739130434789</c:v>
                </c:pt>
                <c:pt idx="33">
                  <c:v>0.60606060606060608</c:v>
                </c:pt>
                <c:pt idx="34">
                  <c:v>0.63636363636363624</c:v>
                </c:pt>
                <c:pt idx="35">
                  <c:v>0.625</c:v>
                </c:pt>
                <c:pt idx="36">
                  <c:v>0.18666666666666668</c:v>
                </c:pt>
                <c:pt idx="38">
                  <c:v>0.42941176470588233</c:v>
                </c:pt>
                <c:pt idx="39">
                  <c:v>2.2834645669291338</c:v>
                </c:pt>
                <c:pt idx="40">
                  <c:v>0.2429906542056075</c:v>
                </c:pt>
                <c:pt idx="41">
                  <c:v>0.4285714285714286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62-4430-B926-391D3F23A111}"/>
            </c:ext>
          </c:extLst>
        </c:ser>
        <c:ser>
          <c:idx val="5"/>
          <c:order val="5"/>
          <c:tx>
            <c:strRef>
              <c:f>Coppabella!$V$1</c:f>
              <c:strCache>
                <c:ptCount val="1"/>
                <c:pt idx="0">
                  <c:v>CQ3878C4-  CQ-24-37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Coppabella!$A$2:$A$50</c15:sqref>
                  </c15:fullRef>
                </c:ext>
              </c:extLst>
              <c:f>(Coppabella!$A$2:$A$15,Coppabella!$A$17:$A$20,Coppabella!$A$23:$A$24,Coppabella!$A$27:$A$43,Coppabella!$A$45,Coppabella!$A$47:$A$50)</c:f>
              <c:strCache>
                <c:ptCount val="42"/>
                <c:pt idx="0">
                  <c:v>Lithium</c:v>
                </c:pt>
                <c:pt idx="1">
                  <c:v>Beryllium</c:v>
                </c:pt>
                <c:pt idx="2">
                  <c:v>Aluminium</c:v>
                </c:pt>
                <c:pt idx="3">
                  <c:v>Strontium</c:v>
                </c:pt>
                <c:pt idx="4">
                  <c:v>Scandium</c:v>
                </c:pt>
                <c:pt idx="5">
                  <c:v>Vanadium</c:v>
                </c:pt>
                <c:pt idx="6">
                  <c:v>Chromium</c:v>
                </c:pt>
                <c:pt idx="7">
                  <c:v>Manganese</c:v>
                </c:pt>
                <c:pt idx="8">
                  <c:v>Iron</c:v>
                </c:pt>
                <c:pt idx="9">
                  <c:v>Cobalt</c:v>
                </c:pt>
                <c:pt idx="10">
                  <c:v>Nickel</c:v>
                </c:pt>
                <c:pt idx="11">
                  <c:v>Copper</c:v>
                </c:pt>
                <c:pt idx="12">
                  <c:v>Zinc</c:v>
                </c:pt>
                <c:pt idx="13">
                  <c:v>Gallium</c:v>
                </c:pt>
                <c:pt idx="14">
                  <c:v>Rubidium</c:v>
                </c:pt>
                <c:pt idx="15">
                  <c:v>Yttrium</c:v>
                </c:pt>
                <c:pt idx="16">
                  <c:v>Zirconium</c:v>
                </c:pt>
                <c:pt idx="17">
                  <c:v>Niobium</c:v>
                </c:pt>
                <c:pt idx="18">
                  <c:v>Cadmium</c:v>
                </c:pt>
                <c:pt idx="19">
                  <c:v>Indium</c:v>
                </c:pt>
                <c:pt idx="20">
                  <c:v>Caesium</c:v>
                </c:pt>
                <c:pt idx="21">
                  <c:v>Barium</c:v>
                </c:pt>
                <c:pt idx="22">
                  <c:v>Lanthanum</c:v>
                </c:pt>
                <c:pt idx="23">
                  <c:v>Cerium</c:v>
                </c:pt>
                <c:pt idx="24">
                  <c:v>Praseodymi</c:v>
                </c:pt>
                <c:pt idx="25">
                  <c:v>Neodynium</c:v>
                </c:pt>
                <c:pt idx="26">
                  <c:v>Samarium</c:v>
                </c:pt>
                <c:pt idx="27">
                  <c:v>Europium</c:v>
                </c:pt>
                <c:pt idx="28">
                  <c:v>Gadolinium</c:v>
                </c:pt>
                <c:pt idx="29">
                  <c:v>Terbium</c:v>
                </c:pt>
                <c:pt idx="30">
                  <c:v>Dysprosium</c:v>
                </c:pt>
                <c:pt idx="31">
                  <c:v>Holmium</c:v>
                </c:pt>
                <c:pt idx="32">
                  <c:v>Erbium</c:v>
                </c:pt>
                <c:pt idx="33">
                  <c:v>Thulium</c:v>
                </c:pt>
                <c:pt idx="34">
                  <c:v>Ytterbium</c:v>
                </c:pt>
                <c:pt idx="35">
                  <c:v>Lutetium</c:v>
                </c:pt>
                <c:pt idx="36">
                  <c:v>Thallium</c:v>
                </c:pt>
                <c:pt idx="37">
                  <c:v>Gold</c:v>
                </c:pt>
                <c:pt idx="38">
                  <c:v>Lead</c:v>
                </c:pt>
                <c:pt idx="39">
                  <c:v>Bismuth</c:v>
                </c:pt>
                <c:pt idx="40">
                  <c:v>Thorium</c:v>
                </c:pt>
                <c:pt idx="41">
                  <c:v>Uranium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Coppabella!$V$2:$V$50</c15:sqref>
                  </c15:fullRef>
                </c:ext>
              </c:extLst>
              <c:f>(Coppabella!$V$2:$V$15,Coppabella!$V$17:$V$20,Coppabella!$V$23:$V$24,Coppabella!$V$27:$V$43,Coppabella!$V$45,Coppabella!$V$47:$V$50)</c:f>
              <c:numCache>
                <c:formatCode>0.00</c:formatCode>
                <c:ptCount val="42"/>
                <c:pt idx="0">
                  <c:v>5</c:v>
                </c:pt>
                <c:pt idx="1">
                  <c:v>0.13333333333333333</c:v>
                </c:pt>
                <c:pt idx="2">
                  <c:v>0.2</c:v>
                </c:pt>
                <c:pt idx="3">
                  <c:v>0.62857142857142856</c:v>
                </c:pt>
                <c:pt idx="4">
                  <c:v>0.1985294117647059</c:v>
                </c:pt>
                <c:pt idx="5">
                  <c:v>0.19626168224299065</c:v>
                </c:pt>
                <c:pt idx="6">
                  <c:v>0.18072289156626506</c:v>
                </c:pt>
                <c:pt idx="7">
                  <c:v>3.833333333333333E-2</c:v>
                </c:pt>
                <c:pt idx="8">
                  <c:v>9.4285714285714295E-6</c:v>
                </c:pt>
                <c:pt idx="9">
                  <c:v>0.17647058823529413</c:v>
                </c:pt>
                <c:pt idx="10">
                  <c:v>0.13636363636363635</c:v>
                </c:pt>
                <c:pt idx="11">
                  <c:v>0.52</c:v>
                </c:pt>
                <c:pt idx="12">
                  <c:v>0.11267605633802817</c:v>
                </c:pt>
                <c:pt idx="13">
                  <c:v>0.24705882352941178</c:v>
                </c:pt>
                <c:pt idx="14">
                  <c:v>3.3035714285714286E-2</c:v>
                </c:pt>
                <c:pt idx="15">
                  <c:v>0.31818181818181818</c:v>
                </c:pt>
                <c:pt idx="16">
                  <c:v>0.18421052631578946</c:v>
                </c:pt>
                <c:pt idx="17">
                  <c:v>9.9999999999999992E-2</c:v>
                </c:pt>
                <c:pt idx="18">
                  <c:v>0.30612244897959179</c:v>
                </c:pt>
                <c:pt idx="20">
                  <c:v>8.2608695652173922E-2</c:v>
                </c:pt>
                <c:pt idx="21">
                  <c:v>0.11272727272727273</c:v>
                </c:pt>
                <c:pt idx="22">
                  <c:v>0.23333333333333334</c:v>
                </c:pt>
                <c:pt idx="23">
                  <c:v>0.24531249999999999</c:v>
                </c:pt>
                <c:pt idx="24">
                  <c:v>0.25352112676056338</c:v>
                </c:pt>
                <c:pt idx="25">
                  <c:v>0.27307692307692305</c:v>
                </c:pt>
                <c:pt idx="26">
                  <c:v>0.33333333333333331</c:v>
                </c:pt>
                <c:pt idx="27">
                  <c:v>0.45454545454545459</c:v>
                </c:pt>
                <c:pt idx="28">
                  <c:v>0.47368421052631582</c:v>
                </c:pt>
                <c:pt idx="29">
                  <c:v>0.3125</c:v>
                </c:pt>
                <c:pt idx="30">
                  <c:v>0.37142857142857144</c:v>
                </c:pt>
                <c:pt idx="31">
                  <c:v>0.25</c:v>
                </c:pt>
                <c:pt idx="32">
                  <c:v>0.2608695652173913</c:v>
                </c:pt>
                <c:pt idx="33">
                  <c:v>0.30303030303030304</c:v>
                </c:pt>
                <c:pt idx="34">
                  <c:v>0.22727272727272727</c:v>
                </c:pt>
                <c:pt idx="35">
                  <c:v>0.3125</c:v>
                </c:pt>
                <c:pt idx="36">
                  <c:v>0.16</c:v>
                </c:pt>
                <c:pt idx="37">
                  <c:v>1.6666666666666667</c:v>
                </c:pt>
                <c:pt idx="38">
                  <c:v>0.28823529411764709</c:v>
                </c:pt>
                <c:pt idx="39">
                  <c:v>1.4173228346456692</c:v>
                </c:pt>
                <c:pt idx="40">
                  <c:v>0.2429906542056075</c:v>
                </c:pt>
                <c:pt idx="41">
                  <c:v>0.2142857142857143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62-4430-B926-391D3F23A111}"/>
            </c:ext>
          </c:extLst>
        </c:ser>
        <c:ser>
          <c:idx val="6"/>
          <c:order val="6"/>
          <c:tx>
            <c:strRef>
              <c:f>Coppabella!$W$1</c:f>
              <c:strCache>
                <c:ptCount val="1"/>
                <c:pt idx="0">
                  <c:v>CQ3878C4-  CQ-38-44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Coppabella!$A$2:$A$50</c15:sqref>
                  </c15:fullRef>
                </c:ext>
              </c:extLst>
              <c:f>(Coppabella!$A$2:$A$15,Coppabella!$A$17:$A$20,Coppabella!$A$23:$A$24,Coppabella!$A$27:$A$43,Coppabella!$A$45,Coppabella!$A$47:$A$50)</c:f>
              <c:strCache>
                <c:ptCount val="42"/>
                <c:pt idx="0">
                  <c:v>Lithium</c:v>
                </c:pt>
                <c:pt idx="1">
                  <c:v>Beryllium</c:v>
                </c:pt>
                <c:pt idx="2">
                  <c:v>Aluminium</c:v>
                </c:pt>
                <c:pt idx="3">
                  <c:v>Strontium</c:v>
                </c:pt>
                <c:pt idx="4">
                  <c:v>Scandium</c:v>
                </c:pt>
                <c:pt idx="5">
                  <c:v>Vanadium</c:v>
                </c:pt>
                <c:pt idx="6">
                  <c:v>Chromium</c:v>
                </c:pt>
                <c:pt idx="7">
                  <c:v>Manganese</c:v>
                </c:pt>
                <c:pt idx="8">
                  <c:v>Iron</c:v>
                </c:pt>
                <c:pt idx="9">
                  <c:v>Cobalt</c:v>
                </c:pt>
                <c:pt idx="10">
                  <c:v>Nickel</c:v>
                </c:pt>
                <c:pt idx="11">
                  <c:v>Copper</c:v>
                </c:pt>
                <c:pt idx="12">
                  <c:v>Zinc</c:v>
                </c:pt>
                <c:pt idx="13">
                  <c:v>Gallium</c:v>
                </c:pt>
                <c:pt idx="14">
                  <c:v>Rubidium</c:v>
                </c:pt>
                <c:pt idx="15">
                  <c:v>Yttrium</c:v>
                </c:pt>
                <c:pt idx="16">
                  <c:v>Zirconium</c:v>
                </c:pt>
                <c:pt idx="17">
                  <c:v>Niobium</c:v>
                </c:pt>
                <c:pt idx="18">
                  <c:v>Cadmium</c:v>
                </c:pt>
                <c:pt idx="19">
                  <c:v>Indium</c:v>
                </c:pt>
                <c:pt idx="20">
                  <c:v>Caesium</c:v>
                </c:pt>
                <c:pt idx="21">
                  <c:v>Barium</c:v>
                </c:pt>
                <c:pt idx="22">
                  <c:v>Lanthanum</c:v>
                </c:pt>
                <c:pt idx="23">
                  <c:v>Cerium</c:v>
                </c:pt>
                <c:pt idx="24">
                  <c:v>Praseodymi</c:v>
                </c:pt>
                <c:pt idx="25">
                  <c:v>Neodynium</c:v>
                </c:pt>
                <c:pt idx="26">
                  <c:v>Samarium</c:v>
                </c:pt>
                <c:pt idx="27">
                  <c:v>Europium</c:v>
                </c:pt>
                <c:pt idx="28">
                  <c:v>Gadolinium</c:v>
                </c:pt>
                <c:pt idx="29">
                  <c:v>Terbium</c:v>
                </c:pt>
                <c:pt idx="30">
                  <c:v>Dysprosium</c:v>
                </c:pt>
                <c:pt idx="31">
                  <c:v>Holmium</c:v>
                </c:pt>
                <c:pt idx="32">
                  <c:v>Erbium</c:v>
                </c:pt>
                <c:pt idx="33">
                  <c:v>Thulium</c:v>
                </c:pt>
                <c:pt idx="34">
                  <c:v>Ytterbium</c:v>
                </c:pt>
                <c:pt idx="35">
                  <c:v>Lutetium</c:v>
                </c:pt>
                <c:pt idx="36">
                  <c:v>Thallium</c:v>
                </c:pt>
                <c:pt idx="37">
                  <c:v>Gold</c:v>
                </c:pt>
                <c:pt idx="38">
                  <c:v>Lead</c:v>
                </c:pt>
                <c:pt idx="39">
                  <c:v>Bismuth</c:v>
                </c:pt>
                <c:pt idx="40">
                  <c:v>Thorium</c:v>
                </c:pt>
                <c:pt idx="41">
                  <c:v>Uranium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Coppabella!$W$2:$W$50</c15:sqref>
                  </c15:fullRef>
                </c:ext>
              </c:extLst>
              <c:f>(Coppabella!$W$2:$W$15,Coppabella!$W$17:$W$20,Coppabella!$W$23:$W$24,Coppabella!$W$27:$W$43,Coppabella!$W$45,Coppabella!$W$47:$W$50)</c:f>
              <c:numCache>
                <c:formatCode>0.00</c:formatCode>
                <c:ptCount val="42"/>
                <c:pt idx="0">
                  <c:v>4.9000000000000004</c:v>
                </c:pt>
                <c:pt idx="1">
                  <c:v>6.6666666666666666E-2</c:v>
                </c:pt>
                <c:pt idx="2">
                  <c:v>0.15</c:v>
                </c:pt>
                <c:pt idx="3">
                  <c:v>0.54285714285714282</c:v>
                </c:pt>
                <c:pt idx="5">
                  <c:v>0.11214953271028037</c:v>
                </c:pt>
                <c:pt idx="6">
                  <c:v>0.10843373493975904</c:v>
                </c:pt>
                <c:pt idx="7">
                  <c:v>7.6666666666666661E-2</c:v>
                </c:pt>
                <c:pt idx="8">
                  <c:v>1.2857142857142857E-5</c:v>
                </c:pt>
                <c:pt idx="9">
                  <c:v>0.11764705882352941</c:v>
                </c:pt>
                <c:pt idx="10">
                  <c:v>9.0909090909090912E-2</c:v>
                </c:pt>
                <c:pt idx="11">
                  <c:v>0.24</c:v>
                </c:pt>
                <c:pt idx="12">
                  <c:v>5.6338028169014086E-2</c:v>
                </c:pt>
                <c:pt idx="13">
                  <c:v>0.14705882352941177</c:v>
                </c:pt>
                <c:pt idx="14">
                  <c:v>2.4999999999999998E-2</c:v>
                </c:pt>
                <c:pt idx="15">
                  <c:v>0.13636363636363635</c:v>
                </c:pt>
                <c:pt idx="16">
                  <c:v>0.12105263157894737</c:v>
                </c:pt>
                <c:pt idx="17">
                  <c:v>5.4166666666666669E-2</c:v>
                </c:pt>
                <c:pt idx="18">
                  <c:v>0.20408163265306123</c:v>
                </c:pt>
                <c:pt idx="20">
                  <c:v>5.6521739130434789E-2</c:v>
                </c:pt>
                <c:pt idx="21">
                  <c:v>6.363636363636363E-2</c:v>
                </c:pt>
                <c:pt idx="22">
                  <c:v>0.2</c:v>
                </c:pt>
                <c:pt idx="23">
                  <c:v>0.20624999999999999</c:v>
                </c:pt>
                <c:pt idx="24">
                  <c:v>0.19718309859154928</c:v>
                </c:pt>
                <c:pt idx="25">
                  <c:v>0.21153846153846154</c:v>
                </c:pt>
                <c:pt idx="26">
                  <c:v>0.22222222222222221</c:v>
                </c:pt>
                <c:pt idx="27">
                  <c:v>0.22727272727272729</c:v>
                </c:pt>
                <c:pt idx="28">
                  <c:v>0.28947368421052633</c:v>
                </c:pt>
                <c:pt idx="29">
                  <c:v>0.15625</c:v>
                </c:pt>
                <c:pt idx="30">
                  <c:v>0.19999999999999998</c:v>
                </c:pt>
                <c:pt idx="31">
                  <c:v>0.125</c:v>
                </c:pt>
                <c:pt idx="32">
                  <c:v>0.13043478260869565</c:v>
                </c:pt>
                <c:pt idx="34">
                  <c:v>0.13636363636363635</c:v>
                </c:pt>
                <c:pt idx="35">
                  <c:v>0</c:v>
                </c:pt>
                <c:pt idx="37">
                  <c:v>1.1111111111111112</c:v>
                </c:pt>
                <c:pt idx="38">
                  <c:v>0.17058823529411765</c:v>
                </c:pt>
                <c:pt idx="40">
                  <c:v>0.14953271028037385</c:v>
                </c:pt>
                <c:pt idx="41">
                  <c:v>0.13928571428571429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BB-4A2D-B08C-93EFE4991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391528"/>
        <c:axId val="812386936"/>
      </c:lineChart>
      <c:catAx>
        <c:axId val="812391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86936"/>
        <c:crosses val="autoZero"/>
        <c:auto val="1"/>
        <c:lblAlgn val="ctr"/>
        <c:lblOffset val="100"/>
        <c:noMultiLvlLbl val="0"/>
      </c:catAx>
      <c:valAx>
        <c:axId val="81238693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Sample/PAAS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91528"/>
        <c:crosses val="autoZero"/>
        <c:crossBetween val="between"/>
        <c:majorUnit val="1"/>
      </c:valAx>
      <c:spPr>
        <a:noFill/>
        <a:ln w="3175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38164693504999425"/>
          <c:y val="0.1978360089075446"/>
          <c:w val="0.47397690895680472"/>
          <c:h val="0.30708737567900696"/>
        </c:manualLayout>
      </c:layout>
      <c:overlay val="0"/>
      <c:spPr>
        <a:solidFill>
          <a:schemeClr val="bg1"/>
        </a:solidFill>
        <a:ln w="317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Moorvale</a:t>
            </a:r>
          </a:p>
        </c:rich>
      </c:tx>
      <c:layout>
        <c:manualLayout>
          <c:xMode val="edge"/>
          <c:yMode val="edge"/>
          <c:x val="0.4604495074304869"/>
          <c:y val="4.9459033705487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308675546545362E-2"/>
          <c:y val="0.16033002546296446"/>
          <c:w val="0.92084836007663862"/>
          <c:h val="0.51131586343335267"/>
        </c:manualLayout>
      </c:layout>
      <c:lineChart>
        <c:grouping val="standard"/>
        <c:varyColors val="0"/>
        <c:ser>
          <c:idx val="0"/>
          <c:order val="0"/>
          <c:tx>
            <c:strRef>
              <c:f>Moorvale!$O$1</c:f>
              <c:strCache>
                <c:ptCount val="1"/>
                <c:pt idx="0">
                  <c:v>MV4045C4_ CQ_18_21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Moorvale!$A$2:$A$50</c15:sqref>
                  </c15:fullRef>
                </c:ext>
              </c:extLst>
              <c:f>(Moorvale!$A$2,Moorvale!$A$4:$A$10,Moorvale!$A$12:$A$15,Moorvale!$A$17:$A$20,Moorvale!$A$23:$A$24,Moorvale!$A$27:$A$43,Moorvale!$A$45,Moorvale!$A$47:$A$50)</c:f>
              <c:strCache>
                <c:ptCount val="40"/>
                <c:pt idx="0">
                  <c:v>Lithium</c:v>
                </c:pt>
                <c:pt idx="1">
                  <c:v>Aluminium</c:v>
                </c:pt>
                <c:pt idx="2">
                  <c:v>Strontium</c:v>
                </c:pt>
                <c:pt idx="3">
                  <c:v>Scandium</c:v>
                </c:pt>
                <c:pt idx="4">
                  <c:v>Vanadium</c:v>
                </c:pt>
                <c:pt idx="5">
                  <c:v>Chromium</c:v>
                </c:pt>
                <c:pt idx="6">
                  <c:v>Manganese</c:v>
                </c:pt>
                <c:pt idx="7">
                  <c:v>Iron</c:v>
                </c:pt>
                <c:pt idx="8">
                  <c:v>Nickel</c:v>
                </c:pt>
                <c:pt idx="9">
                  <c:v>Copper</c:v>
                </c:pt>
                <c:pt idx="10">
                  <c:v>Zinc</c:v>
                </c:pt>
                <c:pt idx="11">
                  <c:v>Gallium</c:v>
                </c:pt>
                <c:pt idx="12">
                  <c:v>Rubidium</c:v>
                </c:pt>
                <c:pt idx="13">
                  <c:v>Yttrium</c:v>
                </c:pt>
                <c:pt idx="14">
                  <c:v>Zirconium</c:v>
                </c:pt>
                <c:pt idx="15">
                  <c:v>Niobium</c:v>
                </c:pt>
                <c:pt idx="16">
                  <c:v>Cadmium</c:v>
                </c:pt>
                <c:pt idx="17">
                  <c:v>Indium</c:v>
                </c:pt>
                <c:pt idx="18">
                  <c:v>Caesium</c:v>
                </c:pt>
                <c:pt idx="19">
                  <c:v>Barium</c:v>
                </c:pt>
                <c:pt idx="20">
                  <c:v>Lanthanum</c:v>
                </c:pt>
                <c:pt idx="21">
                  <c:v>Cerium</c:v>
                </c:pt>
                <c:pt idx="22">
                  <c:v>Praseodymi</c:v>
                </c:pt>
                <c:pt idx="23">
                  <c:v>Neodynium</c:v>
                </c:pt>
                <c:pt idx="24">
                  <c:v>Samarium</c:v>
                </c:pt>
                <c:pt idx="25">
                  <c:v>Europium</c:v>
                </c:pt>
                <c:pt idx="26">
                  <c:v>Gadolinium</c:v>
                </c:pt>
                <c:pt idx="27">
                  <c:v>Terbium</c:v>
                </c:pt>
                <c:pt idx="28">
                  <c:v>Dysprosium</c:v>
                </c:pt>
                <c:pt idx="29">
                  <c:v>Holmium</c:v>
                </c:pt>
                <c:pt idx="30">
                  <c:v>Erbium</c:v>
                </c:pt>
                <c:pt idx="31">
                  <c:v>Thulium</c:v>
                </c:pt>
                <c:pt idx="32">
                  <c:v>Ytterbium</c:v>
                </c:pt>
                <c:pt idx="33">
                  <c:v>Lutetium</c:v>
                </c:pt>
                <c:pt idx="34">
                  <c:v>Thallium</c:v>
                </c:pt>
                <c:pt idx="35">
                  <c:v>Gold</c:v>
                </c:pt>
                <c:pt idx="36">
                  <c:v>Lead</c:v>
                </c:pt>
                <c:pt idx="37">
                  <c:v>Bismuth</c:v>
                </c:pt>
                <c:pt idx="38">
                  <c:v>Thorium</c:v>
                </c:pt>
                <c:pt idx="39">
                  <c:v>Uranium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Moorvale!$O$2:$O$50</c15:sqref>
                  </c15:fullRef>
                </c:ext>
              </c:extLst>
              <c:f>(Moorvale!$O$2,Moorvale!$O$4:$O$10,Moorvale!$O$12:$O$15,Moorvale!$O$17:$O$20,Moorvale!$O$23:$O$24,Moorvale!$O$27:$O$43,Moorvale!$O$45,Moorvale!$O$47:$O$50)</c:f>
              <c:numCache>
                <c:formatCode>0.00</c:formatCode>
                <c:ptCount val="40"/>
                <c:pt idx="0">
                  <c:v>0.3</c:v>
                </c:pt>
                <c:pt idx="1">
                  <c:v>0.35</c:v>
                </c:pt>
                <c:pt idx="2">
                  <c:v>0.04</c:v>
                </c:pt>
                <c:pt idx="3">
                  <c:v>0.47794117647058826</c:v>
                </c:pt>
                <c:pt idx="4">
                  <c:v>4.6728971962616821E-2</c:v>
                </c:pt>
                <c:pt idx="5">
                  <c:v>2.4096385542168676E-2</c:v>
                </c:pt>
                <c:pt idx="6">
                  <c:v>1.3333333333333334E-2</c:v>
                </c:pt>
                <c:pt idx="7">
                  <c:v>0.10857142857142857</c:v>
                </c:pt>
                <c:pt idx="9">
                  <c:v>0.12</c:v>
                </c:pt>
                <c:pt idx="10">
                  <c:v>2.8169014084507043E-2</c:v>
                </c:pt>
                <c:pt idx="11">
                  <c:v>0.29411764705882354</c:v>
                </c:pt>
                <c:pt idx="12">
                  <c:v>6.6071428571428573E-2</c:v>
                </c:pt>
                <c:pt idx="13">
                  <c:v>9.0909090909090912E-2</c:v>
                </c:pt>
                <c:pt idx="14">
                  <c:v>4.736842105263158E-2</c:v>
                </c:pt>
                <c:pt idx="15">
                  <c:v>0.10833333333333334</c:v>
                </c:pt>
                <c:pt idx="16">
                  <c:v>0.51020408163265307</c:v>
                </c:pt>
                <c:pt idx="17">
                  <c:v>0.6</c:v>
                </c:pt>
                <c:pt idx="18">
                  <c:v>0.28260869565217395</c:v>
                </c:pt>
                <c:pt idx="19">
                  <c:v>1.4545454545454545E-2</c:v>
                </c:pt>
                <c:pt idx="21">
                  <c:v>0.33906249999999999</c:v>
                </c:pt>
                <c:pt idx="22">
                  <c:v>0.36619718309859156</c:v>
                </c:pt>
                <c:pt idx="23">
                  <c:v>0.41923076923076924</c:v>
                </c:pt>
                <c:pt idx="24">
                  <c:v>0.51111111111111107</c:v>
                </c:pt>
                <c:pt idx="25">
                  <c:v>0.68181818181818177</c:v>
                </c:pt>
                <c:pt idx="26">
                  <c:v>0.76315789473684215</c:v>
                </c:pt>
                <c:pt idx="27">
                  <c:v>0.625</c:v>
                </c:pt>
                <c:pt idx="28">
                  <c:v>0.65714285714285714</c:v>
                </c:pt>
                <c:pt idx="29">
                  <c:v>0.5</c:v>
                </c:pt>
                <c:pt idx="30">
                  <c:v>0.56521739130434789</c:v>
                </c:pt>
                <c:pt idx="31">
                  <c:v>0.60606060606060608</c:v>
                </c:pt>
                <c:pt idx="32">
                  <c:v>0.54545454545454541</c:v>
                </c:pt>
                <c:pt idx="33">
                  <c:v>0.625</c:v>
                </c:pt>
                <c:pt idx="34">
                  <c:v>0.17333333333333334</c:v>
                </c:pt>
                <c:pt idx="35">
                  <c:v>1.6666666666666667</c:v>
                </c:pt>
                <c:pt idx="36">
                  <c:v>0.37647058823529411</c:v>
                </c:pt>
                <c:pt idx="37">
                  <c:v>1.5748031496062993</c:v>
                </c:pt>
                <c:pt idx="38">
                  <c:v>0.28971962616822433</c:v>
                </c:pt>
                <c:pt idx="39">
                  <c:v>0.31071428571428572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97-4FD8-915E-EFE6CE8DCA0A}"/>
            </c:ext>
          </c:extLst>
        </c:ser>
        <c:ser>
          <c:idx val="1"/>
          <c:order val="1"/>
          <c:tx>
            <c:strRef>
              <c:f>Moorvale!$P$1</c:f>
              <c:strCache>
                <c:ptCount val="1"/>
                <c:pt idx="0">
                  <c:v>MV4045C4_ CQ_029_033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Moorvale!$A$2:$A$50</c15:sqref>
                  </c15:fullRef>
                </c:ext>
              </c:extLst>
              <c:f>(Moorvale!$A$2,Moorvale!$A$4:$A$10,Moorvale!$A$12:$A$15,Moorvale!$A$17:$A$20,Moorvale!$A$23:$A$24,Moorvale!$A$27:$A$43,Moorvale!$A$45,Moorvale!$A$47:$A$50)</c:f>
              <c:strCache>
                <c:ptCount val="40"/>
                <c:pt idx="0">
                  <c:v>Lithium</c:v>
                </c:pt>
                <c:pt idx="1">
                  <c:v>Aluminium</c:v>
                </c:pt>
                <c:pt idx="2">
                  <c:v>Strontium</c:v>
                </c:pt>
                <c:pt idx="3">
                  <c:v>Scandium</c:v>
                </c:pt>
                <c:pt idx="4">
                  <c:v>Vanadium</c:v>
                </c:pt>
                <c:pt idx="5">
                  <c:v>Chromium</c:v>
                </c:pt>
                <c:pt idx="6">
                  <c:v>Manganese</c:v>
                </c:pt>
                <c:pt idx="7">
                  <c:v>Iron</c:v>
                </c:pt>
                <c:pt idx="8">
                  <c:v>Nickel</c:v>
                </c:pt>
                <c:pt idx="9">
                  <c:v>Copper</c:v>
                </c:pt>
                <c:pt idx="10">
                  <c:v>Zinc</c:v>
                </c:pt>
                <c:pt idx="11">
                  <c:v>Gallium</c:v>
                </c:pt>
                <c:pt idx="12">
                  <c:v>Rubidium</c:v>
                </c:pt>
                <c:pt idx="13">
                  <c:v>Yttrium</c:v>
                </c:pt>
                <c:pt idx="14">
                  <c:v>Zirconium</c:v>
                </c:pt>
                <c:pt idx="15">
                  <c:v>Niobium</c:v>
                </c:pt>
                <c:pt idx="16">
                  <c:v>Cadmium</c:v>
                </c:pt>
                <c:pt idx="17">
                  <c:v>Indium</c:v>
                </c:pt>
                <c:pt idx="18">
                  <c:v>Caesium</c:v>
                </c:pt>
                <c:pt idx="19">
                  <c:v>Barium</c:v>
                </c:pt>
                <c:pt idx="20">
                  <c:v>Lanthanum</c:v>
                </c:pt>
                <c:pt idx="21">
                  <c:v>Cerium</c:v>
                </c:pt>
                <c:pt idx="22">
                  <c:v>Praseodymi</c:v>
                </c:pt>
                <c:pt idx="23">
                  <c:v>Neodynium</c:v>
                </c:pt>
                <c:pt idx="24">
                  <c:v>Samarium</c:v>
                </c:pt>
                <c:pt idx="25">
                  <c:v>Europium</c:v>
                </c:pt>
                <c:pt idx="26">
                  <c:v>Gadolinium</c:v>
                </c:pt>
                <c:pt idx="27">
                  <c:v>Terbium</c:v>
                </c:pt>
                <c:pt idx="28">
                  <c:v>Dysprosium</c:v>
                </c:pt>
                <c:pt idx="29">
                  <c:v>Holmium</c:v>
                </c:pt>
                <c:pt idx="30">
                  <c:v>Erbium</c:v>
                </c:pt>
                <c:pt idx="31">
                  <c:v>Thulium</c:v>
                </c:pt>
                <c:pt idx="32">
                  <c:v>Ytterbium</c:v>
                </c:pt>
                <c:pt idx="33">
                  <c:v>Lutetium</c:v>
                </c:pt>
                <c:pt idx="34">
                  <c:v>Thallium</c:v>
                </c:pt>
                <c:pt idx="35">
                  <c:v>Gold</c:v>
                </c:pt>
                <c:pt idx="36">
                  <c:v>Lead</c:v>
                </c:pt>
                <c:pt idx="37">
                  <c:v>Bismuth</c:v>
                </c:pt>
                <c:pt idx="38">
                  <c:v>Thorium</c:v>
                </c:pt>
                <c:pt idx="39">
                  <c:v>Uranium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Moorvale!$P$2:$P$50</c15:sqref>
                  </c15:fullRef>
                </c:ext>
              </c:extLst>
              <c:f>(Moorvale!$P$2,Moorvale!$P$4:$P$10,Moorvale!$P$12:$P$15,Moorvale!$P$17:$P$20,Moorvale!$P$23:$P$24,Moorvale!$P$27:$P$43,Moorvale!$P$45,Moorvale!$P$47:$P$50)</c:f>
              <c:numCache>
                <c:formatCode>0.00</c:formatCode>
                <c:ptCount val="40"/>
                <c:pt idx="1">
                  <c:v>0.4375</c:v>
                </c:pt>
                <c:pt idx="2">
                  <c:v>0.10285714285714286</c:v>
                </c:pt>
                <c:pt idx="3">
                  <c:v>0.38235294117647062</c:v>
                </c:pt>
                <c:pt idx="4">
                  <c:v>1.8691588785046728E-2</c:v>
                </c:pt>
                <c:pt idx="5">
                  <c:v>1.2048192771084338E-2</c:v>
                </c:pt>
                <c:pt idx="6">
                  <c:v>8.3333333333333332E-3</c:v>
                </c:pt>
                <c:pt idx="7">
                  <c:v>0.18</c:v>
                </c:pt>
                <c:pt idx="11">
                  <c:v>0.59411764705882353</c:v>
                </c:pt>
                <c:pt idx="12">
                  <c:v>0.20625000000000002</c:v>
                </c:pt>
                <c:pt idx="14">
                  <c:v>2.1052631578947368E-2</c:v>
                </c:pt>
                <c:pt idx="15">
                  <c:v>0.19999999999999998</c:v>
                </c:pt>
                <c:pt idx="16">
                  <c:v>0.61224489795918358</c:v>
                </c:pt>
                <c:pt idx="17">
                  <c:v>0.6</c:v>
                </c:pt>
                <c:pt idx="18">
                  <c:v>1.1086956521739131</c:v>
                </c:pt>
                <c:pt idx="19">
                  <c:v>1.6363636363636365E-2</c:v>
                </c:pt>
                <c:pt idx="21">
                  <c:v>0.34687499999999999</c:v>
                </c:pt>
                <c:pt idx="22">
                  <c:v>0.35211267605633806</c:v>
                </c:pt>
                <c:pt idx="23">
                  <c:v>0.37692307692307697</c:v>
                </c:pt>
                <c:pt idx="24">
                  <c:v>0.44444444444444442</c:v>
                </c:pt>
                <c:pt idx="25">
                  <c:v>0.56818181818181823</c:v>
                </c:pt>
                <c:pt idx="26">
                  <c:v>0.63157894736842102</c:v>
                </c:pt>
                <c:pt idx="27">
                  <c:v>0.46875</c:v>
                </c:pt>
                <c:pt idx="28">
                  <c:v>0.51428571428571435</c:v>
                </c:pt>
                <c:pt idx="29">
                  <c:v>0.37499999999999994</c:v>
                </c:pt>
                <c:pt idx="30">
                  <c:v>0.43478260869565222</c:v>
                </c:pt>
                <c:pt idx="31">
                  <c:v>0.30303030303030304</c:v>
                </c:pt>
                <c:pt idx="32">
                  <c:v>0.40909090909090906</c:v>
                </c:pt>
                <c:pt idx="33">
                  <c:v>0.3125</c:v>
                </c:pt>
                <c:pt idx="34">
                  <c:v>0.3066666666666667</c:v>
                </c:pt>
                <c:pt idx="35">
                  <c:v>1.1111111111111112</c:v>
                </c:pt>
                <c:pt idx="36">
                  <c:v>0.6470588235294118</c:v>
                </c:pt>
                <c:pt idx="37">
                  <c:v>1.5748031496062993</c:v>
                </c:pt>
                <c:pt idx="38">
                  <c:v>0.39252336448598135</c:v>
                </c:pt>
                <c:pt idx="39">
                  <c:v>0.3928571428571429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97-4FD8-915E-EFE6CE8DCA0A}"/>
            </c:ext>
          </c:extLst>
        </c:ser>
        <c:ser>
          <c:idx val="2"/>
          <c:order val="2"/>
          <c:tx>
            <c:strRef>
              <c:f>Moorvale!$Q$1</c:f>
              <c:strCache>
                <c:ptCount val="1"/>
                <c:pt idx="0">
                  <c:v>MV4045C4_ CQ_37_41 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Moorvale!$A$2:$A$50</c15:sqref>
                  </c15:fullRef>
                </c:ext>
              </c:extLst>
              <c:f>(Moorvale!$A$2,Moorvale!$A$4:$A$10,Moorvale!$A$12:$A$15,Moorvale!$A$17:$A$20,Moorvale!$A$23:$A$24,Moorvale!$A$27:$A$43,Moorvale!$A$45,Moorvale!$A$47:$A$50)</c:f>
              <c:strCache>
                <c:ptCount val="40"/>
                <c:pt idx="0">
                  <c:v>Lithium</c:v>
                </c:pt>
                <c:pt idx="1">
                  <c:v>Aluminium</c:v>
                </c:pt>
                <c:pt idx="2">
                  <c:v>Strontium</c:v>
                </c:pt>
                <c:pt idx="3">
                  <c:v>Scandium</c:v>
                </c:pt>
                <c:pt idx="4">
                  <c:v>Vanadium</c:v>
                </c:pt>
                <c:pt idx="5">
                  <c:v>Chromium</c:v>
                </c:pt>
                <c:pt idx="6">
                  <c:v>Manganese</c:v>
                </c:pt>
                <c:pt idx="7">
                  <c:v>Iron</c:v>
                </c:pt>
                <c:pt idx="8">
                  <c:v>Nickel</c:v>
                </c:pt>
                <c:pt idx="9">
                  <c:v>Copper</c:v>
                </c:pt>
                <c:pt idx="10">
                  <c:v>Zinc</c:v>
                </c:pt>
                <c:pt idx="11">
                  <c:v>Gallium</c:v>
                </c:pt>
                <c:pt idx="12">
                  <c:v>Rubidium</c:v>
                </c:pt>
                <c:pt idx="13">
                  <c:v>Yttrium</c:v>
                </c:pt>
                <c:pt idx="14">
                  <c:v>Zirconium</c:v>
                </c:pt>
                <c:pt idx="15">
                  <c:v>Niobium</c:v>
                </c:pt>
                <c:pt idx="16">
                  <c:v>Cadmium</c:v>
                </c:pt>
                <c:pt idx="17">
                  <c:v>Indium</c:v>
                </c:pt>
                <c:pt idx="18">
                  <c:v>Caesium</c:v>
                </c:pt>
                <c:pt idx="19">
                  <c:v>Barium</c:v>
                </c:pt>
                <c:pt idx="20">
                  <c:v>Lanthanum</c:v>
                </c:pt>
                <c:pt idx="21">
                  <c:v>Cerium</c:v>
                </c:pt>
                <c:pt idx="22">
                  <c:v>Praseodymi</c:v>
                </c:pt>
                <c:pt idx="23">
                  <c:v>Neodynium</c:v>
                </c:pt>
                <c:pt idx="24">
                  <c:v>Samarium</c:v>
                </c:pt>
                <c:pt idx="25">
                  <c:v>Europium</c:v>
                </c:pt>
                <c:pt idx="26">
                  <c:v>Gadolinium</c:v>
                </c:pt>
                <c:pt idx="27">
                  <c:v>Terbium</c:v>
                </c:pt>
                <c:pt idx="28">
                  <c:v>Dysprosium</c:v>
                </c:pt>
                <c:pt idx="29">
                  <c:v>Holmium</c:v>
                </c:pt>
                <c:pt idx="30">
                  <c:v>Erbium</c:v>
                </c:pt>
                <c:pt idx="31">
                  <c:v>Thulium</c:v>
                </c:pt>
                <c:pt idx="32">
                  <c:v>Ytterbium</c:v>
                </c:pt>
                <c:pt idx="33">
                  <c:v>Lutetium</c:v>
                </c:pt>
                <c:pt idx="34">
                  <c:v>Thallium</c:v>
                </c:pt>
                <c:pt idx="35">
                  <c:v>Gold</c:v>
                </c:pt>
                <c:pt idx="36">
                  <c:v>Lead</c:v>
                </c:pt>
                <c:pt idx="37">
                  <c:v>Bismuth</c:v>
                </c:pt>
                <c:pt idx="38">
                  <c:v>Thorium</c:v>
                </c:pt>
                <c:pt idx="39">
                  <c:v>Uranium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Moorvale!$Q$2:$Q$50</c15:sqref>
                  </c15:fullRef>
                </c:ext>
              </c:extLst>
              <c:f>(Moorvale!$Q$2,Moorvale!$Q$4:$Q$10,Moorvale!$Q$12:$Q$15,Moorvale!$Q$17:$Q$20,Moorvale!$Q$23:$Q$24,Moorvale!$Q$27:$Q$43,Moorvale!$Q$45,Moorvale!$Q$47:$Q$50)</c:f>
              <c:numCache>
                <c:formatCode>0.00</c:formatCode>
                <c:ptCount val="40"/>
                <c:pt idx="0">
                  <c:v>0.25</c:v>
                </c:pt>
                <c:pt idx="1">
                  <c:v>0.375</c:v>
                </c:pt>
                <c:pt idx="2">
                  <c:v>7.4285714285714288E-2</c:v>
                </c:pt>
                <c:pt idx="3">
                  <c:v>0.3235294117647059</c:v>
                </c:pt>
                <c:pt idx="4">
                  <c:v>2.8037383177570093E-2</c:v>
                </c:pt>
                <c:pt idx="5">
                  <c:v>2.4096385542168676E-2</c:v>
                </c:pt>
                <c:pt idx="6">
                  <c:v>1.4999999999999999E-2</c:v>
                </c:pt>
                <c:pt idx="7">
                  <c:v>0.13428571428571429</c:v>
                </c:pt>
                <c:pt idx="9">
                  <c:v>0.08</c:v>
                </c:pt>
                <c:pt idx="10">
                  <c:v>1.4084507042253521E-2</c:v>
                </c:pt>
                <c:pt idx="11">
                  <c:v>0.38235294117647056</c:v>
                </c:pt>
                <c:pt idx="12">
                  <c:v>6.9642857142857145E-2</c:v>
                </c:pt>
                <c:pt idx="14">
                  <c:v>3.6842105263157891E-2</c:v>
                </c:pt>
                <c:pt idx="15">
                  <c:v>9.9999999999999992E-2</c:v>
                </c:pt>
                <c:pt idx="16">
                  <c:v>0.51020408163265307</c:v>
                </c:pt>
                <c:pt idx="17">
                  <c:v>0.6</c:v>
                </c:pt>
                <c:pt idx="18">
                  <c:v>0.19347826086956524</c:v>
                </c:pt>
                <c:pt idx="19">
                  <c:v>1.6363636363636365E-2</c:v>
                </c:pt>
                <c:pt idx="21">
                  <c:v>0.36406250000000001</c:v>
                </c:pt>
                <c:pt idx="22">
                  <c:v>0.35211267605633806</c:v>
                </c:pt>
                <c:pt idx="23">
                  <c:v>0.3692307692307692</c:v>
                </c:pt>
                <c:pt idx="24">
                  <c:v>0.42222222222222222</c:v>
                </c:pt>
                <c:pt idx="25">
                  <c:v>0.56818181818181823</c:v>
                </c:pt>
                <c:pt idx="26">
                  <c:v>0.60526315789473684</c:v>
                </c:pt>
                <c:pt idx="27">
                  <c:v>0.46875</c:v>
                </c:pt>
                <c:pt idx="28">
                  <c:v>0.45714285714285718</c:v>
                </c:pt>
                <c:pt idx="29">
                  <c:v>0.37499999999999994</c:v>
                </c:pt>
                <c:pt idx="30">
                  <c:v>0.34782608695652178</c:v>
                </c:pt>
                <c:pt idx="31">
                  <c:v>0.30303030303030304</c:v>
                </c:pt>
                <c:pt idx="32">
                  <c:v>0.31818181818181812</c:v>
                </c:pt>
                <c:pt idx="33">
                  <c:v>0.3125</c:v>
                </c:pt>
                <c:pt idx="34">
                  <c:v>0.16</c:v>
                </c:pt>
                <c:pt idx="35">
                  <c:v>1.6666666666666667</c:v>
                </c:pt>
                <c:pt idx="36">
                  <c:v>0.47058823529411764</c:v>
                </c:pt>
                <c:pt idx="38">
                  <c:v>0.39252336448598135</c:v>
                </c:pt>
                <c:pt idx="39">
                  <c:v>0.35714285714285715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97-4FD8-915E-EFE6CE8DCA0A}"/>
            </c:ext>
          </c:extLst>
        </c:ser>
        <c:ser>
          <c:idx val="3"/>
          <c:order val="3"/>
          <c:tx>
            <c:strRef>
              <c:f>Moorvale!$R$1</c:f>
              <c:strCache>
                <c:ptCount val="1"/>
                <c:pt idx="0">
                  <c:v>MV4045C4_ CQ_046   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Moorvale!$A$2:$A$50</c15:sqref>
                  </c15:fullRef>
                </c:ext>
              </c:extLst>
              <c:f>(Moorvale!$A$2,Moorvale!$A$4:$A$10,Moorvale!$A$12:$A$15,Moorvale!$A$17:$A$20,Moorvale!$A$23:$A$24,Moorvale!$A$27:$A$43,Moorvale!$A$45,Moorvale!$A$47:$A$50)</c:f>
              <c:strCache>
                <c:ptCount val="40"/>
                <c:pt idx="0">
                  <c:v>Lithium</c:v>
                </c:pt>
                <c:pt idx="1">
                  <c:v>Aluminium</c:v>
                </c:pt>
                <c:pt idx="2">
                  <c:v>Strontium</c:v>
                </c:pt>
                <c:pt idx="3">
                  <c:v>Scandium</c:v>
                </c:pt>
                <c:pt idx="4">
                  <c:v>Vanadium</c:v>
                </c:pt>
                <c:pt idx="5">
                  <c:v>Chromium</c:v>
                </c:pt>
                <c:pt idx="6">
                  <c:v>Manganese</c:v>
                </c:pt>
                <c:pt idx="7">
                  <c:v>Iron</c:v>
                </c:pt>
                <c:pt idx="8">
                  <c:v>Nickel</c:v>
                </c:pt>
                <c:pt idx="9">
                  <c:v>Copper</c:v>
                </c:pt>
                <c:pt idx="10">
                  <c:v>Zinc</c:v>
                </c:pt>
                <c:pt idx="11">
                  <c:v>Gallium</c:v>
                </c:pt>
                <c:pt idx="12">
                  <c:v>Rubidium</c:v>
                </c:pt>
                <c:pt idx="13">
                  <c:v>Yttrium</c:v>
                </c:pt>
                <c:pt idx="14">
                  <c:v>Zirconium</c:v>
                </c:pt>
                <c:pt idx="15">
                  <c:v>Niobium</c:v>
                </c:pt>
                <c:pt idx="16">
                  <c:v>Cadmium</c:v>
                </c:pt>
                <c:pt idx="17">
                  <c:v>Indium</c:v>
                </c:pt>
                <c:pt idx="18">
                  <c:v>Caesium</c:v>
                </c:pt>
                <c:pt idx="19">
                  <c:v>Barium</c:v>
                </c:pt>
                <c:pt idx="20">
                  <c:v>Lanthanum</c:v>
                </c:pt>
                <c:pt idx="21">
                  <c:v>Cerium</c:v>
                </c:pt>
                <c:pt idx="22">
                  <c:v>Praseodymi</c:v>
                </c:pt>
                <c:pt idx="23">
                  <c:v>Neodynium</c:v>
                </c:pt>
                <c:pt idx="24">
                  <c:v>Samarium</c:v>
                </c:pt>
                <c:pt idx="25">
                  <c:v>Europium</c:v>
                </c:pt>
                <c:pt idx="26">
                  <c:v>Gadolinium</c:v>
                </c:pt>
                <c:pt idx="27">
                  <c:v>Terbium</c:v>
                </c:pt>
                <c:pt idx="28">
                  <c:v>Dysprosium</c:v>
                </c:pt>
                <c:pt idx="29">
                  <c:v>Holmium</c:v>
                </c:pt>
                <c:pt idx="30">
                  <c:v>Erbium</c:v>
                </c:pt>
                <c:pt idx="31">
                  <c:v>Thulium</c:v>
                </c:pt>
                <c:pt idx="32">
                  <c:v>Ytterbium</c:v>
                </c:pt>
                <c:pt idx="33">
                  <c:v>Lutetium</c:v>
                </c:pt>
                <c:pt idx="34">
                  <c:v>Thallium</c:v>
                </c:pt>
                <c:pt idx="35">
                  <c:v>Gold</c:v>
                </c:pt>
                <c:pt idx="36">
                  <c:v>Lead</c:v>
                </c:pt>
                <c:pt idx="37">
                  <c:v>Bismuth</c:v>
                </c:pt>
                <c:pt idx="38">
                  <c:v>Thorium</c:v>
                </c:pt>
                <c:pt idx="39">
                  <c:v>Uranium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Moorvale!$R$2:$R$50</c15:sqref>
                  </c15:fullRef>
                </c:ext>
              </c:extLst>
              <c:f>(Moorvale!$R$2,Moorvale!$R$4:$R$10,Moorvale!$R$12:$R$15,Moorvale!$R$17:$R$20,Moorvale!$R$23:$R$24,Moorvale!$R$27:$R$43,Moorvale!$R$45,Moorvale!$R$47:$R$50)</c:f>
              <c:numCache>
                <c:formatCode>0.00</c:formatCode>
                <c:ptCount val="40"/>
                <c:pt idx="0">
                  <c:v>0.45</c:v>
                </c:pt>
                <c:pt idx="1">
                  <c:v>0.3125</c:v>
                </c:pt>
                <c:pt idx="2">
                  <c:v>5.1428571428571428E-2</c:v>
                </c:pt>
                <c:pt idx="3">
                  <c:v>0.21323529411764705</c:v>
                </c:pt>
                <c:pt idx="4">
                  <c:v>2.8037383177570093E-2</c:v>
                </c:pt>
                <c:pt idx="5">
                  <c:v>2.4096385542168676E-2</c:v>
                </c:pt>
                <c:pt idx="6">
                  <c:v>1.1666666666666667E-2</c:v>
                </c:pt>
                <c:pt idx="7">
                  <c:v>0.12571428571428572</c:v>
                </c:pt>
                <c:pt idx="10">
                  <c:v>2.8169014084507043E-2</c:v>
                </c:pt>
                <c:pt idx="11">
                  <c:v>0.28823529411764709</c:v>
                </c:pt>
                <c:pt idx="12">
                  <c:v>7.6785714285714277E-2</c:v>
                </c:pt>
                <c:pt idx="13">
                  <c:v>9.0909090909090912E-2</c:v>
                </c:pt>
                <c:pt idx="14">
                  <c:v>5.7894736842105263E-2</c:v>
                </c:pt>
                <c:pt idx="15">
                  <c:v>6.3333333333333339E-2</c:v>
                </c:pt>
                <c:pt idx="16">
                  <c:v>0.51020408163265307</c:v>
                </c:pt>
                <c:pt idx="19">
                  <c:v>0.02</c:v>
                </c:pt>
                <c:pt idx="21">
                  <c:v>0.34062500000000001</c:v>
                </c:pt>
                <c:pt idx="22">
                  <c:v>0.38028169014084512</c:v>
                </c:pt>
                <c:pt idx="23">
                  <c:v>0.43461538461538463</c:v>
                </c:pt>
                <c:pt idx="24">
                  <c:v>0.53333333333333333</c:v>
                </c:pt>
                <c:pt idx="25">
                  <c:v>0.56818181818181823</c:v>
                </c:pt>
                <c:pt idx="26">
                  <c:v>0.71052631578947378</c:v>
                </c:pt>
                <c:pt idx="27">
                  <c:v>0.46875</c:v>
                </c:pt>
                <c:pt idx="28">
                  <c:v>0.48571428571428571</c:v>
                </c:pt>
                <c:pt idx="29">
                  <c:v>0.37499999999999994</c:v>
                </c:pt>
                <c:pt idx="30">
                  <c:v>0.39130434782608697</c:v>
                </c:pt>
                <c:pt idx="31">
                  <c:v>0.30303030303030304</c:v>
                </c:pt>
                <c:pt idx="32">
                  <c:v>0.36363636363636365</c:v>
                </c:pt>
                <c:pt idx="33">
                  <c:v>0.3125</c:v>
                </c:pt>
                <c:pt idx="35">
                  <c:v>1.6666666666666667</c:v>
                </c:pt>
                <c:pt idx="36">
                  <c:v>0.27647058823529413</c:v>
                </c:pt>
                <c:pt idx="37">
                  <c:v>1.3385826771653544</c:v>
                </c:pt>
                <c:pt idx="38">
                  <c:v>0.21495327102803738</c:v>
                </c:pt>
                <c:pt idx="39">
                  <c:v>0.17500000000000002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97-4FD8-915E-EFE6CE8DCA0A}"/>
            </c:ext>
          </c:extLst>
        </c:ser>
        <c:ser>
          <c:idx val="4"/>
          <c:order val="4"/>
          <c:tx>
            <c:strRef>
              <c:f>Moorvale!$S$1</c:f>
              <c:strCache>
                <c:ptCount val="1"/>
                <c:pt idx="0">
                  <c:v>MV4045C4_ CQ_052    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Moorvale!$A$2:$A$50</c15:sqref>
                  </c15:fullRef>
                </c:ext>
              </c:extLst>
              <c:f>(Moorvale!$A$2,Moorvale!$A$4:$A$10,Moorvale!$A$12:$A$15,Moorvale!$A$17:$A$20,Moorvale!$A$23:$A$24,Moorvale!$A$27:$A$43,Moorvale!$A$45,Moorvale!$A$47:$A$50)</c:f>
              <c:strCache>
                <c:ptCount val="40"/>
                <c:pt idx="0">
                  <c:v>Lithium</c:v>
                </c:pt>
                <c:pt idx="1">
                  <c:v>Aluminium</c:v>
                </c:pt>
                <c:pt idx="2">
                  <c:v>Strontium</c:v>
                </c:pt>
                <c:pt idx="3">
                  <c:v>Scandium</c:v>
                </c:pt>
                <c:pt idx="4">
                  <c:v>Vanadium</c:v>
                </c:pt>
                <c:pt idx="5">
                  <c:v>Chromium</c:v>
                </c:pt>
                <c:pt idx="6">
                  <c:v>Manganese</c:v>
                </c:pt>
                <c:pt idx="7">
                  <c:v>Iron</c:v>
                </c:pt>
                <c:pt idx="8">
                  <c:v>Nickel</c:v>
                </c:pt>
                <c:pt idx="9">
                  <c:v>Copper</c:v>
                </c:pt>
                <c:pt idx="10">
                  <c:v>Zinc</c:v>
                </c:pt>
                <c:pt idx="11">
                  <c:v>Gallium</c:v>
                </c:pt>
                <c:pt idx="12">
                  <c:v>Rubidium</c:v>
                </c:pt>
                <c:pt idx="13">
                  <c:v>Yttrium</c:v>
                </c:pt>
                <c:pt idx="14">
                  <c:v>Zirconium</c:v>
                </c:pt>
                <c:pt idx="15">
                  <c:v>Niobium</c:v>
                </c:pt>
                <c:pt idx="16">
                  <c:v>Cadmium</c:v>
                </c:pt>
                <c:pt idx="17">
                  <c:v>Indium</c:v>
                </c:pt>
                <c:pt idx="18">
                  <c:v>Caesium</c:v>
                </c:pt>
                <c:pt idx="19">
                  <c:v>Barium</c:v>
                </c:pt>
                <c:pt idx="20">
                  <c:v>Lanthanum</c:v>
                </c:pt>
                <c:pt idx="21">
                  <c:v>Cerium</c:v>
                </c:pt>
                <c:pt idx="22">
                  <c:v>Praseodymi</c:v>
                </c:pt>
                <c:pt idx="23">
                  <c:v>Neodynium</c:v>
                </c:pt>
                <c:pt idx="24">
                  <c:v>Samarium</c:v>
                </c:pt>
                <c:pt idx="25">
                  <c:v>Europium</c:v>
                </c:pt>
                <c:pt idx="26">
                  <c:v>Gadolinium</c:v>
                </c:pt>
                <c:pt idx="27">
                  <c:v>Terbium</c:v>
                </c:pt>
                <c:pt idx="28">
                  <c:v>Dysprosium</c:v>
                </c:pt>
                <c:pt idx="29">
                  <c:v>Holmium</c:v>
                </c:pt>
                <c:pt idx="30">
                  <c:v>Erbium</c:v>
                </c:pt>
                <c:pt idx="31">
                  <c:v>Thulium</c:v>
                </c:pt>
                <c:pt idx="32">
                  <c:v>Ytterbium</c:v>
                </c:pt>
                <c:pt idx="33">
                  <c:v>Lutetium</c:v>
                </c:pt>
                <c:pt idx="34">
                  <c:v>Thallium</c:v>
                </c:pt>
                <c:pt idx="35">
                  <c:v>Gold</c:v>
                </c:pt>
                <c:pt idx="36">
                  <c:v>Lead</c:v>
                </c:pt>
                <c:pt idx="37">
                  <c:v>Bismuth</c:v>
                </c:pt>
                <c:pt idx="38">
                  <c:v>Thorium</c:v>
                </c:pt>
                <c:pt idx="39">
                  <c:v>Uranium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Moorvale!$S$2:$S$50</c15:sqref>
                  </c15:fullRef>
                </c:ext>
              </c:extLst>
              <c:f>(Moorvale!$S$2,Moorvale!$S$4:$S$10,Moorvale!$S$12:$S$15,Moorvale!$S$17:$S$20,Moorvale!$S$23:$S$24,Moorvale!$S$27:$S$43,Moorvale!$S$45,Moorvale!$S$47:$S$50)</c:f>
              <c:numCache>
                <c:formatCode>0.00</c:formatCode>
                <c:ptCount val="40"/>
                <c:pt idx="0">
                  <c:v>0.6</c:v>
                </c:pt>
                <c:pt idx="1">
                  <c:v>0.36249999999999999</c:v>
                </c:pt>
                <c:pt idx="2">
                  <c:v>2.5714285714285714E-2</c:v>
                </c:pt>
                <c:pt idx="3">
                  <c:v>0.23529411764705885</c:v>
                </c:pt>
                <c:pt idx="4">
                  <c:v>2.8037383177570093E-2</c:v>
                </c:pt>
                <c:pt idx="5">
                  <c:v>1.2048192771084338E-2</c:v>
                </c:pt>
                <c:pt idx="6">
                  <c:v>3.3333333333333335E-3</c:v>
                </c:pt>
                <c:pt idx="7">
                  <c:v>5.4285714285714284E-2</c:v>
                </c:pt>
                <c:pt idx="8">
                  <c:v>6.8181818181818177E-2</c:v>
                </c:pt>
                <c:pt idx="9">
                  <c:v>0.16</c:v>
                </c:pt>
                <c:pt idx="10">
                  <c:v>2.8169014084507043E-2</c:v>
                </c:pt>
                <c:pt idx="11">
                  <c:v>0.39999999999999997</c:v>
                </c:pt>
                <c:pt idx="12">
                  <c:v>7.2321428571428564E-2</c:v>
                </c:pt>
                <c:pt idx="14">
                  <c:v>5.2631578947368418E-2</c:v>
                </c:pt>
                <c:pt idx="15">
                  <c:v>0.15833333333333333</c:v>
                </c:pt>
                <c:pt idx="16">
                  <c:v>0.51020408163265307</c:v>
                </c:pt>
                <c:pt idx="17">
                  <c:v>0.6</c:v>
                </c:pt>
                <c:pt idx="18">
                  <c:v>0.11086956521739132</c:v>
                </c:pt>
                <c:pt idx="19">
                  <c:v>1.8181818181818181E-2</c:v>
                </c:pt>
                <c:pt idx="21">
                  <c:v>0.15625</c:v>
                </c:pt>
                <c:pt idx="22">
                  <c:v>0.15492957746478875</c:v>
                </c:pt>
                <c:pt idx="23">
                  <c:v>0.16153846153846155</c:v>
                </c:pt>
                <c:pt idx="24">
                  <c:v>0.2</c:v>
                </c:pt>
                <c:pt idx="25">
                  <c:v>0.22727272727272729</c:v>
                </c:pt>
                <c:pt idx="26">
                  <c:v>0.28947368421052633</c:v>
                </c:pt>
                <c:pt idx="27">
                  <c:v>0.15625</c:v>
                </c:pt>
                <c:pt idx="28">
                  <c:v>0.22857142857142859</c:v>
                </c:pt>
                <c:pt idx="29">
                  <c:v>0.25</c:v>
                </c:pt>
                <c:pt idx="30">
                  <c:v>0.17391304347826089</c:v>
                </c:pt>
                <c:pt idx="31">
                  <c:v>0.30303030303030304</c:v>
                </c:pt>
                <c:pt idx="32">
                  <c:v>0.18181818181818182</c:v>
                </c:pt>
                <c:pt idx="33">
                  <c:v>0.3125</c:v>
                </c:pt>
                <c:pt idx="34">
                  <c:v>0.32</c:v>
                </c:pt>
                <c:pt idx="35">
                  <c:v>2.2222222222222223</c:v>
                </c:pt>
                <c:pt idx="36">
                  <c:v>0.6470588235294118</c:v>
                </c:pt>
                <c:pt idx="37">
                  <c:v>1.7322834645669292</c:v>
                </c:pt>
                <c:pt idx="38">
                  <c:v>0.55140186915887857</c:v>
                </c:pt>
                <c:pt idx="39">
                  <c:v>0.60714285714285721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97-4FD8-915E-EFE6CE8DC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391528"/>
        <c:axId val="812386936"/>
      </c:lineChart>
      <c:catAx>
        <c:axId val="812391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86936"/>
        <c:crosses val="autoZero"/>
        <c:auto val="1"/>
        <c:lblAlgn val="ctr"/>
        <c:lblOffset val="100"/>
        <c:noMultiLvlLbl val="0"/>
      </c:catAx>
      <c:valAx>
        <c:axId val="81238693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Sample/PAAS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91528"/>
        <c:crosses val="autoZero"/>
        <c:crossBetween val="between"/>
        <c:majorUnit val="1"/>
      </c:valAx>
      <c:spPr>
        <a:noFill/>
        <a:ln w="3175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52175200097889685"/>
          <c:y val="0.21432247939044663"/>
          <c:w val="0.38031373054467865"/>
          <c:h val="0.16281725665928243"/>
        </c:manualLayout>
      </c:layout>
      <c:overlay val="0"/>
      <c:spPr>
        <a:solidFill>
          <a:schemeClr val="bg1"/>
        </a:solidFill>
        <a:ln w="317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Lake Vermont</a:t>
            </a:r>
            <a:r>
              <a:rPr lang="en-AU" b="1" baseline="0"/>
              <a:t> - Leichhardt</a:t>
            </a:r>
            <a:endParaRPr lang="en-AU" b="1"/>
          </a:p>
        </c:rich>
      </c:tx>
      <c:layout>
        <c:manualLayout>
          <c:xMode val="edge"/>
          <c:yMode val="edge"/>
          <c:x val="0.4604495074304869"/>
          <c:y val="4.9459033705487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308675546545362E-2"/>
          <c:y val="0.16033002546296446"/>
          <c:w val="0.92084836007663862"/>
          <c:h val="0.51131586343335267"/>
        </c:manualLayout>
      </c:layout>
      <c:lineChart>
        <c:grouping val="standard"/>
        <c:varyColors val="0"/>
        <c:ser>
          <c:idx val="0"/>
          <c:order val="0"/>
          <c:tx>
            <c:strRef>
              <c:f>'Lake Vermont'!$V$1</c:f>
              <c:strCache>
                <c:ptCount val="1"/>
                <c:pt idx="0">
                  <c:v>2648CR01         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'Lake Vermont'!$A$2:$A$50</c15:sqref>
                  </c15:fullRef>
                </c:ext>
              </c:extLst>
              <c:f>('Lake Vermont'!$A$2:$A$15,'Lake Vermont'!$A$17:$A$25,'Lake Vermont'!$A$27:$A$43,'Lake Vermont'!$A$45,'Lake Vermont'!$A$47:$A$50)</c:f>
              <c:strCache>
                <c:ptCount val="45"/>
                <c:pt idx="0">
                  <c:v>Lithium</c:v>
                </c:pt>
                <c:pt idx="1">
                  <c:v>Beryllium</c:v>
                </c:pt>
                <c:pt idx="2">
                  <c:v>Aluminium</c:v>
                </c:pt>
                <c:pt idx="3">
                  <c:v>Strontium</c:v>
                </c:pt>
                <c:pt idx="4">
                  <c:v>Scandium</c:v>
                </c:pt>
                <c:pt idx="5">
                  <c:v>Vanadium</c:v>
                </c:pt>
                <c:pt idx="6">
                  <c:v>Chromium</c:v>
                </c:pt>
                <c:pt idx="7">
                  <c:v>Manganese</c:v>
                </c:pt>
                <c:pt idx="8">
                  <c:v>Iron</c:v>
                </c:pt>
                <c:pt idx="9">
                  <c:v>Cobalt</c:v>
                </c:pt>
                <c:pt idx="10">
                  <c:v>Nickel</c:v>
                </c:pt>
                <c:pt idx="11">
                  <c:v>Copper</c:v>
                </c:pt>
                <c:pt idx="12">
                  <c:v>Zinc</c:v>
                </c:pt>
                <c:pt idx="13">
                  <c:v>Gallium</c:v>
                </c:pt>
                <c:pt idx="14">
                  <c:v>Rubidium</c:v>
                </c:pt>
                <c:pt idx="15">
                  <c:v>Yttrium</c:v>
                </c:pt>
                <c:pt idx="16">
                  <c:v>Zirconium</c:v>
                </c:pt>
                <c:pt idx="17">
                  <c:v>Niobium</c:v>
                </c:pt>
                <c:pt idx="18">
                  <c:v>Molybdenum</c:v>
                </c:pt>
                <c:pt idx="19">
                  <c:v>Silver</c:v>
                </c:pt>
                <c:pt idx="20">
                  <c:v>Cadmium</c:v>
                </c:pt>
                <c:pt idx="21">
                  <c:v>Indium</c:v>
                </c:pt>
                <c:pt idx="22">
                  <c:v>Tin</c:v>
                </c:pt>
                <c:pt idx="23">
                  <c:v>Caesium</c:v>
                </c:pt>
                <c:pt idx="24">
                  <c:v>Barium</c:v>
                </c:pt>
                <c:pt idx="25">
                  <c:v>Lanthanum</c:v>
                </c:pt>
                <c:pt idx="26">
                  <c:v>Cerium</c:v>
                </c:pt>
                <c:pt idx="27">
                  <c:v>Praseodymi</c:v>
                </c:pt>
                <c:pt idx="28">
                  <c:v>Neodynium</c:v>
                </c:pt>
                <c:pt idx="29">
                  <c:v>Samarium</c:v>
                </c:pt>
                <c:pt idx="30">
                  <c:v>Europium</c:v>
                </c:pt>
                <c:pt idx="31">
                  <c:v>Gadolinium</c:v>
                </c:pt>
                <c:pt idx="32">
                  <c:v>Terbium</c:v>
                </c:pt>
                <c:pt idx="33">
                  <c:v>Dysprosium</c:v>
                </c:pt>
                <c:pt idx="34">
                  <c:v>Holmium</c:v>
                </c:pt>
                <c:pt idx="35">
                  <c:v>Erbium</c:v>
                </c:pt>
                <c:pt idx="36">
                  <c:v>Thulium</c:v>
                </c:pt>
                <c:pt idx="37">
                  <c:v>Ytterbium</c:v>
                </c:pt>
                <c:pt idx="38">
                  <c:v>Lutetium</c:v>
                </c:pt>
                <c:pt idx="39">
                  <c:v>Thallium</c:v>
                </c:pt>
                <c:pt idx="40">
                  <c:v>Gold</c:v>
                </c:pt>
                <c:pt idx="41">
                  <c:v>Lead</c:v>
                </c:pt>
                <c:pt idx="42">
                  <c:v>Bismuth</c:v>
                </c:pt>
                <c:pt idx="43">
                  <c:v>Thorium</c:v>
                </c:pt>
                <c:pt idx="44">
                  <c:v>Uranium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'Lake Vermont'!$V$2:$V$50</c15:sqref>
                  </c15:fullRef>
                </c:ext>
              </c:extLst>
              <c:f>('Lake Vermont'!$V$2:$V$15,'Lake Vermont'!$V$17:$V$25,'Lake Vermont'!$V$27:$V$43,'Lake Vermont'!$V$45,'Lake Vermont'!$V$47:$V$50)</c:f>
              <c:numCache>
                <c:formatCode>0.00</c:formatCode>
                <c:ptCount val="45"/>
                <c:pt idx="0">
                  <c:v>3</c:v>
                </c:pt>
                <c:pt idx="1">
                  <c:v>0.66666666666666663</c:v>
                </c:pt>
                <c:pt idx="2">
                  <c:v>1.0625</c:v>
                </c:pt>
                <c:pt idx="3">
                  <c:v>0.25714285714285712</c:v>
                </c:pt>
                <c:pt idx="4">
                  <c:v>1.1764705882352942</c:v>
                </c:pt>
                <c:pt idx="5">
                  <c:v>0.93457943925233644</c:v>
                </c:pt>
                <c:pt idx="6">
                  <c:v>0.49397590361445781</c:v>
                </c:pt>
                <c:pt idx="7">
                  <c:v>2</c:v>
                </c:pt>
                <c:pt idx="8">
                  <c:v>1.6285714285714286</c:v>
                </c:pt>
                <c:pt idx="9">
                  <c:v>1.8235294117647058</c:v>
                </c:pt>
                <c:pt idx="10">
                  <c:v>0.61363636363636365</c:v>
                </c:pt>
                <c:pt idx="11">
                  <c:v>1.88</c:v>
                </c:pt>
                <c:pt idx="12">
                  <c:v>0.83098591549295775</c:v>
                </c:pt>
                <c:pt idx="13">
                  <c:v>1.1352941176470588</c:v>
                </c:pt>
                <c:pt idx="14">
                  <c:v>0.41339285714285712</c:v>
                </c:pt>
                <c:pt idx="15">
                  <c:v>1.2272727272727273</c:v>
                </c:pt>
                <c:pt idx="16">
                  <c:v>0.73684210526315785</c:v>
                </c:pt>
                <c:pt idx="17">
                  <c:v>0.5083333333333333</c:v>
                </c:pt>
                <c:pt idx="18">
                  <c:v>2</c:v>
                </c:pt>
                <c:pt idx="20">
                  <c:v>2.4489795918367343</c:v>
                </c:pt>
                <c:pt idx="21">
                  <c:v>1.4000000000000001</c:v>
                </c:pt>
                <c:pt idx="23">
                  <c:v>1.7826086956521738</c:v>
                </c:pt>
                <c:pt idx="24">
                  <c:v>0.23636363636363636</c:v>
                </c:pt>
                <c:pt idx="25">
                  <c:v>0.9</c:v>
                </c:pt>
                <c:pt idx="26">
                  <c:v>1.1109374999999999</c:v>
                </c:pt>
                <c:pt idx="27">
                  <c:v>1.1408450704225352</c:v>
                </c:pt>
                <c:pt idx="28">
                  <c:v>1.2307692307692308</c:v>
                </c:pt>
                <c:pt idx="29">
                  <c:v>1.5333333333333334</c:v>
                </c:pt>
                <c:pt idx="30">
                  <c:v>1.5909090909090908</c:v>
                </c:pt>
                <c:pt idx="31">
                  <c:v>1.736842105263158</c:v>
                </c:pt>
                <c:pt idx="32">
                  <c:v>1.40625</c:v>
                </c:pt>
                <c:pt idx="33">
                  <c:v>1.4000000000000001</c:v>
                </c:pt>
                <c:pt idx="34">
                  <c:v>1.25</c:v>
                </c:pt>
                <c:pt idx="35">
                  <c:v>1.2608695652173914</c:v>
                </c:pt>
                <c:pt idx="36">
                  <c:v>1.2121212121212122</c:v>
                </c:pt>
                <c:pt idx="37">
                  <c:v>1.3636363636363635</c:v>
                </c:pt>
                <c:pt idx="38">
                  <c:v>1.5625</c:v>
                </c:pt>
                <c:pt idx="39">
                  <c:v>0.66666666666666663</c:v>
                </c:pt>
                <c:pt idx="40">
                  <c:v>2.7777777777777781</c:v>
                </c:pt>
                <c:pt idx="41">
                  <c:v>1</c:v>
                </c:pt>
                <c:pt idx="42">
                  <c:v>2.7559055118110236</c:v>
                </c:pt>
                <c:pt idx="43">
                  <c:v>0.89719626168224298</c:v>
                </c:pt>
                <c:pt idx="44">
                  <c:v>0.96428571428571441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B-4C7A-B3EC-95AA836D7883}"/>
            </c:ext>
          </c:extLst>
        </c:ser>
        <c:ser>
          <c:idx val="1"/>
          <c:order val="1"/>
          <c:tx>
            <c:strRef>
              <c:f>'Lake Vermont'!$W$1</c:f>
              <c:strCache>
                <c:ptCount val="1"/>
                <c:pt idx="0">
                  <c:v>2648CR02          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'Lake Vermont'!$A$2:$A$50</c15:sqref>
                  </c15:fullRef>
                </c:ext>
              </c:extLst>
              <c:f>('Lake Vermont'!$A$2:$A$15,'Lake Vermont'!$A$17:$A$25,'Lake Vermont'!$A$27:$A$43,'Lake Vermont'!$A$45,'Lake Vermont'!$A$47:$A$50)</c:f>
              <c:strCache>
                <c:ptCount val="45"/>
                <c:pt idx="0">
                  <c:v>Lithium</c:v>
                </c:pt>
                <c:pt idx="1">
                  <c:v>Beryllium</c:v>
                </c:pt>
                <c:pt idx="2">
                  <c:v>Aluminium</c:v>
                </c:pt>
                <c:pt idx="3">
                  <c:v>Strontium</c:v>
                </c:pt>
                <c:pt idx="4">
                  <c:v>Scandium</c:v>
                </c:pt>
                <c:pt idx="5">
                  <c:v>Vanadium</c:v>
                </c:pt>
                <c:pt idx="6">
                  <c:v>Chromium</c:v>
                </c:pt>
                <c:pt idx="7">
                  <c:v>Manganese</c:v>
                </c:pt>
                <c:pt idx="8">
                  <c:v>Iron</c:v>
                </c:pt>
                <c:pt idx="9">
                  <c:v>Cobalt</c:v>
                </c:pt>
                <c:pt idx="10">
                  <c:v>Nickel</c:v>
                </c:pt>
                <c:pt idx="11">
                  <c:v>Copper</c:v>
                </c:pt>
                <c:pt idx="12">
                  <c:v>Zinc</c:v>
                </c:pt>
                <c:pt idx="13">
                  <c:v>Gallium</c:v>
                </c:pt>
                <c:pt idx="14">
                  <c:v>Rubidium</c:v>
                </c:pt>
                <c:pt idx="15">
                  <c:v>Yttrium</c:v>
                </c:pt>
                <c:pt idx="16">
                  <c:v>Zirconium</c:v>
                </c:pt>
                <c:pt idx="17">
                  <c:v>Niobium</c:v>
                </c:pt>
                <c:pt idx="18">
                  <c:v>Molybdenum</c:v>
                </c:pt>
                <c:pt idx="19">
                  <c:v>Silver</c:v>
                </c:pt>
                <c:pt idx="20">
                  <c:v>Cadmium</c:v>
                </c:pt>
                <c:pt idx="21">
                  <c:v>Indium</c:v>
                </c:pt>
                <c:pt idx="22">
                  <c:v>Tin</c:v>
                </c:pt>
                <c:pt idx="23">
                  <c:v>Caesium</c:v>
                </c:pt>
                <c:pt idx="24">
                  <c:v>Barium</c:v>
                </c:pt>
                <c:pt idx="25">
                  <c:v>Lanthanum</c:v>
                </c:pt>
                <c:pt idx="26">
                  <c:v>Cerium</c:v>
                </c:pt>
                <c:pt idx="27">
                  <c:v>Praseodymi</c:v>
                </c:pt>
                <c:pt idx="28">
                  <c:v>Neodynium</c:v>
                </c:pt>
                <c:pt idx="29">
                  <c:v>Samarium</c:v>
                </c:pt>
                <c:pt idx="30">
                  <c:v>Europium</c:v>
                </c:pt>
                <c:pt idx="31">
                  <c:v>Gadolinium</c:v>
                </c:pt>
                <c:pt idx="32">
                  <c:v>Terbium</c:v>
                </c:pt>
                <c:pt idx="33">
                  <c:v>Dysprosium</c:v>
                </c:pt>
                <c:pt idx="34">
                  <c:v>Holmium</c:v>
                </c:pt>
                <c:pt idx="35">
                  <c:v>Erbium</c:v>
                </c:pt>
                <c:pt idx="36">
                  <c:v>Thulium</c:v>
                </c:pt>
                <c:pt idx="37">
                  <c:v>Ytterbium</c:v>
                </c:pt>
                <c:pt idx="38">
                  <c:v>Lutetium</c:v>
                </c:pt>
                <c:pt idx="39">
                  <c:v>Thallium</c:v>
                </c:pt>
                <c:pt idx="40">
                  <c:v>Gold</c:v>
                </c:pt>
                <c:pt idx="41">
                  <c:v>Lead</c:v>
                </c:pt>
                <c:pt idx="42">
                  <c:v>Bismuth</c:v>
                </c:pt>
                <c:pt idx="43">
                  <c:v>Thorium</c:v>
                </c:pt>
                <c:pt idx="44">
                  <c:v>Uranium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'Lake Vermont'!$W$2:$W$50</c15:sqref>
                  </c15:fullRef>
                </c:ext>
              </c:extLst>
              <c:f>('Lake Vermont'!$W$2:$W$15,'Lake Vermont'!$W$17:$W$25,'Lake Vermont'!$W$27:$W$43,'Lake Vermont'!$W$45,'Lake Vermont'!$W$47:$W$50)</c:f>
              <c:numCache>
                <c:formatCode>0.00</c:formatCode>
                <c:ptCount val="45"/>
                <c:pt idx="0">
                  <c:v>2.2000000000000002</c:v>
                </c:pt>
                <c:pt idx="1">
                  <c:v>0.66666666666666663</c:v>
                </c:pt>
                <c:pt idx="2">
                  <c:v>1.2875000000000001</c:v>
                </c:pt>
                <c:pt idx="3">
                  <c:v>0.54285714285714282</c:v>
                </c:pt>
                <c:pt idx="4">
                  <c:v>1.0294117647058825</c:v>
                </c:pt>
                <c:pt idx="5">
                  <c:v>1.02803738317757</c:v>
                </c:pt>
                <c:pt idx="6">
                  <c:v>0.45783132530120479</c:v>
                </c:pt>
                <c:pt idx="7">
                  <c:v>8.5000000000000006E-2</c:v>
                </c:pt>
                <c:pt idx="8">
                  <c:v>0.24857142857142858</c:v>
                </c:pt>
                <c:pt idx="9">
                  <c:v>0.88235294117647056</c:v>
                </c:pt>
                <c:pt idx="10">
                  <c:v>0.47727272727272729</c:v>
                </c:pt>
                <c:pt idx="11">
                  <c:v>2.76</c:v>
                </c:pt>
                <c:pt idx="12">
                  <c:v>2.535211267605634</c:v>
                </c:pt>
                <c:pt idx="13">
                  <c:v>1.6588235294117646</c:v>
                </c:pt>
                <c:pt idx="14">
                  <c:v>1.1607142857142858</c:v>
                </c:pt>
                <c:pt idx="15">
                  <c:v>0.72727272727272729</c:v>
                </c:pt>
                <c:pt idx="16">
                  <c:v>1</c:v>
                </c:pt>
                <c:pt idx="17">
                  <c:v>0.68333333333333324</c:v>
                </c:pt>
                <c:pt idx="18">
                  <c:v>2</c:v>
                </c:pt>
                <c:pt idx="19">
                  <c:v>2.9999999999999996</c:v>
                </c:pt>
                <c:pt idx="20">
                  <c:v>2.9591836734693873</c:v>
                </c:pt>
                <c:pt idx="21">
                  <c:v>1.2</c:v>
                </c:pt>
                <c:pt idx="22">
                  <c:v>0.54545454545454541</c:v>
                </c:pt>
                <c:pt idx="23">
                  <c:v>6.8695652173913055</c:v>
                </c:pt>
                <c:pt idx="24">
                  <c:v>18.181818181818183</c:v>
                </c:pt>
                <c:pt idx="25">
                  <c:v>0.6333333333333333</c:v>
                </c:pt>
                <c:pt idx="26">
                  <c:v>0.67031249999999998</c:v>
                </c:pt>
                <c:pt idx="27">
                  <c:v>0.647887323943662</c:v>
                </c:pt>
                <c:pt idx="28">
                  <c:v>0.63846153846153852</c:v>
                </c:pt>
                <c:pt idx="29">
                  <c:v>0.73333333333333328</c:v>
                </c:pt>
                <c:pt idx="30">
                  <c:v>2.0454545454545454</c:v>
                </c:pt>
                <c:pt idx="31">
                  <c:v>0.92105263157894746</c:v>
                </c:pt>
                <c:pt idx="32">
                  <c:v>0.78125</c:v>
                </c:pt>
                <c:pt idx="33">
                  <c:v>0.79999999999999993</c:v>
                </c:pt>
                <c:pt idx="34">
                  <c:v>0.74999999999999989</c:v>
                </c:pt>
                <c:pt idx="35">
                  <c:v>0.73913043478260876</c:v>
                </c:pt>
                <c:pt idx="36">
                  <c:v>0.90909090909090906</c:v>
                </c:pt>
                <c:pt idx="37">
                  <c:v>0.90909090909090906</c:v>
                </c:pt>
                <c:pt idx="38">
                  <c:v>0.9375</c:v>
                </c:pt>
                <c:pt idx="39">
                  <c:v>0.96</c:v>
                </c:pt>
                <c:pt idx="40">
                  <c:v>5.0000000000000009</c:v>
                </c:pt>
                <c:pt idx="41">
                  <c:v>1.411764705882353</c:v>
                </c:pt>
                <c:pt idx="42">
                  <c:v>5.590551181102362</c:v>
                </c:pt>
                <c:pt idx="43">
                  <c:v>1.1308411214953271</c:v>
                </c:pt>
                <c:pt idx="44">
                  <c:v>1.142857142857143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1B-4C7A-B3EC-95AA836D7883}"/>
            </c:ext>
          </c:extLst>
        </c:ser>
        <c:ser>
          <c:idx val="2"/>
          <c:order val="2"/>
          <c:tx>
            <c:strRef>
              <c:f>'Lake Vermont'!$X$1</c:f>
              <c:strCache>
                <c:ptCount val="1"/>
                <c:pt idx="0">
                  <c:v>2648CR03           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'Lake Vermont'!$A$2:$A$50</c15:sqref>
                  </c15:fullRef>
                </c:ext>
              </c:extLst>
              <c:f>('Lake Vermont'!$A$2:$A$15,'Lake Vermont'!$A$17:$A$25,'Lake Vermont'!$A$27:$A$43,'Lake Vermont'!$A$45,'Lake Vermont'!$A$47:$A$50)</c:f>
              <c:strCache>
                <c:ptCount val="45"/>
                <c:pt idx="0">
                  <c:v>Lithium</c:v>
                </c:pt>
                <c:pt idx="1">
                  <c:v>Beryllium</c:v>
                </c:pt>
                <c:pt idx="2">
                  <c:v>Aluminium</c:v>
                </c:pt>
                <c:pt idx="3">
                  <c:v>Strontium</c:v>
                </c:pt>
                <c:pt idx="4">
                  <c:v>Scandium</c:v>
                </c:pt>
                <c:pt idx="5">
                  <c:v>Vanadium</c:v>
                </c:pt>
                <c:pt idx="6">
                  <c:v>Chromium</c:v>
                </c:pt>
                <c:pt idx="7">
                  <c:v>Manganese</c:v>
                </c:pt>
                <c:pt idx="8">
                  <c:v>Iron</c:v>
                </c:pt>
                <c:pt idx="9">
                  <c:v>Cobalt</c:v>
                </c:pt>
                <c:pt idx="10">
                  <c:v>Nickel</c:v>
                </c:pt>
                <c:pt idx="11">
                  <c:v>Copper</c:v>
                </c:pt>
                <c:pt idx="12">
                  <c:v>Zinc</c:v>
                </c:pt>
                <c:pt idx="13">
                  <c:v>Gallium</c:v>
                </c:pt>
                <c:pt idx="14">
                  <c:v>Rubidium</c:v>
                </c:pt>
                <c:pt idx="15">
                  <c:v>Yttrium</c:v>
                </c:pt>
                <c:pt idx="16">
                  <c:v>Zirconium</c:v>
                </c:pt>
                <c:pt idx="17">
                  <c:v>Niobium</c:v>
                </c:pt>
                <c:pt idx="18">
                  <c:v>Molybdenum</c:v>
                </c:pt>
                <c:pt idx="19">
                  <c:v>Silver</c:v>
                </c:pt>
                <c:pt idx="20">
                  <c:v>Cadmium</c:v>
                </c:pt>
                <c:pt idx="21">
                  <c:v>Indium</c:v>
                </c:pt>
                <c:pt idx="22">
                  <c:v>Tin</c:v>
                </c:pt>
                <c:pt idx="23">
                  <c:v>Caesium</c:v>
                </c:pt>
                <c:pt idx="24">
                  <c:v>Barium</c:v>
                </c:pt>
                <c:pt idx="25">
                  <c:v>Lanthanum</c:v>
                </c:pt>
                <c:pt idx="26">
                  <c:v>Cerium</c:v>
                </c:pt>
                <c:pt idx="27">
                  <c:v>Praseodymi</c:v>
                </c:pt>
                <c:pt idx="28">
                  <c:v>Neodynium</c:v>
                </c:pt>
                <c:pt idx="29">
                  <c:v>Samarium</c:v>
                </c:pt>
                <c:pt idx="30">
                  <c:v>Europium</c:v>
                </c:pt>
                <c:pt idx="31">
                  <c:v>Gadolinium</c:v>
                </c:pt>
                <c:pt idx="32">
                  <c:v>Terbium</c:v>
                </c:pt>
                <c:pt idx="33">
                  <c:v>Dysprosium</c:v>
                </c:pt>
                <c:pt idx="34">
                  <c:v>Holmium</c:v>
                </c:pt>
                <c:pt idx="35">
                  <c:v>Erbium</c:v>
                </c:pt>
                <c:pt idx="36">
                  <c:v>Thulium</c:v>
                </c:pt>
                <c:pt idx="37">
                  <c:v>Ytterbium</c:v>
                </c:pt>
                <c:pt idx="38">
                  <c:v>Lutetium</c:v>
                </c:pt>
                <c:pt idx="39">
                  <c:v>Thallium</c:v>
                </c:pt>
                <c:pt idx="40">
                  <c:v>Gold</c:v>
                </c:pt>
                <c:pt idx="41">
                  <c:v>Lead</c:v>
                </c:pt>
                <c:pt idx="42">
                  <c:v>Bismuth</c:v>
                </c:pt>
                <c:pt idx="43">
                  <c:v>Thorium</c:v>
                </c:pt>
                <c:pt idx="44">
                  <c:v>Uranium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'Lake Vermont'!$X$2:$X$50</c15:sqref>
                  </c15:fullRef>
                </c:ext>
              </c:extLst>
              <c:f>('Lake Vermont'!$X$2:$X$15,'Lake Vermont'!$X$17:$X$25,'Lake Vermont'!$X$27:$X$43,'Lake Vermont'!$X$45,'Lake Vermont'!$X$47:$X$50)</c:f>
              <c:numCache>
                <c:formatCode>0.00</c:formatCode>
                <c:ptCount val="45"/>
                <c:pt idx="0">
                  <c:v>1.4</c:v>
                </c:pt>
                <c:pt idx="1">
                  <c:v>0.13333333333333333</c:v>
                </c:pt>
                <c:pt idx="2">
                  <c:v>0.21249999999999999</c:v>
                </c:pt>
                <c:pt idx="3">
                  <c:v>0.13428571428571429</c:v>
                </c:pt>
                <c:pt idx="4">
                  <c:v>0.24264705882352941</c:v>
                </c:pt>
                <c:pt idx="5">
                  <c:v>0.20560747663551401</c:v>
                </c:pt>
                <c:pt idx="6">
                  <c:v>9.6385542168674704E-2</c:v>
                </c:pt>
                <c:pt idx="7">
                  <c:v>0.83333333333333337</c:v>
                </c:pt>
                <c:pt idx="8">
                  <c:v>0.51428571428571423</c:v>
                </c:pt>
                <c:pt idx="9">
                  <c:v>1.0588235294117647</c:v>
                </c:pt>
                <c:pt idx="10">
                  <c:v>0.18181818181818182</c:v>
                </c:pt>
                <c:pt idx="11">
                  <c:v>0.56000000000000005</c:v>
                </c:pt>
                <c:pt idx="12">
                  <c:v>0.16901408450704225</c:v>
                </c:pt>
                <c:pt idx="13">
                  <c:v>0.24705882352941178</c:v>
                </c:pt>
                <c:pt idx="14">
                  <c:v>2.3214285714285715E-2</c:v>
                </c:pt>
                <c:pt idx="15">
                  <c:v>0.36363636363636365</c:v>
                </c:pt>
                <c:pt idx="16">
                  <c:v>0.19473684210526315</c:v>
                </c:pt>
                <c:pt idx="17">
                  <c:v>5.6666666666666671E-2</c:v>
                </c:pt>
                <c:pt idx="20">
                  <c:v>0.30612244897959179</c:v>
                </c:pt>
                <c:pt idx="21">
                  <c:v>0.39999999999999997</c:v>
                </c:pt>
                <c:pt idx="23">
                  <c:v>6.9565217391304349E-2</c:v>
                </c:pt>
                <c:pt idx="24">
                  <c:v>0.16181818181818181</c:v>
                </c:pt>
                <c:pt idx="25">
                  <c:v>0.23333333333333334</c:v>
                </c:pt>
                <c:pt idx="26">
                  <c:v>0.22500000000000001</c:v>
                </c:pt>
                <c:pt idx="27">
                  <c:v>0.22535211267605637</c:v>
                </c:pt>
                <c:pt idx="28">
                  <c:v>0.25</c:v>
                </c:pt>
                <c:pt idx="29">
                  <c:v>0.33333333333333331</c:v>
                </c:pt>
                <c:pt idx="30">
                  <c:v>0.34090909090909088</c:v>
                </c:pt>
                <c:pt idx="31">
                  <c:v>0.39473684210526316</c:v>
                </c:pt>
                <c:pt idx="32">
                  <c:v>0.3125</c:v>
                </c:pt>
                <c:pt idx="33">
                  <c:v>0.34285714285714286</c:v>
                </c:pt>
                <c:pt idx="34">
                  <c:v>0.37499999999999994</c:v>
                </c:pt>
                <c:pt idx="35">
                  <c:v>0.30434782608695654</c:v>
                </c:pt>
                <c:pt idx="36">
                  <c:v>0.30303030303030304</c:v>
                </c:pt>
                <c:pt idx="37">
                  <c:v>0.27272727272727271</c:v>
                </c:pt>
                <c:pt idx="38">
                  <c:v>0.3125</c:v>
                </c:pt>
                <c:pt idx="40">
                  <c:v>2.7777777777777781</c:v>
                </c:pt>
                <c:pt idx="41">
                  <c:v>0.27058823529411763</c:v>
                </c:pt>
                <c:pt idx="42">
                  <c:v>1.1023622047244095</c:v>
                </c:pt>
                <c:pt idx="43">
                  <c:v>0.18691588785046731</c:v>
                </c:pt>
                <c:pt idx="44">
                  <c:v>0.20714285714285713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1B-4C7A-B3EC-95AA836D7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391528"/>
        <c:axId val="812386936"/>
      </c:lineChart>
      <c:catAx>
        <c:axId val="812391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86936"/>
        <c:crosses val="autoZero"/>
        <c:auto val="1"/>
        <c:lblAlgn val="ctr"/>
        <c:lblOffset val="100"/>
        <c:noMultiLvlLbl val="0"/>
      </c:catAx>
      <c:valAx>
        <c:axId val="81238693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Sample/PAAS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91528"/>
        <c:crosses val="autoZero"/>
        <c:crossBetween val="between"/>
        <c:majorUnit val="1"/>
      </c:valAx>
      <c:spPr>
        <a:noFill/>
        <a:ln w="3175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71439646663113787"/>
          <c:y val="0.19788680378263288"/>
          <c:w val="0.11735178258414969"/>
          <c:h val="0.20751324144745334"/>
        </c:manualLayout>
      </c:layout>
      <c:overlay val="0"/>
      <c:spPr>
        <a:solidFill>
          <a:schemeClr val="bg1"/>
        </a:solidFill>
        <a:ln w="317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Lake Vermont - Vermont</a:t>
            </a:r>
          </a:p>
        </c:rich>
      </c:tx>
      <c:layout>
        <c:manualLayout>
          <c:xMode val="edge"/>
          <c:yMode val="edge"/>
          <c:x val="0.4604495074304869"/>
          <c:y val="4.9459033705487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308675546545362E-2"/>
          <c:y val="0.16033002546296446"/>
          <c:w val="0.92084836007663862"/>
          <c:h val="0.51131586343335267"/>
        </c:manualLayout>
      </c:layout>
      <c:lineChart>
        <c:grouping val="standard"/>
        <c:varyColors val="0"/>
        <c:ser>
          <c:idx val="3"/>
          <c:order val="0"/>
          <c:tx>
            <c:strRef>
              <c:f>'Lake Vermont'!$Y$1</c:f>
              <c:strCache>
                <c:ptCount val="1"/>
                <c:pt idx="0">
                  <c:v>2700C02            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'Lake Vermont'!$A$2:$A$50</c15:sqref>
                  </c15:fullRef>
                </c:ext>
              </c:extLst>
              <c:f>('Lake Vermont'!$A$2:$A$15,'Lake Vermont'!$A$17:$A$25,'Lake Vermont'!$A$27:$A$43,'Lake Vermont'!$A$45,'Lake Vermont'!$A$47:$A$50)</c:f>
              <c:strCache>
                <c:ptCount val="45"/>
                <c:pt idx="0">
                  <c:v>Lithium</c:v>
                </c:pt>
                <c:pt idx="1">
                  <c:v>Beryllium</c:v>
                </c:pt>
                <c:pt idx="2">
                  <c:v>Aluminium</c:v>
                </c:pt>
                <c:pt idx="3">
                  <c:v>Strontium</c:v>
                </c:pt>
                <c:pt idx="4">
                  <c:v>Scandium</c:v>
                </c:pt>
                <c:pt idx="5">
                  <c:v>Vanadium</c:v>
                </c:pt>
                <c:pt idx="6">
                  <c:v>Chromium</c:v>
                </c:pt>
                <c:pt idx="7">
                  <c:v>Manganese</c:v>
                </c:pt>
                <c:pt idx="8">
                  <c:v>Iron</c:v>
                </c:pt>
                <c:pt idx="9">
                  <c:v>Cobalt</c:v>
                </c:pt>
                <c:pt idx="10">
                  <c:v>Nickel</c:v>
                </c:pt>
                <c:pt idx="11">
                  <c:v>Copper</c:v>
                </c:pt>
                <c:pt idx="12">
                  <c:v>Zinc</c:v>
                </c:pt>
                <c:pt idx="13">
                  <c:v>Gallium</c:v>
                </c:pt>
                <c:pt idx="14">
                  <c:v>Rubidium</c:v>
                </c:pt>
                <c:pt idx="15">
                  <c:v>Yttrium</c:v>
                </c:pt>
                <c:pt idx="16">
                  <c:v>Zirconium</c:v>
                </c:pt>
                <c:pt idx="17">
                  <c:v>Niobium</c:v>
                </c:pt>
                <c:pt idx="18">
                  <c:v>Molybdenum</c:v>
                </c:pt>
                <c:pt idx="19">
                  <c:v>Silver</c:v>
                </c:pt>
                <c:pt idx="20">
                  <c:v>Cadmium</c:v>
                </c:pt>
                <c:pt idx="21">
                  <c:v>Indium</c:v>
                </c:pt>
                <c:pt idx="22">
                  <c:v>Tin</c:v>
                </c:pt>
                <c:pt idx="23">
                  <c:v>Caesium</c:v>
                </c:pt>
                <c:pt idx="24">
                  <c:v>Barium</c:v>
                </c:pt>
                <c:pt idx="25">
                  <c:v>Lanthanum</c:v>
                </c:pt>
                <c:pt idx="26">
                  <c:v>Cerium</c:v>
                </c:pt>
                <c:pt idx="27">
                  <c:v>Praseodymi</c:v>
                </c:pt>
                <c:pt idx="28">
                  <c:v>Neodynium</c:v>
                </c:pt>
                <c:pt idx="29">
                  <c:v>Samarium</c:v>
                </c:pt>
                <c:pt idx="30">
                  <c:v>Europium</c:v>
                </c:pt>
                <c:pt idx="31">
                  <c:v>Gadolinium</c:v>
                </c:pt>
                <c:pt idx="32">
                  <c:v>Terbium</c:v>
                </c:pt>
                <c:pt idx="33">
                  <c:v>Dysprosium</c:v>
                </c:pt>
                <c:pt idx="34">
                  <c:v>Holmium</c:v>
                </c:pt>
                <c:pt idx="35">
                  <c:v>Erbium</c:v>
                </c:pt>
                <c:pt idx="36">
                  <c:v>Thulium</c:v>
                </c:pt>
                <c:pt idx="37">
                  <c:v>Ytterbium</c:v>
                </c:pt>
                <c:pt idx="38">
                  <c:v>Lutetium</c:v>
                </c:pt>
                <c:pt idx="39">
                  <c:v>Thallium</c:v>
                </c:pt>
                <c:pt idx="40">
                  <c:v>Gold</c:v>
                </c:pt>
                <c:pt idx="41">
                  <c:v>Lead</c:v>
                </c:pt>
                <c:pt idx="42">
                  <c:v>Bismuth</c:v>
                </c:pt>
                <c:pt idx="43">
                  <c:v>Thorium</c:v>
                </c:pt>
                <c:pt idx="44">
                  <c:v>Uranium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'Lake Vermont'!$Y$2:$Y$50</c15:sqref>
                  </c15:fullRef>
                </c:ext>
              </c:extLst>
              <c:f>('Lake Vermont'!$Y$2:$Y$15,'Lake Vermont'!$Y$17:$Y$25,'Lake Vermont'!$Y$27:$Y$43,'Lake Vermont'!$Y$45,'Lake Vermont'!$Y$47:$Y$50)</c:f>
              <c:numCache>
                <c:formatCode>0.00</c:formatCode>
                <c:ptCount val="45"/>
                <c:pt idx="0">
                  <c:v>2.75</c:v>
                </c:pt>
                <c:pt idx="1">
                  <c:v>0.33333333333333331</c:v>
                </c:pt>
                <c:pt idx="2">
                  <c:v>0.6</c:v>
                </c:pt>
                <c:pt idx="3">
                  <c:v>0.51428571428571423</c:v>
                </c:pt>
                <c:pt idx="4">
                  <c:v>0.27941176470588236</c:v>
                </c:pt>
                <c:pt idx="5">
                  <c:v>0.3925233644859813</c:v>
                </c:pt>
                <c:pt idx="6">
                  <c:v>1.2048192771084338</c:v>
                </c:pt>
                <c:pt idx="7">
                  <c:v>0.16166666666666665</c:v>
                </c:pt>
                <c:pt idx="8">
                  <c:v>0.22285714285714286</c:v>
                </c:pt>
                <c:pt idx="9">
                  <c:v>1.5294117647058822</c:v>
                </c:pt>
                <c:pt idx="10">
                  <c:v>0.45454545454545453</c:v>
                </c:pt>
                <c:pt idx="11">
                  <c:v>1.64</c:v>
                </c:pt>
                <c:pt idx="12">
                  <c:v>0.30985915492957744</c:v>
                </c:pt>
                <c:pt idx="13">
                  <c:v>0.73529411764705888</c:v>
                </c:pt>
                <c:pt idx="14">
                  <c:v>0.14732142857142858</c:v>
                </c:pt>
                <c:pt idx="15">
                  <c:v>0.27272727272727271</c:v>
                </c:pt>
                <c:pt idx="16">
                  <c:v>0.52105263157894732</c:v>
                </c:pt>
                <c:pt idx="17">
                  <c:v>0.22500000000000001</c:v>
                </c:pt>
                <c:pt idx="18">
                  <c:v>1.3333333333333333</c:v>
                </c:pt>
                <c:pt idx="20">
                  <c:v>0.7142857142857143</c:v>
                </c:pt>
                <c:pt idx="23">
                  <c:v>0.34782608695652178</c:v>
                </c:pt>
                <c:pt idx="24">
                  <c:v>0.25454545454545452</c:v>
                </c:pt>
                <c:pt idx="25">
                  <c:v>0.56666666666666665</c:v>
                </c:pt>
                <c:pt idx="26">
                  <c:v>0.38593749999999999</c:v>
                </c:pt>
                <c:pt idx="27">
                  <c:v>0.38028169014084512</c:v>
                </c:pt>
                <c:pt idx="28">
                  <c:v>0.37692307692307697</c:v>
                </c:pt>
                <c:pt idx="29">
                  <c:v>0.4</c:v>
                </c:pt>
                <c:pt idx="30">
                  <c:v>0.45454545454545459</c:v>
                </c:pt>
                <c:pt idx="31">
                  <c:v>0.47368421052631582</c:v>
                </c:pt>
                <c:pt idx="32">
                  <c:v>0.3125</c:v>
                </c:pt>
                <c:pt idx="33">
                  <c:v>0.2857142857142857</c:v>
                </c:pt>
                <c:pt idx="34">
                  <c:v>0.25</c:v>
                </c:pt>
                <c:pt idx="35">
                  <c:v>0.2608695652173913</c:v>
                </c:pt>
                <c:pt idx="36">
                  <c:v>0.30303030303030304</c:v>
                </c:pt>
                <c:pt idx="37">
                  <c:v>0.27272727272727271</c:v>
                </c:pt>
                <c:pt idx="38">
                  <c:v>0.3125</c:v>
                </c:pt>
                <c:pt idx="39">
                  <c:v>0.3066666666666667</c:v>
                </c:pt>
                <c:pt idx="40">
                  <c:v>12.222222222222221</c:v>
                </c:pt>
                <c:pt idx="41">
                  <c:v>0.76470588235294112</c:v>
                </c:pt>
                <c:pt idx="42">
                  <c:v>2.204724409448819</c:v>
                </c:pt>
                <c:pt idx="43">
                  <c:v>0.40186915887850466</c:v>
                </c:pt>
                <c:pt idx="44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63-4860-BF73-1294CF070ABE}"/>
            </c:ext>
          </c:extLst>
        </c:ser>
        <c:ser>
          <c:idx val="4"/>
          <c:order val="1"/>
          <c:tx>
            <c:strRef>
              <c:f>'Lake Vermont'!$Z$1</c:f>
              <c:strCache>
                <c:ptCount val="1"/>
                <c:pt idx="0">
                  <c:v>2700C05            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'Lake Vermont'!$A$2:$A$50</c15:sqref>
                  </c15:fullRef>
                </c:ext>
              </c:extLst>
              <c:f>('Lake Vermont'!$A$2:$A$15,'Lake Vermont'!$A$17:$A$25,'Lake Vermont'!$A$27:$A$43,'Lake Vermont'!$A$45,'Lake Vermont'!$A$47:$A$50)</c:f>
              <c:strCache>
                <c:ptCount val="45"/>
                <c:pt idx="0">
                  <c:v>Lithium</c:v>
                </c:pt>
                <c:pt idx="1">
                  <c:v>Beryllium</c:v>
                </c:pt>
                <c:pt idx="2">
                  <c:v>Aluminium</c:v>
                </c:pt>
                <c:pt idx="3">
                  <c:v>Strontium</c:v>
                </c:pt>
                <c:pt idx="4">
                  <c:v>Scandium</c:v>
                </c:pt>
                <c:pt idx="5">
                  <c:v>Vanadium</c:v>
                </c:pt>
                <c:pt idx="6">
                  <c:v>Chromium</c:v>
                </c:pt>
                <c:pt idx="7">
                  <c:v>Manganese</c:v>
                </c:pt>
                <c:pt idx="8">
                  <c:v>Iron</c:v>
                </c:pt>
                <c:pt idx="9">
                  <c:v>Cobalt</c:v>
                </c:pt>
                <c:pt idx="10">
                  <c:v>Nickel</c:v>
                </c:pt>
                <c:pt idx="11">
                  <c:v>Copper</c:v>
                </c:pt>
                <c:pt idx="12">
                  <c:v>Zinc</c:v>
                </c:pt>
                <c:pt idx="13">
                  <c:v>Gallium</c:v>
                </c:pt>
                <c:pt idx="14">
                  <c:v>Rubidium</c:v>
                </c:pt>
                <c:pt idx="15">
                  <c:v>Yttrium</c:v>
                </c:pt>
                <c:pt idx="16">
                  <c:v>Zirconium</c:v>
                </c:pt>
                <c:pt idx="17">
                  <c:v>Niobium</c:v>
                </c:pt>
                <c:pt idx="18">
                  <c:v>Molybdenum</c:v>
                </c:pt>
                <c:pt idx="19">
                  <c:v>Silver</c:v>
                </c:pt>
                <c:pt idx="20">
                  <c:v>Cadmium</c:v>
                </c:pt>
                <c:pt idx="21">
                  <c:v>Indium</c:v>
                </c:pt>
                <c:pt idx="22">
                  <c:v>Tin</c:v>
                </c:pt>
                <c:pt idx="23">
                  <c:v>Caesium</c:v>
                </c:pt>
                <c:pt idx="24">
                  <c:v>Barium</c:v>
                </c:pt>
                <c:pt idx="25">
                  <c:v>Lanthanum</c:v>
                </c:pt>
                <c:pt idx="26">
                  <c:v>Cerium</c:v>
                </c:pt>
                <c:pt idx="27">
                  <c:v>Praseodymi</c:v>
                </c:pt>
                <c:pt idx="28">
                  <c:v>Neodynium</c:v>
                </c:pt>
                <c:pt idx="29">
                  <c:v>Samarium</c:v>
                </c:pt>
                <c:pt idx="30">
                  <c:v>Europium</c:v>
                </c:pt>
                <c:pt idx="31">
                  <c:v>Gadolinium</c:v>
                </c:pt>
                <c:pt idx="32">
                  <c:v>Terbium</c:v>
                </c:pt>
                <c:pt idx="33">
                  <c:v>Dysprosium</c:v>
                </c:pt>
                <c:pt idx="34">
                  <c:v>Holmium</c:v>
                </c:pt>
                <c:pt idx="35">
                  <c:v>Erbium</c:v>
                </c:pt>
                <c:pt idx="36">
                  <c:v>Thulium</c:v>
                </c:pt>
                <c:pt idx="37">
                  <c:v>Ytterbium</c:v>
                </c:pt>
                <c:pt idx="38">
                  <c:v>Lutetium</c:v>
                </c:pt>
                <c:pt idx="39">
                  <c:v>Thallium</c:v>
                </c:pt>
                <c:pt idx="40">
                  <c:v>Gold</c:v>
                </c:pt>
                <c:pt idx="41">
                  <c:v>Lead</c:v>
                </c:pt>
                <c:pt idx="42">
                  <c:v>Bismuth</c:v>
                </c:pt>
                <c:pt idx="43">
                  <c:v>Thorium</c:v>
                </c:pt>
                <c:pt idx="44">
                  <c:v>Uranium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'Lake Vermont'!$Z$2:$Z$50</c15:sqref>
                  </c15:fullRef>
                </c:ext>
              </c:extLst>
              <c:f>('Lake Vermont'!$Z$2:$Z$15,'Lake Vermont'!$Z$17:$Z$25,'Lake Vermont'!$Z$27:$Z$43,'Lake Vermont'!$Z$45,'Lake Vermont'!$Z$47:$Z$50)</c:f>
              <c:numCache>
                <c:formatCode>0.00</c:formatCode>
                <c:ptCount val="45"/>
                <c:pt idx="0">
                  <c:v>3.5</c:v>
                </c:pt>
                <c:pt idx="1">
                  <c:v>0.33333333333333331</c:v>
                </c:pt>
                <c:pt idx="2">
                  <c:v>0.96250000000000002</c:v>
                </c:pt>
                <c:pt idx="3">
                  <c:v>0.62857142857142856</c:v>
                </c:pt>
                <c:pt idx="4">
                  <c:v>1.0294117647058825</c:v>
                </c:pt>
                <c:pt idx="5">
                  <c:v>1.1214953271028036</c:v>
                </c:pt>
                <c:pt idx="6">
                  <c:v>0.38554216867469882</c:v>
                </c:pt>
                <c:pt idx="7">
                  <c:v>0.05</c:v>
                </c:pt>
                <c:pt idx="8">
                  <c:v>0.17142857142857143</c:v>
                </c:pt>
                <c:pt idx="9">
                  <c:v>0.58823529411764708</c:v>
                </c:pt>
                <c:pt idx="10">
                  <c:v>0.40909090909090912</c:v>
                </c:pt>
                <c:pt idx="11">
                  <c:v>2.2000000000000002</c:v>
                </c:pt>
                <c:pt idx="12">
                  <c:v>0.36619718309859156</c:v>
                </c:pt>
                <c:pt idx="13">
                  <c:v>1.1117647058823528</c:v>
                </c:pt>
                <c:pt idx="14">
                  <c:v>0.6785714285714286</c:v>
                </c:pt>
                <c:pt idx="15">
                  <c:v>0.90909090909090906</c:v>
                </c:pt>
                <c:pt idx="16">
                  <c:v>0.78947368421052633</c:v>
                </c:pt>
                <c:pt idx="17">
                  <c:v>0.5083333333333333</c:v>
                </c:pt>
                <c:pt idx="19">
                  <c:v>2.1999999999999997</c:v>
                </c:pt>
                <c:pt idx="20">
                  <c:v>0.91836734693877542</c:v>
                </c:pt>
                <c:pt idx="21">
                  <c:v>1.2</c:v>
                </c:pt>
                <c:pt idx="22">
                  <c:v>0.36363636363636365</c:v>
                </c:pt>
                <c:pt idx="23">
                  <c:v>4.7391304347826093</c:v>
                </c:pt>
                <c:pt idx="24">
                  <c:v>0.58181818181818179</c:v>
                </c:pt>
                <c:pt idx="25">
                  <c:v>0.6</c:v>
                </c:pt>
                <c:pt idx="26">
                  <c:v>0.74531250000000004</c:v>
                </c:pt>
                <c:pt idx="27">
                  <c:v>0.74647887323943662</c:v>
                </c:pt>
                <c:pt idx="28">
                  <c:v>0.78076923076923077</c:v>
                </c:pt>
                <c:pt idx="29">
                  <c:v>0.8666666666666667</c:v>
                </c:pt>
                <c:pt idx="30">
                  <c:v>1.0227272727272727</c:v>
                </c:pt>
                <c:pt idx="31">
                  <c:v>1.0789473684210527</c:v>
                </c:pt>
                <c:pt idx="32">
                  <c:v>0.9375</c:v>
                </c:pt>
                <c:pt idx="33">
                  <c:v>1.0285714285714287</c:v>
                </c:pt>
                <c:pt idx="34">
                  <c:v>0.87499999999999989</c:v>
                </c:pt>
                <c:pt idx="35">
                  <c:v>0.95652173913043492</c:v>
                </c:pt>
                <c:pt idx="36">
                  <c:v>0.90909090909090906</c:v>
                </c:pt>
                <c:pt idx="37">
                  <c:v>1</c:v>
                </c:pt>
                <c:pt idx="38">
                  <c:v>1.25</c:v>
                </c:pt>
                <c:pt idx="39">
                  <c:v>0.65333333333333332</c:v>
                </c:pt>
                <c:pt idx="40">
                  <c:v>3.3333333333333335</c:v>
                </c:pt>
                <c:pt idx="41">
                  <c:v>1.1764705882352942</c:v>
                </c:pt>
                <c:pt idx="42">
                  <c:v>4.015748031496063</c:v>
                </c:pt>
                <c:pt idx="43">
                  <c:v>0.87850467289719636</c:v>
                </c:pt>
                <c:pt idx="44">
                  <c:v>0.8214285714285714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63-4860-BF73-1294CF070ABE}"/>
            </c:ext>
          </c:extLst>
        </c:ser>
        <c:ser>
          <c:idx val="5"/>
          <c:order val="2"/>
          <c:tx>
            <c:strRef>
              <c:f>'Lake Vermont'!$AA$1</c:f>
              <c:strCache>
                <c:ptCount val="1"/>
                <c:pt idx="0">
                  <c:v>2676C02            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'Lake Vermont'!$A$2:$A$50</c15:sqref>
                  </c15:fullRef>
                </c:ext>
              </c:extLst>
              <c:f>('Lake Vermont'!$A$2:$A$15,'Lake Vermont'!$A$17:$A$25,'Lake Vermont'!$A$27:$A$43,'Lake Vermont'!$A$45,'Lake Vermont'!$A$47:$A$50)</c:f>
              <c:strCache>
                <c:ptCount val="45"/>
                <c:pt idx="0">
                  <c:v>Lithium</c:v>
                </c:pt>
                <c:pt idx="1">
                  <c:v>Beryllium</c:v>
                </c:pt>
                <c:pt idx="2">
                  <c:v>Aluminium</c:v>
                </c:pt>
                <c:pt idx="3">
                  <c:v>Strontium</c:v>
                </c:pt>
                <c:pt idx="4">
                  <c:v>Scandium</c:v>
                </c:pt>
                <c:pt idx="5">
                  <c:v>Vanadium</c:v>
                </c:pt>
                <c:pt idx="6">
                  <c:v>Chromium</c:v>
                </c:pt>
                <c:pt idx="7">
                  <c:v>Manganese</c:v>
                </c:pt>
                <c:pt idx="8">
                  <c:v>Iron</c:v>
                </c:pt>
                <c:pt idx="9">
                  <c:v>Cobalt</c:v>
                </c:pt>
                <c:pt idx="10">
                  <c:v>Nickel</c:v>
                </c:pt>
                <c:pt idx="11">
                  <c:v>Copper</c:v>
                </c:pt>
                <c:pt idx="12">
                  <c:v>Zinc</c:v>
                </c:pt>
                <c:pt idx="13">
                  <c:v>Gallium</c:v>
                </c:pt>
                <c:pt idx="14">
                  <c:v>Rubidium</c:v>
                </c:pt>
                <c:pt idx="15">
                  <c:v>Yttrium</c:v>
                </c:pt>
                <c:pt idx="16">
                  <c:v>Zirconium</c:v>
                </c:pt>
                <c:pt idx="17">
                  <c:v>Niobium</c:v>
                </c:pt>
                <c:pt idx="18">
                  <c:v>Molybdenum</c:v>
                </c:pt>
                <c:pt idx="19">
                  <c:v>Silver</c:v>
                </c:pt>
                <c:pt idx="20">
                  <c:v>Cadmium</c:v>
                </c:pt>
                <c:pt idx="21">
                  <c:v>Indium</c:v>
                </c:pt>
                <c:pt idx="22">
                  <c:v>Tin</c:v>
                </c:pt>
                <c:pt idx="23">
                  <c:v>Caesium</c:v>
                </c:pt>
                <c:pt idx="24">
                  <c:v>Barium</c:v>
                </c:pt>
                <c:pt idx="25">
                  <c:v>Lanthanum</c:v>
                </c:pt>
                <c:pt idx="26">
                  <c:v>Cerium</c:v>
                </c:pt>
                <c:pt idx="27">
                  <c:v>Praseodymi</c:v>
                </c:pt>
                <c:pt idx="28">
                  <c:v>Neodynium</c:v>
                </c:pt>
                <c:pt idx="29">
                  <c:v>Samarium</c:v>
                </c:pt>
                <c:pt idx="30">
                  <c:v>Europium</c:v>
                </c:pt>
                <c:pt idx="31">
                  <c:v>Gadolinium</c:v>
                </c:pt>
                <c:pt idx="32">
                  <c:v>Terbium</c:v>
                </c:pt>
                <c:pt idx="33">
                  <c:v>Dysprosium</c:v>
                </c:pt>
                <c:pt idx="34">
                  <c:v>Holmium</c:v>
                </c:pt>
                <c:pt idx="35">
                  <c:v>Erbium</c:v>
                </c:pt>
                <c:pt idx="36">
                  <c:v>Thulium</c:v>
                </c:pt>
                <c:pt idx="37">
                  <c:v>Ytterbium</c:v>
                </c:pt>
                <c:pt idx="38">
                  <c:v>Lutetium</c:v>
                </c:pt>
                <c:pt idx="39">
                  <c:v>Thallium</c:v>
                </c:pt>
                <c:pt idx="40">
                  <c:v>Gold</c:v>
                </c:pt>
                <c:pt idx="41">
                  <c:v>Lead</c:v>
                </c:pt>
                <c:pt idx="42">
                  <c:v>Bismuth</c:v>
                </c:pt>
                <c:pt idx="43">
                  <c:v>Thorium</c:v>
                </c:pt>
                <c:pt idx="44">
                  <c:v>Uranium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'Lake Vermont'!$AA$2:$AA$50</c15:sqref>
                  </c15:fullRef>
                </c:ext>
              </c:extLst>
              <c:f>('Lake Vermont'!$AA$2:$AA$15,'Lake Vermont'!$AA$17:$AA$25,'Lake Vermont'!$AA$27:$AA$43,'Lake Vermont'!$AA$45,'Lake Vermont'!$AA$47:$AA$50)</c:f>
              <c:numCache>
                <c:formatCode>0.00</c:formatCode>
                <c:ptCount val="45"/>
                <c:pt idx="0">
                  <c:v>2.4</c:v>
                </c:pt>
                <c:pt idx="1">
                  <c:v>0.19999999999999998</c:v>
                </c:pt>
                <c:pt idx="2">
                  <c:v>0.27500000000000002</c:v>
                </c:pt>
                <c:pt idx="3">
                  <c:v>0.31428571428571428</c:v>
                </c:pt>
                <c:pt idx="4">
                  <c:v>0.25735294117647062</c:v>
                </c:pt>
                <c:pt idx="5">
                  <c:v>0.24299065420560748</c:v>
                </c:pt>
                <c:pt idx="6">
                  <c:v>0.12048192771084337</c:v>
                </c:pt>
                <c:pt idx="7">
                  <c:v>0.23333333333333334</c:v>
                </c:pt>
                <c:pt idx="8">
                  <c:v>0.23714285714285716</c:v>
                </c:pt>
                <c:pt idx="9">
                  <c:v>1.1764705882352942</c:v>
                </c:pt>
                <c:pt idx="10">
                  <c:v>0.13636363636363635</c:v>
                </c:pt>
                <c:pt idx="11">
                  <c:v>0.56000000000000005</c:v>
                </c:pt>
                <c:pt idx="12">
                  <c:v>0.15492957746478872</c:v>
                </c:pt>
                <c:pt idx="13">
                  <c:v>0.3</c:v>
                </c:pt>
                <c:pt idx="14">
                  <c:v>6.0714285714285714E-2</c:v>
                </c:pt>
                <c:pt idx="15">
                  <c:v>0.36363636363636365</c:v>
                </c:pt>
                <c:pt idx="16">
                  <c:v>0.23157894736842105</c:v>
                </c:pt>
                <c:pt idx="17">
                  <c:v>0.10833333333333334</c:v>
                </c:pt>
                <c:pt idx="20">
                  <c:v>0.51020408163265307</c:v>
                </c:pt>
                <c:pt idx="21">
                  <c:v>0.39999999999999997</c:v>
                </c:pt>
                <c:pt idx="23">
                  <c:v>0.30434782608695654</c:v>
                </c:pt>
                <c:pt idx="24">
                  <c:v>0.06</c:v>
                </c:pt>
                <c:pt idx="25">
                  <c:v>0.3</c:v>
                </c:pt>
                <c:pt idx="26">
                  <c:v>0.27031250000000001</c:v>
                </c:pt>
                <c:pt idx="27">
                  <c:v>0.28169014084507044</c:v>
                </c:pt>
                <c:pt idx="28">
                  <c:v>0.29615384615384616</c:v>
                </c:pt>
                <c:pt idx="29">
                  <c:v>0.37777777777777777</c:v>
                </c:pt>
                <c:pt idx="30">
                  <c:v>0.34090909090909088</c:v>
                </c:pt>
                <c:pt idx="31">
                  <c:v>0.44736842105263158</c:v>
                </c:pt>
                <c:pt idx="32">
                  <c:v>0.3125</c:v>
                </c:pt>
                <c:pt idx="33">
                  <c:v>0.37142857142857144</c:v>
                </c:pt>
                <c:pt idx="34">
                  <c:v>0.37499999999999994</c:v>
                </c:pt>
                <c:pt idx="35">
                  <c:v>0.34782608695652178</c:v>
                </c:pt>
                <c:pt idx="36">
                  <c:v>0.30303030303030304</c:v>
                </c:pt>
                <c:pt idx="37">
                  <c:v>0.36363636363636365</c:v>
                </c:pt>
                <c:pt idx="38">
                  <c:v>0.3125</c:v>
                </c:pt>
                <c:pt idx="39">
                  <c:v>0.17333333333333334</c:v>
                </c:pt>
                <c:pt idx="40">
                  <c:v>2.2222222222222223</c:v>
                </c:pt>
                <c:pt idx="41">
                  <c:v>0.34705882352941181</c:v>
                </c:pt>
                <c:pt idx="42">
                  <c:v>1.4960629921259843</c:v>
                </c:pt>
                <c:pt idx="43">
                  <c:v>0.28037383177570097</c:v>
                </c:pt>
                <c:pt idx="44">
                  <c:v>0.28571428571428575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63-4860-BF73-1294CF070ABE}"/>
            </c:ext>
          </c:extLst>
        </c:ser>
        <c:ser>
          <c:idx val="6"/>
          <c:order val="3"/>
          <c:tx>
            <c:strRef>
              <c:f>'Lake Vermont'!$AB$1</c:f>
              <c:strCache>
                <c:ptCount val="1"/>
                <c:pt idx="0">
                  <c:v>2676C11            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'Lake Vermont'!$A$2:$A$50</c15:sqref>
                  </c15:fullRef>
                </c:ext>
              </c:extLst>
              <c:f>('Lake Vermont'!$A$2:$A$15,'Lake Vermont'!$A$17:$A$25,'Lake Vermont'!$A$27:$A$43,'Lake Vermont'!$A$45,'Lake Vermont'!$A$47:$A$50)</c:f>
              <c:strCache>
                <c:ptCount val="45"/>
                <c:pt idx="0">
                  <c:v>Lithium</c:v>
                </c:pt>
                <c:pt idx="1">
                  <c:v>Beryllium</c:v>
                </c:pt>
                <c:pt idx="2">
                  <c:v>Aluminium</c:v>
                </c:pt>
                <c:pt idx="3">
                  <c:v>Strontium</c:v>
                </c:pt>
                <c:pt idx="4">
                  <c:v>Scandium</c:v>
                </c:pt>
                <c:pt idx="5">
                  <c:v>Vanadium</c:v>
                </c:pt>
                <c:pt idx="6">
                  <c:v>Chromium</c:v>
                </c:pt>
                <c:pt idx="7">
                  <c:v>Manganese</c:v>
                </c:pt>
                <c:pt idx="8">
                  <c:v>Iron</c:v>
                </c:pt>
                <c:pt idx="9">
                  <c:v>Cobalt</c:v>
                </c:pt>
                <c:pt idx="10">
                  <c:v>Nickel</c:v>
                </c:pt>
                <c:pt idx="11">
                  <c:v>Copper</c:v>
                </c:pt>
                <c:pt idx="12">
                  <c:v>Zinc</c:v>
                </c:pt>
                <c:pt idx="13">
                  <c:v>Gallium</c:v>
                </c:pt>
                <c:pt idx="14">
                  <c:v>Rubidium</c:v>
                </c:pt>
                <c:pt idx="15">
                  <c:v>Yttrium</c:v>
                </c:pt>
                <c:pt idx="16">
                  <c:v>Zirconium</c:v>
                </c:pt>
                <c:pt idx="17">
                  <c:v>Niobium</c:v>
                </c:pt>
                <c:pt idx="18">
                  <c:v>Molybdenum</c:v>
                </c:pt>
                <c:pt idx="19">
                  <c:v>Silver</c:v>
                </c:pt>
                <c:pt idx="20">
                  <c:v>Cadmium</c:v>
                </c:pt>
                <c:pt idx="21">
                  <c:v>Indium</c:v>
                </c:pt>
                <c:pt idx="22">
                  <c:v>Tin</c:v>
                </c:pt>
                <c:pt idx="23">
                  <c:v>Caesium</c:v>
                </c:pt>
                <c:pt idx="24">
                  <c:v>Barium</c:v>
                </c:pt>
                <c:pt idx="25">
                  <c:v>Lanthanum</c:v>
                </c:pt>
                <c:pt idx="26">
                  <c:v>Cerium</c:v>
                </c:pt>
                <c:pt idx="27">
                  <c:v>Praseodymi</c:v>
                </c:pt>
                <c:pt idx="28">
                  <c:v>Neodynium</c:v>
                </c:pt>
                <c:pt idx="29">
                  <c:v>Samarium</c:v>
                </c:pt>
                <c:pt idx="30">
                  <c:v>Europium</c:v>
                </c:pt>
                <c:pt idx="31">
                  <c:v>Gadolinium</c:v>
                </c:pt>
                <c:pt idx="32">
                  <c:v>Terbium</c:v>
                </c:pt>
                <c:pt idx="33">
                  <c:v>Dysprosium</c:v>
                </c:pt>
                <c:pt idx="34">
                  <c:v>Holmium</c:v>
                </c:pt>
                <c:pt idx="35">
                  <c:v>Erbium</c:v>
                </c:pt>
                <c:pt idx="36">
                  <c:v>Thulium</c:v>
                </c:pt>
                <c:pt idx="37">
                  <c:v>Ytterbium</c:v>
                </c:pt>
                <c:pt idx="38">
                  <c:v>Lutetium</c:v>
                </c:pt>
                <c:pt idx="39">
                  <c:v>Thallium</c:v>
                </c:pt>
                <c:pt idx="40">
                  <c:v>Gold</c:v>
                </c:pt>
                <c:pt idx="41">
                  <c:v>Lead</c:v>
                </c:pt>
                <c:pt idx="42">
                  <c:v>Bismuth</c:v>
                </c:pt>
                <c:pt idx="43">
                  <c:v>Thorium</c:v>
                </c:pt>
                <c:pt idx="44">
                  <c:v>Uranium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'Lake Vermont'!$AB$2:$AB$50</c15:sqref>
                  </c15:fullRef>
                </c:ext>
              </c:extLst>
              <c:f>('Lake Vermont'!$AB$2:$AB$15,'Lake Vermont'!$AB$17:$AB$25,'Lake Vermont'!$AB$27:$AB$43,'Lake Vermont'!$AB$45,'Lake Vermont'!$AB$47:$AB$50)</c:f>
              <c:numCache>
                <c:formatCode>0.00</c:formatCode>
                <c:ptCount val="45"/>
                <c:pt idx="0">
                  <c:v>2.15</c:v>
                </c:pt>
                <c:pt idx="1">
                  <c:v>0.66666666666666663</c:v>
                </c:pt>
                <c:pt idx="2">
                  <c:v>1.2124999999999999</c:v>
                </c:pt>
                <c:pt idx="3">
                  <c:v>0.54285714285714282</c:v>
                </c:pt>
                <c:pt idx="4">
                  <c:v>1.1029411764705883</c:v>
                </c:pt>
                <c:pt idx="5">
                  <c:v>1.2149532710280373</c:v>
                </c:pt>
                <c:pt idx="6">
                  <c:v>0.44578313253012047</c:v>
                </c:pt>
                <c:pt idx="7">
                  <c:v>0.35</c:v>
                </c:pt>
                <c:pt idx="8">
                  <c:v>0.51428571428571423</c:v>
                </c:pt>
                <c:pt idx="9">
                  <c:v>1.2941176470588236</c:v>
                </c:pt>
                <c:pt idx="10">
                  <c:v>0.88636363636363635</c:v>
                </c:pt>
                <c:pt idx="11">
                  <c:v>2.8</c:v>
                </c:pt>
                <c:pt idx="12">
                  <c:v>0.63380281690140849</c:v>
                </c:pt>
                <c:pt idx="13">
                  <c:v>1.3588235294117648</c:v>
                </c:pt>
                <c:pt idx="14">
                  <c:v>1.0714285714285714</c:v>
                </c:pt>
                <c:pt idx="15">
                  <c:v>0.77272727272727271</c:v>
                </c:pt>
                <c:pt idx="16">
                  <c:v>0.78947368421052633</c:v>
                </c:pt>
                <c:pt idx="17">
                  <c:v>0.54166666666666663</c:v>
                </c:pt>
                <c:pt idx="18">
                  <c:v>2</c:v>
                </c:pt>
                <c:pt idx="19">
                  <c:v>2.8000000000000003</c:v>
                </c:pt>
                <c:pt idx="20">
                  <c:v>2.0408163265306123</c:v>
                </c:pt>
                <c:pt idx="21">
                  <c:v>1.4000000000000001</c:v>
                </c:pt>
                <c:pt idx="22">
                  <c:v>0.43636363636363634</c:v>
                </c:pt>
                <c:pt idx="23">
                  <c:v>4.9782608695652177</c:v>
                </c:pt>
                <c:pt idx="24">
                  <c:v>0.65454545454545454</c:v>
                </c:pt>
                <c:pt idx="25">
                  <c:v>0.56666666666666665</c:v>
                </c:pt>
                <c:pt idx="26">
                  <c:v>0.56718749999999996</c:v>
                </c:pt>
                <c:pt idx="27">
                  <c:v>0.54929577464788737</c:v>
                </c:pt>
                <c:pt idx="28">
                  <c:v>0.56153846153846154</c:v>
                </c:pt>
                <c:pt idx="29">
                  <c:v>0.66666666666666663</c:v>
                </c:pt>
                <c:pt idx="30">
                  <c:v>0.79545454545454541</c:v>
                </c:pt>
                <c:pt idx="31">
                  <c:v>0.81578947368421062</c:v>
                </c:pt>
                <c:pt idx="32">
                  <c:v>0.625</c:v>
                </c:pt>
                <c:pt idx="33">
                  <c:v>0.77142857142857146</c:v>
                </c:pt>
                <c:pt idx="34">
                  <c:v>0.625</c:v>
                </c:pt>
                <c:pt idx="35">
                  <c:v>0.73913043478260876</c:v>
                </c:pt>
                <c:pt idx="36">
                  <c:v>0.90909090909090906</c:v>
                </c:pt>
                <c:pt idx="37">
                  <c:v>0.81818181818181812</c:v>
                </c:pt>
                <c:pt idx="38">
                  <c:v>0.9375</c:v>
                </c:pt>
                <c:pt idx="39">
                  <c:v>0.79999999999999993</c:v>
                </c:pt>
                <c:pt idx="40">
                  <c:v>10.555555555555555</c:v>
                </c:pt>
                <c:pt idx="41">
                  <c:v>1.2352941176470589</c:v>
                </c:pt>
                <c:pt idx="42">
                  <c:v>5.8267716535433065</c:v>
                </c:pt>
                <c:pt idx="43">
                  <c:v>1.0747663551401869</c:v>
                </c:pt>
                <c:pt idx="44">
                  <c:v>0.96428571428571441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63-4860-BF73-1294CF070ABE}"/>
            </c:ext>
          </c:extLst>
        </c:ser>
        <c:ser>
          <c:idx val="7"/>
          <c:order val="4"/>
          <c:tx>
            <c:strRef>
              <c:f>'Lake Vermont'!$AC$1</c:f>
              <c:strCache>
                <c:ptCount val="1"/>
                <c:pt idx="0">
                  <c:v>2648C09            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'Lake Vermont'!$A$2:$A$50</c15:sqref>
                  </c15:fullRef>
                </c:ext>
              </c:extLst>
              <c:f>('Lake Vermont'!$A$2:$A$15,'Lake Vermont'!$A$17:$A$25,'Lake Vermont'!$A$27:$A$43,'Lake Vermont'!$A$45,'Lake Vermont'!$A$47:$A$50)</c:f>
              <c:strCache>
                <c:ptCount val="45"/>
                <c:pt idx="0">
                  <c:v>Lithium</c:v>
                </c:pt>
                <c:pt idx="1">
                  <c:v>Beryllium</c:v>
                </c:pt>
                <c:pt idx="2">
                  <c:v>Aluminium</c:v>
                </c:pt>
                <c:pt idx="3">
                  <c:v>Strontium</c:v>
                </c:pt>
                <c:pt idx="4">
                  <c:v>Scandium</c:v>
                </c:pt>
                <c:pt idx="5">
                  <c:v>Vanadium</c:v>
                </c:pt>
                <c:pt idx="6">
                  <c:v>Chromium</c:v>
                </c:pt>
                <c:pt idx="7">
                  <c:v>Manganese</c:v>
                </c:pt>
                <c:pt idx="8">
                  <c:v>Iron</c:v>
                </c:pt>
                <c:pt idx="9">
                  <c:v>Cobalt</c:v>
                </c:pt>
                <c:pt idx="10">
                  <c:v>Nickel</c:v>
                </c:pt>
                <c:pt idx="11">
                  <c:v>Copper</c:v>
                </c:pt>
                <c:pt idx="12">
                  <c:v>Zinc</c:v>
                </c:pt>
                <c:pt idx="13">
                  <c:v>Gallium</c:v>
                </c:pt>
                <c:pt idx="14">
                  <c:v>Rubidium</c:v>
                </c:pt>
                <c:pt idx="15">
                  <c:v>Yttrium</c:v>
                </c:pt>
                <c:pt idx="16">
                  <c:v>Zirconium</c:v>
                </c:pt>
                <c:pt idx="17">
                  <c:v>Niobium</c:v>
                </c:pt>
                <c:pt idx="18">
                  <c:v>Molybdenum</c:v>
                </c:pt>
                <c:pt idx="19">
                  <c:v>Silver</c:v>
                </c:pt>
                <c:pt idx="20">
                  <c:v>Cadmium</c:v>
                </c:pt>
                <c:pt idx="21">
                  <c:v>Indium</c:v>
                </c:pt>
                <c:pt idx="22">
                  <c:v>Tin</c:v>
                </c:pt>
                <c:pt idx="23">
                  <c:v>Caesium</c:v>
                </c:pt>
                <c:pt idx="24">
                  <c:v>Barium</c:v>
                </c:pt>
                <c:pt idx="25">
                  <c:v>Lanthanum</c:v>
                </c:pt>
                <c:pt idx="26">
                  <c:v>Cerium</c:v>
                </c:pt>
                <c:pt idx="27">
                  <c:v>Praseodymi</c:v>
                </c:pt>
                <c:pt idx="28">
                  <c:v>Neodynium</c:v>
                </c:pt>
                <c:pt idx="29">
                  <c:v>Samarium</c:v>
                </c:pt>
                <c:pt idx="30">
                  <c:v>Europium</c:v>
                </c:pt>
                <c:pt idx="31">
                  <c:v>Gadolinium</c:v>
                </c:pt>
                <c:pt idx="32">
                  <c:v>Terbium</c:v>
                </c:pt>
                <c:pt idx="33">
                  <c:v>Dysprosium</c:v>
                </c:pt>
                <c:pt idx="34">
                  <c:v>Holmium</c:v>
                </c:pt>
                <c:pt idx="35">
                  <c:v>Erbium</c:v>
                </c:pt>
                <c:pt idx="36">
                  <c:v>Thulium</c:v>
                </c:pt>
                <c:pt idx="37">
                  <c:v>Ytterbium</c:v>
                </c:pt>
                <c:pt idx="38">
                  <c:v>Lutetium</c:v>
                </c:pt>
                <c:pt idx="39">
                  <c:v>Thallium</c:v>
                </c:pt>
                <c:pt idx="40">
                  <c:v>Gold</c:v>
                </c:pt>
                <c:pt idx="41">
                  <c:v>Lead</c:v>
                </c:pt>
                <c:pt idx="42">
                  <c:v>Bismuth</c:v>
                </c:pt>
                <c:pt idx="43">
                  <c:v>Thorium</c:v>
                </c:pt>
                <c:pt idx="44">
                  <c:v>Uranium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'Lake Vermont'!$AC$2:$AC$50</c15:sqref>
                  </c15:fullRef>
                </c:ext>
              </c:extLst>
              <c:f>('Lake Vermont'!$AC$2:$AC$15,'Lake Vermont'!$AC$17:$AC$25,'Lake Vermont'!$AC$27:$AC$43,'Lake Vermont'!$AC$45,'Lake Vermont'!$AC$47:$AC$50)</c:f>
              <c:numCache>
                <c:formatCode>0.00</c:formatCode>
                <c:ptCount val="45"/>
                <c:pt idx="0">
                  <c:v>1.8</c:v>
                </c:pt>
                <c:pt idx="1">
                  <c:v>0.66666666666666663</c:v>
                </c:pt>
                <c:pt idx="2">
                  <c:v>1.0625</c:v>
                </c:pt>
                <c:pt idx="3">
                  <c:v>0.5714285714285714</c:v>
                </c:pt>
                <c:pt idx="4">
                  <c:v>1.0294117647058825</c:v>
                </c:pt>
                <c:pt idx="5">
                  <c:v>1.4018691588785046</c:v>
                </c:pt>
                <c:pt idx="6">
                  <c:v>0.45783132530120479</c:v>
                </c:pt>
                <c:pt idx="7">
                  <c:v>1.2</c:v>
                </c:pt>
                <c:pt idx="8">
                  <c:v>1.2</c:v>
                </c:pt>
                <c:pt idx="9">
                  <c:v>1.588235294117647</c:v>
                </c:pt>
                <c:pt idx="10">
                  <c:v>1.2045454545454546</c:v>
                </c:pt>
                <c:pt idx="11">
                  <c:v>2.52</c:v>
                </c:pt>
                <c:pt idx="12">
                  <c:v>0.46478873239436619</c:v>
                </c:pt>
                <c:pt idx="13">
                  <c:v>1.1823529411764706</c:v>
                </c:pt>
                <c:pt idx="14">
                  <c:v>0.9821428571428571</c:v>
                </c:pt>
                <c:pt idx="15">
                  <c:v>0.77272727272727271</c:v>
                </c:pt>
                <c:pt idx="16">
                  <c:v>0.94736842105263153</c:v>
                </c:pt>
                <c:pt idx="17">
                  <c:v>0.52500000000000002</c:v>
                </c:pt>
                <c:pt idx="18">
                  <c:v>2</c:v>
                </c:pt>
                <c:pt idx="19">
                  <c:v>2.4</c:v>
                </c:pt>
                <c:pt idx="20">
                  <c:v>1.5306122448979591</c:v>
                </c:pt>
                <c:pt idx="21">
                  <c:v>1.2</c:v>
                </c:pt>
                <c:pt idx="22">
                  <c:v>0.38181818181818183</c:v>
                </c:pt>
                <c:pt idx="23">
                  <c:v>4.2608695652173916</c:v>
                </c:pt>
                <c:pt idx="24">
                  <c:v>0.5636363636363636</c:v>
                </c:pt>
                <c:pt idx="25">
                  <c:v>0.53333333333333333</c:v>
                </c:pt>
                <c:pt idx="26">
                  <c:v>0.5703125</c:v>
                </c:pt>
                <c:pt idx="27">
                  <c:v>0.54929577464788737</c:v>
                </c:pt>
                <c:pt idx="28">
                  <c:v>0.55769230769230771</c:v>
                </c:pt>
                <c:pt idx="29">
                  <c:v>0.68888888888888888</c:v>
                </c:pt>
                <c:pt idx="30">
                  <c:v>0.90909090909090917</c:v>
                </c:pt>
                <c:pt idx="31">
                  <c:v>0.86842105263157898</c:v>
                </c:pt>
                <c:pt idx="32">
                  <c:v>0.78125</c:v>
                </c:pt>
                <c:pt idx="33">
                  <c:v>0.79999999999999993</c:v>
                </c:pt>
                <c:pt idx="34">
                  <c:v>0.625</c:v>
                </c:pt>
                <c:pt idx="35">
                  <c:v>0.69565217391304357</c:v>
                </c:pt>
                <c:pt idx="36">
                  <c:v>0.60606060606060608</c:v>
                </c:pt>
                <c:pt idx="37">
                  <c:v>0.72727272727272729</c:v>
                </c:pt>
                <c:pt idx="38">
                  <c:v>0.9375</c:v>
                </c:pt>
                <c:pt idx="39">
                  <c:v>0.6133333333333334</c:v>
                </c:pt>
                <c:pt idx="40">
                  <c:v>5.0000000000000009</c:v>
                </c:pt>
                <c:pt idx="41">
                  <c:v>1.411764705882353</c:v>
                </c:pt>
                <c:pt idx="42">
                  <c:v>4.7244094488188972</c:v>
                </c:pt>
                <c:pt idx="43">
                  <c:v>0.91588785046728982</c:v>
                </c:pt>
                <c:pt idx="44">
                  <c:v>0.78571428571428581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63-4860-BF73-1294CF070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391528"/>
        <c:axId val="812386936"/>
      </c:lineChart>
      <c:catAx>
        <c:axId val="812391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86936"/>
        <c:crosses val="autoZero"/>
        <c:auto val="1"/>
        <c:lblAlgn val="ctr"/>
        <c:lblOffset val="100"/>
        <c:noMultiLvlLbl val="0"/>
      </c:catAx>
      <c:valAx>
        <c:axId val="81238693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Sample/PAAS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91528"/>
        <c:crosses val="autoZero"/>
        <c:crossBetween val="between"/>
        <c:majorUnit val="1"/>
      </c:valAx>
      <c:spPr>
        <a:noFill/>
        <a:ln w="3175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59063699172727391"/>
          <c:y val="0.22664899738357863"/>
          <c:w val="0.24590709802233976"/>
          <c:h val="0.20341891568794859"/>
        </c:manualLayout>
      </c:layout>
      <c:overlay val="0"/>
      <c:spPr>
        <a:solidFill>
          <a:schemeClr val="bg1"/>
        </a:solidFill>
        <a:ln w="317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Lake Vermont - composites</a:t>
            </a:r>
          </a:p>
        </c:rich>
      </c:tx>
      <c:layout>
        <c:manualLayout>
          <c:xMode val="edge"/>
          <c:yMode val="edge"/>
          <c:x val="0.4604495074304869"/>
          <c:y val="4.9459033705487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308675546545362E-2"/>
          <c:y val="0.16033002546296446"/>
          <c:w val="0.92084836007663862"/>
          <c:h val="0.51131586343335267"/>
        </c:manualLayout>
      </c:layout>
      <c:lineChart>
        <c:grouping val="standard"/>
        <c:varyColors val="0"/>
        <c:ser>
          <c:idx val="8"/>
          <c:order val="0"/>
          <c:tx>
            <c:strRef>
              <c:f>'Lake Vermont'!$AD$1</c:f>
              <c:strCache>
                <c:ptCount val="1"/>
                <c:pt idx="0">
                  <c:v>2644C07-08         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'Lake Vermont'!$A$2:$A$50</c15:sqref>
                  </c15:fullRef>
                </c:ext>
              </c:extLst>
              <c:f>('Lake Vermont'!$A$2:$A$15,'Lake Vermont'!$A$17:$A$21,'Lake Vermont'!$A$23:$A$24,'Lake Vermont'!$A$27:$A$43,'Lake Vermont'!$A$45,'Lake Vermont'!$A$47:$A$50)</c:f>
              <c:strCache>
                <c:ptCount val="43"/>
                <c:pt idx="0">
                  <c:v>Lithium</c:v>
                </c:pt>
                <c:pt idx="1">
                  <c:v>Beryllium</c:v>
                </c:pt>
                <c:pt idx="2">
                  <c:v>Aluminium</c:v>
                </c:pt>
                <c:pt idx="3">
                  <c:v>Strontium</c:v>
                </c:pt>
                <c:pt idx="4">
                  <c:v>Scandium</c:v>
                </c:pt>
                <c:pt idx="5">
                  <c:v>Vanadium</c:v>
                </c:pt>
                <c:pt idx="6">
                  <c:v>Chromium</c:v>
                </c:pt>
                <c:pt idx="7">
                  <c:v>Manganese</c:v>
                </c:pt>
                <c:pt idx="8">
                  <c:v>Iron</c:v>
                </c:pt>
                <c:pt idx="9">
                  <c:v>Cobalt</c:v>
                </c:pt>
                <c:pt idx="10">
                  <c:v>Nickel</c:v>
                </c:pt>
                <c:pt idx="11">
                  <c:v>Copper</c:v>
                </c:pt>
                <c:pt idx="12">
                  <c:v>Zinc</c:v>
                </c:pt>
                <c:pt idx="13">
                  <c:v>Gallium</c:v>
                </c:pt>
                <c:pt idx="14">
                  <c:v>Rubidium</c:v>
                </c:pt>
                <c:pt idx="15">
                  <c:v>Yttrium</c:v>
                </c:pt>
                <c:pt idx="16">
                  <c:v>Zirconium</c:v>
                </c:pt>
                <c:pt idx="17">
                  <c:v>Niobium</c:v>
                </c:pt>
                <c:pt idx="18">
                  <c:v>Molybdenum</c:v>
                </c:pt>
                <c:pt idx="19">
                  <c:v>Cadmium</c:v>
                </c:pt>
                <c:pt idx="20">
                  <c:v>Indium</c:v>
                </c:pt>
                <c:pt idx="21">
                  <c:v>Caesium</c:v>
                </c:pt>
                <c:pt idx="22">
                  <c:v>Barium</c:v>
                </c:pt>
                <c:pt idx="23">
                  <c:v>Lanthanum</c:v>
                </c:pt>
                <c:pt idx="24">
                  <c:v>Cerium</c:v>
                </c:pt>
                <c:pt idx="25">
                  <c:v>Praseodymi</c:v>
                </c:pt>
                <c:pt idx="26">
                  <c:v>Neodynium</c:v>
                </c:pt>
                <c:pt idx="27">
                  <c:v>Samarium</c:v>
                </c:pt>
                <c:pt idx="28">
                  <c:v>Europium</c:v>
                </c:pt>
                <c:pt idx="29">
                  <c:v>Gadolinium</c:v>
                </c:pt>
                <c:pt idx="30">
                  <c:v>Terbium</c:v>
                </c:pt>
                <c:pt idx="31">
                  <c:v>Dysprosium</c:v>
                </c:pt>
                <c:pt idx="32">
                  <c:v>Holmium</c:v>
                </c:pt>
                <c:pt idx="33">
                  <c:v>Erbium</c:v>
                </c:pt>
                <c:pt idx="34">
                  <c:v>Thulium</c:v>
                </c:pt>
                <c:pt idx="35">
                  <c:v>Ytterbium</c:v>
                </c:pt>
                <c:pt idx="36">
                  <c:v>Lutetium</c:v>
                </c:pt>
                <c:pt idx="37">
                  <c:v>Thallium</c:v>
                </c:pt>
                <c:pt idx="38">
                  <c:v>Gold</c:v>
                </c:pt>
                <c:pt idx="39">
                  <c:v>Lead</c:v>
                </c:pt>
                <c:pt idx="40">
                  <c:v>Bismuth</c:v>
                </c:pt>
                <c:pt idx="41">
                  <c:v>Thorium</c:v>
                </c:pt>
                <c:pt idx="42">
                  <c:v>Uranium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'Lake Vermont'!$AD$2:$AD$50</c15:sqref>
                  </c15:fullRef>
                </c:ext>
              </c:extLst>
              <c:f>('Lake Vermont'!$AD$2:$AD$15,'Lake Vermont'!$AD$17:$AD$21,'Lake Vermont'!$AD$23:$AD$24,'Lake Vermont'!$AD$27:$AD$43,'Lake Vermont'!$AD$45,'Lake Vermont'!$AD$47:$AD$50)</c:f>
              <c:numCache>
                <c:formatCode>0.00</c:formatCode>
                <c:ptCount val="43"/>
                <c:pt idx="0">
                  <c:v>1.3</c:v>
                </c:pt>
                <c:pt idx="1">
                  <c:v>0.26666666666666666</c:v>
                </c:pt>
                <c:pt idx="2">
                  <c:v>0.38750000000000001</c:v>
                </c:pt>
                <c:pt idx="3">
                  <c:v>0.4</c:v>
                </c:pt>
                <c:pt idx="4">
                  <c:v>0.35294117647058826</c:v>
                </c:pt>
                <c:pt idx="5">
                  <c:v>0.34579439252336447</c:v>
                </c:pt>
                <c:pt idx="6">
                  <c:v>0.15662650602409639</c:v>
                </c:pt>
                <c:pt idx="7">
                  <c:v>0.98333333333333328</c:v>
                </c:pt>
                <c:pt idx="8">
                  <c:v>0.82857142857142863</c:v>
                </c:pt>
                <c:pt idx="9">
                  <c:v>0.94117647058823528</c:v>
                </c:pt>
                <c:pt idx="10">
                  <c:v>0.27272727272727271</c:v>
                </c:pt>
                <c:pt idx="11">
                  <c:v>0.84</c:v>
                </c:pt>
                <c:pt idx="12">
                  <c:v>0.38028169014084506</c:v>
                </c:pt>
                <c:pt idx="13">
                  <c:v>0.45882352941176469</c:v>
                </c:pt>
                <c:pt idx="14">
                  <c:v>0.18928571428571428</c:v>
                </c:pt>
                <c:pt idx="15">
                  <c:v>0.5</c:v>
                </c:pt>
                <c:pt idx="16">
                  <c:v>0.22105263157894736</c:v>
                </c:pt>
                <c:pt idx="17">
                  <c:v>0.15833333333333333</c:v>
                </c:pt>
                <c:pt idx="18">
                  <c:v>2.6666666666666665</c:v>
                </c:pt>
                <c:pt idx="19">
                  <c:v>0.81632653061224492</c:v>
                </c:pt>
                <c:pt idx="20">
                  <c:v>0.39999999999999997</c:v>
                </c:pt>
                <c:pt idx="21">
                  <c:v>0.67391304347826098</c:v>
                </c:pt>
                <c:pt idx="22">
                  <c:v>0.29090909090909089</c:v>
                </c:pt>
                <c:pt idx="23">
                  <c:v>0.4</c:v>
                </c:pt>
                <c:pt idx="24">
                  <c:v>0.35312500000000002</c:v>
                </c:pt>
                <c:pt idx="25">
                  <c:v>0.35211267605633806</c:v>
                </c:pt>
                <c:pt idx="26">
                  <c:v>0.3807692307692308</c:v>
                </c:pt>
                <c:pt idx="27">
                  <c:v>0.46666666666666667</c:v>
                </c:pt>
                <c:pt idx="28">
                  <c:v>0.56818181818181823</c:v>
                </c:pt>
                <c:pt idx="29">
                  <c:v>0.55263157894736847</c:v>
                </c:pt>
                <c:pt idx="30">
                  <c:v>0.46875</c:v>
                </c:pt>
                <c:pt idx="31">
                  <c:v>0.45714285714285718</c:v>
                </c:pt>
                <c:pt idx="32">
                  <c:v>0.37499999999999994</c:v>
                </c:pt>
                <c:pt idx="33">
                  <c:v>0.39130434782608697</c:v>
                </c:pt>
                <c:pt idx="34">
                  <c:v>0.30303030303030304</c:v>
                </c:pt>
                <c:pt idx="35">
                  <c:v>0.40909090909090906</c:v>
                </c:pt>
                <c:pt idx="36">
                  <c:v>0.3125</c:v>
                </c:pt>
                <c:pt idx="37">
                  <c:v>0.21333333333333335</c:v>
                </c:pt>
                <c:pt idx="38">
                  <c:v>2.7777777777777781</c:v>
                </c:pt>
                <c:pt idx="39">
                  <c:v>0.43529411764705883</c:v>
                </c:pt>
                <c:pt idx="40">
                  <c:v>1.8110236220472442</c:v>
                </c:pt>
                <c:pt idx="41">
                  <c:v>0.32710280373831779</c:v>
                </c:pt>
                <c:pt idx="42">
                  <c:v>0.33214285714285718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288-44F7-8AF8-9BFD5469421A}"/>
            </c:ext>
          </c:extLst>
        </c:ser>
        <c:ser>
          <c:idx val="9"/>
          <c:order val="1"/>
          <c:tx>
            <c:strRef>
              <c:f>'Lake Vermont'!$AE$1</c:f>
              <c:strCache>
                <c:ptCount val="1"/>
                <c:pt idx="0">
                  <c:v>2648C06-C08      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'Lake Vermont'!$A$2:$A$50</c15:sqref>
                  </c15:fullRef>
                </c:ext>
              </c:extLst>
              <c:f>('Lake Vermont'!$A$2:$A$15,'Lake Vermont'!$A$17:$A$21,'Lake Vermont'!$A$23:$A$24,'Lake Vermont'!$A$27:$A$43,'Lake Vermont'!$A$45,'Lake Vermont'!$A$47:$A$50)</c:f>
              <c:strCache>
                <c:ptCount val="43"/>
                <c:pt idx="0">
                  <c:v>Lithium</c:v>
                </c:pt>
                <c:pt idx="1">
                  <c:v>Beryllium</c:v>
                </c:pt>
                <c:pt idx="2">
                  <c:v>Aluminium</c:v>
                </c:pt>
                <c:pt idx="3">
                  <c:v>Strontium</c:v>
                </c:pt>
                <c:pt idx="4">
                  <c:v>Scandium</c:v>
                </c:pt>
                <c:pt idx="5">
                  <c:v>Vanadium</c:v>
                </c:pt>
                <c:pt idx="6">
                  <c:v>Chromium</c:v>
                </c:pt>
                <c:pt idx="7">
                  <c:v>Manganese</c:v>
                </c:pt>
                <c:pt idx="8">
                  <c:v>Iron</c:v>
                </c:pt>
                <c:pt idx="9">
                  <c:v>Cobalt</c:v>
                </c:pt>
                <c:pt idx="10">
                  <c:v>Nickel</c:v>
                </c:pt>
                <c:pt idx="11">
                  <c:v>Copper</c:v>
                </c:pt>
                <c:pt idx="12">
                  <c:v>Zinc</c:v>
                </c:pt>
                <c:pt idx="13">
                  <c:v>Gallium</c:v>
                </c:pt>
                <c:pt idx="14">
                  <c:v>Rubidium</c:v>
                </c:pt>
                <c:pt idx="15">
                  <c:v>Yttrium</c:v>
                </c:pt>
                <c:pt idx="16">
                  <c:v>Zirconium</c:v>
                </c:pt>
                <c:pt idx="17">
                  <c:v>Niobium</c:v>
                </c:pt>
                <c:pt idx="18">
                  <c:v>Molybdenum</c:v>
                </c:pt>
                <c:pt idx="19">
                  <c:v>Cadmium</c:v>
                </c:pt>
                <c:pt idx="20">
                  <c:v>Indium</c:v>
                </c:pt>
                <c:pt idx="21">
                  <c:v>Caesium</c:v>
                </c:pt>
                <c:pt idx="22">
                  <c:v>Barium</c:v>
                </c:pt>
                <c:pt idx="23">
                  <c:v>Lanthanum</c:v>
                </c:pt>
                <c:pt idx="24">
                  <c:v>Cerium</c:v>
                </c:pt>
                <c:pt idx="25">
                  <c:v>Praseodymi</c:v>
                </c:pt>
                <c:pt idx="26">
                  <c:v>Neodynium</c:v>
                </c:pt>
                <c:pt idx="27">
                  <c:v>Samarium</c:v>
                </c:pt>
                <c:pt idx="28">
                  <c:v>Europium</c:v>
                </c:pt>
                <c:pt idx="29">
                  <c:v>Gadolinium</c:v>
                </c:pt>
                <c:pt idx="30">
                  <c:v>Terbium</c:v>
                </c:pt>
                <c:pt idx="31">
                  <c:v>Dysprosium</c:v>
                </c:pt>
                <c:pt idx="32">
                  <c:v>Holmium</c:v>
                </c:pt>
                <c:pt idx="33">
                  <c:v>Erbium</c:v>
                </c:pt>
                <c:pt idx="34">
                  <c:v>Thulium</c:v>
                </c:pt>
                <c:pt idx="35">
                  <c:v>Ytterbium</c:v>
                </c:pt>
                <c:pt idx="36">
                  <c:v>Lutetium</c:v>
                </c:pt>
                <c:pt idx="37">
                  <c:v>Thallium</c:v>
                </c:pt>
                <c:pt idx="38">
                  <c:v>Gold</c:v>
                </c:pt>
                <c:pt idx="39">
                  <c:v>Lead</c:v>
                </c:pt>
                <c:pt idx="40">
                  <c:v>Bismuth</c:v>
                </c:pt>
                <c:pt idx="41">
                  <c:v>Thorium</c:v>
                </c:pt>
                <c:pt idx="42">
                  <c:v>Uranium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'Lake Vermont'!$AE$2:$AE$50</c15:sqref>
                  </c15:fullRef>
                </c:ext>
              </c:extLst>
              <c:f>('Lake Vermont'!$AE$2:$AE$15,'Lake Vermont'!$AE$17:$AE$21,'Lake Vermont'!$AE$23:$AE$24,'Lake Vermont'!$AE$27:$AE$43,'Lake Vermont'!$AE$45,'Lake Vermont'!$AE$47:$AE$50)</c:f>
              <c:numCache>
                <c:formatCode>0.00</c:formatCode>
                <c:ptCount val="43"/>
                <c:pt idx="0">
                  <c:v>1.8</c:v>
                </c:pt>
                <c:pt idx="1">
                  <c:v>0.16666666666666666</c:v>
                </c:pt>
                <c:pt idx="2">
                  <c:v>0.28749999999999998</c:v>
                </c:pt>
                <c:pt idx="3">
                  <c:v>0.37142857142857144</c:v>
                </c:pt>
                <c:pt idx="4">
                  <c:v>0.23529411764705885</c:v>
                </c:pt>
                <c:pt idx="5">
                  <c:v>0.21495327102803738</c:v>
                </c:pt>
                <c:pt idx="6">
                  <c:v>9.6385542168674704E-2</c:v>
                </c:pt>
                <c:pt idx="7">
                  <c:v>0.2</c:v>
                </c:pt>
                <c:pt idx="8">
                  <c:v>0.37142857142857144</c:v>
                </c:pt>
                <c:pt idx="9">
                  <c:v>0.70588235294117652</c:v>
                </c:pt>
                <c:pt idx="10">
                  <c:v>0.15909090909090909</c:v>
                </c:pt>
                <c:pt idx="11">
                  <c:v>0.64</c:v>
                </c:pt>
                <c:pt idx="12">
                  <c:v>0.11267605633802817</c:v>
                </c:pt>
                <c:pt idx="13">
                  <c:v>0.25294117647058822</c:v>
                </c:pt>
                <c:pt idx="14">
                  <c:v>4.0178571428571432E-2</c:v>
                </c:pt>
                <c:pt idx="15">
                  <c:v>0.45454545454545453</c:v>
                </c:pt>
                <c:pt idx="16">
                  <c:v>0.22105263157894736</c:v>
                </c:pt>
                <c:pt idx="17">
                  <c:v>7.4999999999999997E-2</c:v>
                </c:pt>
                <c:pt idx="19">
                  <c:v>0.40816326530612246</c:v>
                </c:pt>
                <c:pt idx="20">
                  <c:v>0.39999999999999997</c:v>
                </c:pt>
                <c:pt idx="21">
                  <c:v>8.9130434782608695E-2</c:v>
                </c:pt>
                <c:pt idx="22">
                  <c:v>9.4545454545454544E-2</c:v>
                </c:pt>
                <c:pt idx="23">
                  <c:v>0.3</c:v>
                </c:pt>
                <c:pt idx="24">
                  <c:v>0.27500000000000002</c:v>
                </c:pt>
                <c:pt idx="25">
                  <c:v>0.28169014084507044</c:v>
                </c:pt>
                <c:pt idx="26">
                  <c:v>0.31153846153846154</c:v>
                </c:pt>
                <c:pt idx="27">
                  <c:v>0.4</c:v>
                </c:pt>
                <c:pt idx="28">
                  <c:v>0.45454545454545459</c:v>
                </c:pt>
                <c:pt idx="29">
                  <c:v>0.5</c:v>
                </c:pt>
                <c:pt idx="30">
                  <c:v>0.46875</c:v>
                </c:pt>
                <c:pt idx="31">
                  <c:v>0.39999999999999997</c:v>
                </c:pt>
                <c:pt idx="32">
                  <c:v>0.37499999999999994</c:v>
                </c:pt>
                <c:pt idx="33">
                  <c:v>0.34782608695652178</c:v>
                </c:pt>
                <c:pt idx="34">
                  <c:v>0.30303030303030304</c:v>
                </c:pt>
                <c:pt idx="35">
                  <c:v>0.31818181818181812</c:v>
                </c:pt>
                <c:pt idx="36">
                  <c:v>0.3125</c:v>
                </c:pt>
                <c:pt idx="37">
                  <c:v>0.13333333333333333</c:v>
                </c:pt>
                <c:pt idx="38">
                  <c:v>3.3333333333333335</c:v>
                </c:pt>
                <c:pt idx="39">
                  <c:v>0.28235294117647058</c:v>
                </c:pt>
                <c:pt idx="40">
                  <c:v>1.3385826771653544</c:v>
                </c:pt>
                <c:pt idx="41">
                  <c:v>0.25233644859813087</c:v>
                </c:pt>
                <c:pt idx="42">
                  <c:v>0.27500000000000002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288-44F7-8AF8-9BFD54694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391528"/>
        <c:axId val="812386936"/>
      </c:lineChart>
      <c:catAx>
        <c:axId val="812391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86936"/>
        <c:crosses val="autoZero"/>
        <c:auto val="1"/>
        <c:lblAlgn val="ctr"/>
        <c:lblOffset val="100"/>
        <c:noMultiLvlLbl val="0"/>
      </c:catAx>
      <c:valAx>
        <c:axId val="81238693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Sample/PAAS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91528"/>
        <c:crosses val="autoZero"/>
        <c:crossBetween val="between"/>
        <c:majorUnit val="1"/>
      </c:valAx>
      <c:spPr>
        <a:noFill/>
        <a:ln w="3175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68053774236498643"/>
          <c:y val="0.21432234298317332"/>
          <c:w val="0.16417914289714661"/>
          <c:h val="0.16233006768659755"/>
        </c:manualLayout>
      </c:layout>
      <c:overlay val="0"/>
      <c:spPr>
        <a:solidFill>
          <a:schemeClr val="bg1"/>
        </a:solidFill>
        <a:ln w="317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Lake Vermont - igneous</a:t>
            </a:r>
            <a:r>
              <a:rPr lang="en-AU" b="1" baseline="0"/>
              <a:t> intrusion (IR) and heat-affected coal (HA)</a:t>
            </a:r>
            <a:endParaRPr lang="en-AU" b="1"/>
          </a:p>
        </c:rich>
      </c:tx>
      <c:layout>
        <c:manualLayout>
          <c:xMode val="edge"/>
          <c:yMode val="edge"/>
          <c:x val="0.3331874058784004"/>
          <c:y val="4.535011742675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308675546545362E-2"/>
          <c:y val="0.16033002546296446"/>
          <c:w val="0.92084836007663862"/>
          <c:h val="0.51131586343335267"/>
        </c:manualLayout>
      </c:layout>
      <c:lineChart>
        <c:grouping val="standard"/>
        <c:varyColors val="0"/>
        <c:ser>
          <c:idx val="8"/>
          <c:order val="0"/>
          <c:tx>
            <c:strRef>
              <c:f>'Lake Vermont'!$AF$1</c:f>
              <c:strCache>
                <c:ptCount val="1"/>
                <c:pt idx="0">
                  <c:v>2638C03_IR            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'Lake Vermont'!$A$2:$A$50</c15:sqref>
                  </c15:fullRef>
                </c:ext>
              </c:extLst>
              <c:f>('Lake Vermont'!$A$2:$A$10,'Lake Vermont'!$A$12:$A$15,'Lake Vermont'!$A$17:$A$20,'Lake Vermont'!$A$23:$A$24,'Lake Vermont'!$A$27:$A$43,'Lake Vermont'!$A$45,'Lake Vermont'!$A$47:$A$50)</c:f>
              <c:strCache>
                <c:ptCount val="41"/>
                <c:pt idx="0">
                  <c:v>Lithium</c:v>
                </c:pt>
                <c:pt idx="1">
                  <c:v>Beryllium</c:v>
                </c:pt>
                <c:pt idx="2">
                  <c:v>Aluminium</c:v>
                </c:pt>
                <c:pt idx="3">
                  <c:v>Strontium</c:v>
                </c:pt>
                <c:pt idx="4">
                  <c:v>Scandium</c:v>
                </c:pt>
                <c:pt idx="5">
                  <c:v>Vanadium</c:v>
                </c:pt>
                <c:pt idx="6">
                  <c:v>Chromium</c:v>
                </c:pt>
                <c:pt idx="7">
                  <c:v>Manganese</c:v>
                </c:pt>
                <c:pt idx="8">
                  <c:v>Iron</c:v>
                </c:pt>
                <c:pt idx="9">
                  <c:v>Nickel</c:v>
                </c:pt>
                <c:pt idx="10">
                  <c:v>Copper</c:v>
                </c:pt>
                <c:pt idx="11">
                  <c:v>Zinc</c:v>
                </c:pt>
                <c:pt idx="12">
                  <c:v>Gallium</c:v>
                </c:pt>
                <c:pt idx="13">
                  <c:v>Rubidium</c:v>
                </c:pt>
                <c:pt idx="14">
                  <c:v>Yttrium</c:v>
                </c:pt>
                <c:pt idx="15">
                  <c:v>Zirconium</c:v>
                </c:pt>
                <c:pt idx="16">
                  <c:v>Niobium</c:v>
                </c:pt>
                <c:pt idx="17">
                  <c:v>Cadmium</c:v>
                </c:pt>
                <c:pt idx="18">
                  <c:v>Indium</c:v>
                </c:pt>
                <c:pt idx="19">
                  <c:v>Caesium</c:v>
                </c:pt>
                <c:pt idx="20">
                  <c:v>Barium</c:v>
                </c:pt>
                <c:pt idx="21">
                  <c:v>Lanthanum</c:v>
                </c:pt>
                <c:pt idx="22">
                  <c:v>Cerium</c:v>
                </c:pt>
                <c:pt idx="23">
                  <c:v>Praseodymi</c:v>
                </c:pt>
                <c:pt idx="24">
                  <c:v>Neodynium</c:v>
                </c:pt>
                <c:pt idx="25">
                  <c:v>Samarium</c:v>
                </c:pt>
                <c:pt idx="26">
                  <c:v>Europium</c:v>
                </c:pt>
                <c:pt idx="27">
                  <c:v>Gadolinium</c:v>
                </c:pt>
                <c:pt idx="28">
                  <c:v>Terbium</c:v>
                </c:pt>
                <c:pt idx="29">
                  <c:v>Dysprosium</c:v>
                </c:pt>
                <c:pt idx="30">
                  <c:v>Holmium</c:v>
                </c:pt>
                <c:pt idx="31">
                  <c:v>Erbium</c:v>
                </c:pt>
                <c:pt idx="32">
                  <c:v>Thulium</c:v>
                </c:pt>
                <c:pt idx="33">
                  <c:v>Ytterbium</c:v>
                </c:pt>
                <c:pt idx="34">
                  <c:v>Lutetium</c:v>
                </c:pt>
                <c:pt idx="35">
                  <c:v>Thallium</c:v>
                </c:pt>
                <c:pt idx="36">
                  <c:v>Gold</c:v>
                </c:pt>
                <c:pt idx="37">
                  <c:v>Lead</c:v>
                </c:pt>
                <c:pt idx="38">
                  <c:v>Bismuth</c:v>
                </c:pt>
                <c:pt idx="39">
                  <c:v>Thorium</c:v>
                </c:pt>
                <c:pt idx="40">
                  <c:v>Uranium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'Lake Vermont'!$AF$2:$AF$50</c15:sqref>
                  </c15:fullRef>
                </c:ext>
              </c:extLst>
              <c:f>('Lake Vermont'!$AF$2:$AF$10,'Lake Vermont'!$AF$12:$AF$15,'Lake Vermont'!$AF$17:$AF$20,'Lake Vermont'!$AF$23:$AF$24,'Lake Vermont'!$AF$27:$AF$43,'Lake Vermont'!$AF$45,'Lake Vermont'!$AF$47:$AF$50)</c:f>
              <c:numCache>
                <c:formatCode>0.00</c:formatCode>
                <c:ptCount val="41"/>
                <c:pt idx="0">
                  <c:v>2.75</c:v>
                </c:pt>
                <c:pt idx="1">
                  <c:v>0.33333333333333331</c:v>
                </c:pt>
                <c:pt idx="2">
                  <c:v>8.5</c:v>
                </c:pt>
                <c:pt idx="3">
                  <c:v>4.5714285714285712</c:v>
                </c:pt>
                <c:pt idx="4">
                  <c:v>1.1029411764705883</c:v>
                </c:pt>
                <c:pt idx="5">
                  <c:v>1.9626168224299065</c:v>
                </c:pt>
                <c:pt idx="6">
                  <c:v>3.4939759036144578</c:v>
                </c:pt>
                <c:pt idx="7">
                  <c:v>2</c:v>
                </c:pt>
                <c:pt idx="8">
                  <c:v>2.4857142857142858</c:v>
                </c:pt>
                <c:pt idx="9">
                  <c:v>5.4545454545454541</c:v>
                </c:pt>
                <c:pt idx="10">
                  <c:v>2.72</c:v>
                </c:pt>
                <c:pt idx="11">
                  <c:v>1.6901408450704225</c:v>
                </c:pt>
                <c:pt idx="12">
                  <c:v>1.2176470588235293</c:v>
                </c:pt>
                <c:pt idx="13">
                  <c:v>3.4821428571428573E-2</c:v>
                </c:pt>
                <c:pt idx="14">
                  <c:v>0.95454545454545459</c:v>
                </c:pt>
                <c:pt idx="15">
                  <c:v>1.1052631578947369</c:v>
                </c:pt>
                <c:pt idx="16">
                  <c:v>3.5666666666666664</c:v>
                </c:pt>
                <c:pt idx="17">
                  <c:v>1.5306122448979591</c:v>
                </c:pt>
                <c:pt idx="18">
                  <c:v>1.5999999999999999</c:v>
                </c:pt>
                <c:pt idx="19">
                  <c:v>0.11304347826086958</c:v>
                </c:pt>
                <c:pt idx="20">
                  <c:v>0.70909090909090911</c:v>
                </c:pt>
                <c:pt idx="21">
                  <c:v>1.2333333333333334</c:v>
                </c:pt>
                <c:pt idx="22">
                  <c:v>1.15625</c:v>
                </c:pt>
                <c:pt idx="23">
                  <c:v>1.23943661971831</c:v>
                </c:pt>
                <c:pt idx="24">
                  <c:v>1.426923076923077</c:v>
                </c:pt>
                <c:pt idx="25">
                  <c:v>1.7333333333333334</c:v>
                </c:pt>
                <c:pt idx="26">
                  <c:v>3.1818181818181817</c:v>
                </c:pt>
                <c:pt idx="27">
                  <c:v>2.5</c:v>
                </c:pt>
                <c:pt idx="28">
                  <c:v>1.875</c:v>
                </c:pt>
                <c:pt idx="29">
                  <c:v>1.657142857142857</c:v>
                </c:pt>
                <c:pt idx="30">
                  <c:v>1.25</c:v>
                </c:pt>
                <c:pt idx="31">
                  <c:v>1</c:v>
                </c:pt>
                <c:pt idx="32">
                  <c:v>0.90909090909090906</c:v>
                </c:pt>
                <c:pt idx="33">
                  <c:v>0.72727272727272729</c:v>
                </c:pt>
                <c:pt idx="34">
                  <c:v>0.625</c:v>
                </c:pt>
                <c:pt idx="35">
                  <c:v>3.4666666666666668</c:v>
                </c:pt>
                <c:pt idx="37">
                  <c:v>0.20588235294117646</c:v>
                </c:pt>
                <c:pt idx="39">
                  <c:v>0.37383177570093462</c:v>
                </c:pt>
                <c:pt idx="40">
                  <c:v>0.3928571428571429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81-48C8-932A-743BCC97F9AF}"/>
            </c:ext>
          </c:extLst>
        </c:ser>
        <c:ser>
          <c:idx val="9"/>
          <c:order val="1"/>
          <c:tx>
            <c:strRef>
              <c:f>'Lake Vermont'!$AG$1</c:f>
              <c:strCache>
                <c:ptCount val="1"/>
                <c:pt idx="0">
                  <c:v>2638C04_HA            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'Lake Vermont'!$A$2:$A$50</c15:sqref>
                  </c15:fullRef>
                </c:ext>
              </c:extLst>
              <c:f>('Lake Vermont'!$A$2:$A$10,'Lake Vermont'!$A$12:$A$15,'Lake Vermont'!$A$17:$A$20,'Lake Vermont'!$A$23:$A$24,'Lake Vermont'!$A$27:$A$43,'Lake Vermont'!$A$45,'Lake Vermont'!$A$47:$A$50)</c:f>
              <c:strCache>
                <c:ptCount val="41"/>
                <c:pt idx="0">
                  <c:v>Lithium</c:v>
                </c:pt>
                <c:pt idx="1">
                  <c:v>Beryllium</c:v>
                </c:pt>
                <c:pt idx="2">
                  <c:v>Aluminium</c:v>
                </c:pt>
                <c:pt idx="3">
                  <c:v>Strontium</c:v>
                </c:pt>
                <c:pt idx="4">
                  <c:v>Scandium</c:v>
                </c:pt>
                <c:pt idx="5">
                  <c:v>Vanadium</c:v>
                </c:pt>
                <c:pt idx="6">
                  <c:v>Chromium</c:v>
                </c:pt>
                <c:pt idx="7">
                  <c:v>Manganese</c:v>
                </c:pt>
                <c:pt idx="8">
                  <c:v>Iron</c:v>
                </c:pt>
                <c:pt idx="9">
                  <c:v>Nickel</c:v>
                </c:pt>
                <c:pt idx="10">
                  <c:v>Copper</c:v>
                </c:pt>
                <c:pt idx="11">
                  <c:v>Zinc</c:v>
                </c:pt>
                <c:pt idx="12">
                  <c:v>Gallium</c:v>
                </c:pt>
                <c:pt idx="13">
                  <c:v>Rubidium</c:v>
                </c:pt>
                <c:pt idx="14">
                  <c:v>Yttrium</c:v>
                </c:pt>
                <c:pt idx="15">
                  <c:v>Zirconium</c:v>
                </c:pt>
                <c:pt idx="16">
                  <c:v>Niobium</c:v>
                </c:pt>
                <c:pt idx="17">
                  <c:v>Cadmium</c:v>
                </c:pt>
                <c:pt idx="18">
                  <c:v>Indium</c:v>
                </c:pt>
                <c:pt idx="19">
                  <c:v>Caesium</c:v>
                </c:pt>
                <c:pt idx="20">
                  <c:v>Barium</c:v>
                </c:pt>
                <c:pt idx="21">
                  <c:v>Lanthanum</c:v>
                </c:pt>
                <c:pt idx="22">
                  <c:v>Cerium</c:v>
                </c:pt>
                <c:pt idx="23">
                  <c:v>Praseodymi</c:v>
                </c:pt>
                <c:pt idx="24">
                  <c:v>Neodynium</c:v>
                </c:pt>
                <c:pt idx="25">
                  <c:v>Samarium</c:v>
                </c:pt>
                <c:pt idx="26">
                  <c:v>Europium</c:v>
                </c:pt>
                <c:pt idx="27">
                  <c:v>Gadolinium</c:v>
                </c:pt>
                <c:pt idx="28">
                  <c:v>Terbium</c:v>
                </c:pt>
                <c:pt idx="29">
                  <c:v>Dysprosium</c:v>
                </c:pt>
                <c:pt idx="30">
                  <c:v>Holmium</c:v>
                </c:pt>
                <c:pt idx="31">
                  <c:v>Erbium</c:v>
                </c:pt>
                <c:pt idx="32">
                  <c:v>Thulium</c:v>
                </c:pt>
                <c:pt idx="33">
                  <c:v>Ytterbium</c:v>
                </c:pt>
                <c:pt idx="34">
                  <c:v>Lutetium</c:v>
                </c:pt>
                <c:pt idx="35">
                  <c:v>Thallium</c:v>
                </c:pt>
                <c:pt idx="36">
                  <c:v>Gold</c:v>
                </c:pt>
                <c:pt idx="37">
                  <c:v>Lead</c:v>
                </c:pt>
                <c:pt idx="38">
                  <c:v>Bismuth</c:v>
                </c:pt>
                <c:pt idx="39">
                  <c:v>Thorium</c:v>
                </c:pt>
                <c:pt idx="40">
                  <c:v>Uranium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'Lake Vermont'!$AG$2:$AG$50</c15:sqref>
                  </c15:fullRef>
                </c:ext>
              </c:extLst>
              <c:f>('Lake Vermont'!$AG$2:$AG$10,'Lake Vermont'!$AG$12:$AG$15,'Lake Vermont'!$AG$17:$AG$20,'Lake Vermont'!$AG$23:$AG$24,'Lake Vermont'!$AG$27:$AG$43,'Lake Vermont'!$AG$45,'Lake Vermont'!$AG$47:$AG$50)</c:f>
              <c:numCache>
                <c:formatCode>0.00</c:formatCode>
                <c:ptCount val="41"/>
                <c:pt idx="1">
                  <c:v>3.3333333333333333E-2</c:v>
                </c:pt>
                <c:pt idx="2">
                  <c:v>1.2749999999999999</c:v>
                </c:pt>
                <c:pt idx="3">
                  <c:v>5.7142857142857141E-2</c:v>
                </c:pt>
                <c:pt idx="4">
                  <c:v>1.8382352941176472</c:v>
                </c:pt>
                <c:pt idx="5">
                  <c:v>7.476635514018691E-2</c:v>
                </c:pt>
                <c:pt idx="6">
                  <c:v>2.4096385542168676E-2</c:v>
                </c:pt>
                <c:pt idx="7">
                  <c:v>0.01</c:v>
                </c:pt>
                <c:pt idx="8">
                  <c:v>0.48571428571428571</c:v>
                </c:pt>
                <c:pt idx="9">
                  <c:v>2.2727272727272728E-2</c:v>
                </c:pt>
                <c:pt idx="10">
                  <c:v>0.16</c:v>
                </c:pt>
                <c:pt idx="11">
                  <c:v>5.6338028169014086E-2</c:v>
                </c:pt>
                <c:pt idx="12">
                  <c:v>1.7529411764705882</c:v>
                </c:pt>
                <c:pt idx="13">
                  <c:v>1.3392857142857142</c:v>
                </c:pt>
                <c:pt idx="14">
                  <c:v>4.5454545454545456E-2</c:v>
                </c:pt>
                <c:pt idx="15">
                  <c:v>4.2105263157894736E-2</c:v>
                </c:pt>
                <c:pt idx="16">
                  <c:v>0.60833333333333328</c:v>
                </c:pt>
                <c:pt idx="17">
                  <c:v>1.8367346938775508</c:v>
                </c:pt>
                <c:pt idx="18">
                  <c:v>1.4000000000000001</c:v>
                </c:pt>
                <c:pt idx="19">
                  <c:v>4.9347826086956523</c:v>
                </c:pt>
                <c:pt idx="20">
                  <c:v>4.9090909090909088E-2</c:v>
                </c:pt>
                <c:pt idx="22">
                  <c:v>0.98593750000000002</c:v>
                </c:pt>
                <c:pt idx="23">
                  <c:v>1.0563380281690142</c:v>
                </c:pt>
                <c:pt idx="24">
                  <c:v>1.1307692307692307</c:v>
                </c:pt>
                <c:pt idx="25">
                  <c:v>1.2222222222222223</c:v>
                </c:pt>
                <c:pt idx="26">
                  <c:v>1.4772727272727273</c:v>
                </c:pt>
                <c:pt idx="27">
                  <c:v>1.5789473684210527</c:v>
                </c:pt>
                <c:pt idx="28">
                  <c:v>1.25</c:v>
                </c:pt>
                <c:pt idx="29">
                  <c:v>1.4000000000000001</c:v>
                </c:pt>
                <c:pt idx="30">
                  <c:v>1.25</c:v>
                </c:pt>
                <c:pt idx="31">
                  <c:v>1.2173913043478262</c:v>
                </c:pt>
                <c:pt idx="32">
                  <c:v>1.5151515151515151</c:v>
                </c:pt>
                <c:pt idx="33">
                  <c:v>1.2727272727272725</c:v>
                </c:pt>
                <c:pt idx="34">
                  <c:v>1.25</c:v>
                </c:pt>
                <c:pt idx="35">
                  <c:v>0.82666666666666666</c:v>
                </c:pt>
                <c:pt idx="36">
                  <c:v>4.4444444444444446</c:v>
                </c:pt>
                <c:pt idx="37">
                  <c:v>1.411764705882353</c:v>
                </c:pt>
                <c:pt idx="38">
                  <c:v>4.7244094488188972</c:v>
                </c:pt>
                <c:pt idx="39">
                  <c:v>1.1495327102803741</c:v>
                </c:pt>
                <c:pt idx="40">
                  <c:v>1.0357142857142858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81-48C8-932A-743BCC97F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391528"/>
        <c:axId val="812386936"/>
      </c:lineChart>
      <c:catAx>
        <c:axId val="812391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86936"/>
        <c:crosses val="autoZero"/>
        <c:auto val="1"/>
        <c:lblAlgn val="ctr"/>
        <c:lblOffset val="100"/>
        <c:noMultiLvlLbl val="0"/>
      </c:catAx>
      <c:valAx>
        <c:axId val="81238693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Sample/PAAS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91528"/>
        <c:crosses val="autoZero"/>
        <c:crossBetween val="between"/>
        <c:majorUnit val="1"/>
      </c:valAx>
      <c:spPr>
        <a:noFill/>
        <a:ln w="3175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70972629776684104"/>
          <c:y val="0.19377791898249777"/>
          <c:w val="0.12798533419884678"/>
          <c:h val="0.16233006768659755"/>
        </c:manualLayout>
      </c:layout>
      <c:overlay val="0"/>
      <c:spPr>
        <a:solidFill>
          <a:schemeClr val="bg1"/>
        </a:solidFill>
        <a:ln w="317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Oaky</a:t>
            </a:r>
            <a:r>
              <a:rPr lang="en-AU" b="1" baseline="0"/>
              <a:t> Creek</a:t>
            </a:r>
            <a:endParaRPr lang="en-AU" b="1"/>
          </a:p>
        </c:rich>
      </c:tx>
      <c:layout>
        <c:manualLayout>
          <c:xMode val="edge"/>
          <c:yMode val="edge"/>
          <c:x val="0.4604495074304869"/>
          <c:y val="4.9459033705487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308675546545362E-2"/>
          <c:y val="0.16033002546296446"/>
          <c:w val="0.92084836007663862"/>
          <c:h val="0.51131586343335267"/>
        </c:manualLayout>
      </c:layout>
      <c:lineChart>
        <c:grouping val="standard"/>
        <c:varyColors val="0"/>
        <c:ser>
          <c:idx val="0"/>
          <c:order val="0"/>
          <c:tx>
            <c:strRef>
              <c:f>'Oaky Creek'!$F$1</c:f>
              <c:strCache>
                <c:ptCount val="1"/>
                <c:pt idx="0">
                  <c:v>OCN-GC           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'Oaky Creek'!$A$2:$A$50</c15:sqref>
                  </c15:fullRef>
                </c:ext>
              </c:extLst>
              <c:f>('Oaky Creek'!$A$2:$A$15,'Oaky Creek'!$A$17:$A$20,'Oaky Creek'!$A$23:$A$24,'Oaky Creek'!$A$27:$A$43,'Oaky Creek'!$A$45,'Oaky Creek'!$A$47:$A$50)</c:f>
              <c:strCache>
                <c:ptCount val="42"/>
                <c:pt idx="0">
                  <c:v>Lithium</c:v>
                </c:pt>
                <c:pt idx="1">
                  <c:v>Beryllium</c:v>
                </c:pt>
                <c:pt idx="2">
                  <c:v>Aluminium</c:v>
                </c:pt>
                <c:pt idx="3">
                  <c:v>Strontium</c:v>
                </c:pt>
                <c:pt idx="4">
                  <c:v>Scandium</c:v>
                </c:pt>
                <c:pt idx="5">
                  <c:v>Vanadium</c:v>
                </c:pt>
                <c:pt idx="6">
                  <c:v>Chromium</c:v>
                </c:pt>
                <c:pt idx="7">
                  <c:v>Manganese</c:v>
                </c:pt>
                <c:pt idx="8">
                  <c:v>Iron</c:v>
                </c:pt>
                <c:pt idx="9">
                  <c:v>Cobalt</c:v>
                </c:pt>
                <c:pt idx="10">
                  <c:v>Nickel</c:v>
                </c:pt>
                <c:pt idx="11">
                  <c:v>Copper</c:v>
                </c:pt>
                <c:pt idx="12">
                  <c:v>Zinc</c:v>
                </c:pt>
                <c:pt idx="13">
                  <c:v>Gallium</c:v>
                </c:pt>
                <c:pt idx="14">
                  <c:v>Rubidium</c:v>
                </c:pt>
                <c:pt idx="15">
                  <c:v>Yttrium</c:v>
                </c:pt>
                <c:pt idx="16">
                  <c:v>Zirconium</c:v>
                </c:pt>
                <c:pt idx="17">
                  <c:v>Niobium</c:v>
                </c:pt>
                <c:pt idx="18">
                  <c:v>Cadmium</c:v>
                </c:pt>
                <c:pt idx="19">
                  <c:v>Indium</c:v>
                </c:pt>
                <c:pt idx="20">
                  <c:v>Caesium</c:v>
                </c:pt>
                <c:pt idx="21">
                  <c:v>Barium</c:v>
                </c:pt>
                <c:pt idx="22">
                  <c:v>Lanthanum</c:v>
                </c:pt>
                <c:pt idx="23">
                  <c:v>Cerium</c:v>
                </c:pt>
                <c:pt idx="24">
                  <c:v>Praseodymi</c:v>
                </c:pt>
                <c:pt idx="25">
                  <c:v>Neodynium</c:v>
                </c:pt>
                <c:pt idx="26">
                  <c:v>Samarium</c:v>
                </c:pt>
                <c:pt idx="27">
                  <c:v>Europium</c:v>
                </c:pt>
                <c:pt idx="28">
                  <c:v>Gadolinium</c:v>
                </c:pt>
                <c:pt idx="29">
                  <c:v>Terbium</c:v>
                </c:pt>
                <c:pt idx="30">
                  <c:v>Dysprosium</c:v>
                </c:pt>
                <c:pt idx="31">
                  <c:v>Holmium</c:v>
                </c:pt>
                <c:pt idx="32">
                  <c:v>Erbium</c:v>
                </c:pt>
                <c:pt idx="33">
                  <c:v>Thulium</c:v>
                </c:pt>
                <c:pt idx="34">
                  <c:v>Ytterbium</c:v>
                </c:pt>
                <c:pt idx="35">
                  <c:v>Lutetium</c:v>
                </c:pt>
                <c:pt idx="36">
                  <c:v>Thallium</c:v>
                </c:pt>
                <c:pt idx="37">
                  <c:v>Gold</c:v>
                </c:pt>
                <c:pt idx="38">
                  <c:v>Lead</c:v>
                </c:pt>
                <c:pt idx="39">
                  <c:v>Bismuth</c:v>
                </c:pt>
                <c:pt idx="40">
                  <c:v>Thorium</c:v>
                </c:pt>
                <c:pt idx="41">
                  <c:v>Uranium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'Oaky Creek'!$F$2:$F$50</c15:sqref>
                  </c15:fullRef>
                </c:ext>
              </c:extLst>
              <c:f>('Oaky Creek'!$F$2:$F$15,'Oaky Creek'!$F$17:$F$20,'Oaky Creek'!$F$23:$F$24,'Oaky Creek'!$F$27:$F$43,'Oaky Creek'!$F$45,'Oaky Creek'!$F$47:$F$50)</c:f>
              <c:numCache>
                <c:formatCode>0.00</c:formatCode>
                <c:ptCount val="42"/>
                <c:pt idx="0">
                  <c:v>1.7</c:v>
                </c:pt>
                <c:pt idx="1">
                  <c:v>0.33333333333333331</c:v>
                </c:pt>
                <c:pt idx="2">
                  <c:v>0.4</c:v>
                </c:pt>
                <c:pt idx="3">
                  <c:v>0.6</c:v>
                </c:pt>
                <c:pt idx="4">
                  <c:v>0.33823529411764702</c:v>
                </c:pt>
                <c:pt idx="5">
                  <c:v>0.40186915887850466</c:v>
                </c:pt>
                <c:pt idx="6">
                  <c:v>0.25301204819277107</c:v>
                </c:pt>
                <c:pt idx="7">
                  <c:v>0.13333333333333333</c:v>
                </c:pt>
                <c:pt idx="8">
                  <c:v>0.23142857142857146</c:v>
                </c:pt>
                <c:pt idx="9">
                  <c:v>0.76470588235294112</c:v>
                </c:pt>
                <c:pt idx="10">
                  <c:v>0.13636363636363635</c:v>
                </c:pt>
                <c:pt idx="11">
                  <c:v>0.84</c:v>
                </c:pt>
                <c:pt idx="12">
                  <c:v>0.36619718309859156</c:v>
                </c:pt>
                <c:pt idx="13">
                  <c:v>0.38235294117647056</c:v>
                </c:pt>
                <c:pt idx="14">
                  <c:v>0.20178571428571429</c:v>
                </c:pt>
                <c:pt idx="15">
                  <c:v>0.59090909090909094</c:v>
                </c:pt>
                <c:pt idx="16">
                  <c:v>0.35263157894736841</c:v>
                </c:pt>
                <c:pt idx="17">
                  <c:v>0.23333333333333331</c:v>
                </c:pt>
                <c:pt idx="18">
                  <c:v>1.0204081632653061</c:v>
                </c:pt>
                <c:pt idx="19">
                  <c:v>0.6</c:v>
                </c:pt>
                <c:pt idx="20">
                  <c:v>0.56521739130434789</c:v>
                </c:pt>
                <c:pt idx="21">
                  <c:v>0.58181818181818179</c:v>
                </c:pt>
                <c:pt idx="22">
                  <c:v>0.36666666666666664</c:v>
                </c:pt>
                <c:pt idx="23">
                  <c:v>0.36406250000000001</c:v>
                </c:pt>
                <c:pt idx="24">
                  <c:v>0.39436619718309857</c:v>
                </c:pt>
                <c:pt idx="25">
                  <c:v>0.41153846153846152</c:v>
                </c:pt>
                <c:pt idx="26">
                  <c:v>0.53333333333333333</c:v>
                </c:pt>
                <c:pt idx="27">
                  <c:v>0.56818181818181823</c:v>
                </c:pt>
                <c:pt idx="28">
                  <c:v>0.63157894736842102</c:v>
                </c:pt>
                <c:pt idx="29">
                  <c:v>0.46875</c:v>
                </c:pt>
                <c:pt idx="30">
                  <c:v>0.5714285714285714</c:v>
                </c:pt>
                <c:pt idx="31">
                  <c:v>0.5</c:v>
                </c:pt>
                <c:pt idx="32">
                  <c:v>0.52173913043478259</c:v>
                </c:pt>
                <c:pt idx="33">
                  <c:v>0.60606060606060608</c:v>
                </c:pt>
                <c:pt idx="34">
                  <c:v>0.5</c:v>
                </c:pt>
                <c:pt idx="35">
                  <c:v>0.625</c:v>
                </c:pt>
                <c:pt idx="36">
                  <c:v>0.32</c:v>
                </c:pt>
                <c:pt idx="37">
                  <c:v>3.3333333333333335</c:v>
                </c:pt>
                <c:pt idx="38">
                  <c:v>0.39999999999999997</c:v>
                </c:pt>
                <c:pt idx="39">
                  <c:v>1.9685039370078741</c:v>
                </c:pt>
                <c:pt idx="40">
                  <c:v>0.42056074766355145</c:v>
                </c:pt>
                <c:pt idx="41">
                  <c:v>0.46428571428571436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3E-47D8-9690-432369557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391528"/>
        <c:axId val="812386936"/>
      </c:lineChart>
      <c:catAx>
        <c:axId val="812391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86936"/>
        <c:crosses val="autoZero"/>
        <c:auto val="1"/>
        <c:lblAlgn val="ctr"/>
        <c:lblOffset val="100"/>
        <c:noMultiLvlLbl val="0"/>
      </c:catAx>
      <c:valAx>
        <c:axId val="81238693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Sample/PAAS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91528"/>
        <c:crosses val="autoZero"/>
        <c:crossBetween val="between"/>
        <c:majorUnit val="1"/>
      </c:valAx>
      <c:spPr>
        <a:noFill/>
        <a:ln w="3175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171450</xdr:colOff>
      <xdr:row>1</xdr:row>
      <xdr:rowOff>180975</xdr:rowOff>
    </xdr:from>
    <xdr:to>
      <xdr:col>40</xdr:col>
      <xdr:colOff>76201</xdr:colOff>
      <xdr:row>18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8A9661-C59F-4555-BC36-8A62C8299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64</xdr:col>
      <xdr:colOff>171450</xdr:colOff>
      <xdr:row>1</xdr:row>
      <xdr:rowOff>180975</xdr:rowOff>
    </xdr:from>
    <xdr:to>
      <xdr:col>82</xdr:col>
      <xdr:colOff>76201</xdr:colOff>
      <xdr:row>18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BF9675-2C10-47DF-B96D-B8B877AEF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64</xdr:col>
      <xdr:colOff>190500</xdr:colOff>
      <xdr:row>18</xdr:row>
      <xdr:rowOff>142875</xdr:rowOff>
    </xdr:from>
    <xdr:to>
      <xdr:col>82</xdr:col>
      <xdr:colOff>95251</xdr:colOff>
      <xdr:row>34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3F92F4-6A24-45D5-9194-A41923A2ED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171450</xdr:colOff>
      <xdr:row>1</xdr:row>
      <xdr:rowOff>180975</xdr:rowOff>
    </xdr:from>
    <xdr:to>
      <xdr:col>32</xdr:col>
      <xdr:colOff>76201</xdr:colOff>
      <xdr:row>18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06DEAA-CFE1-4D18-A9B0-3E7084C6C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171450</xdr:colOff>
      <xdr:row>1</xdr:row>
      <xdr:rowOff>180975</xdr:rowOff>
    </xdr:from>
    <xdr:to>
      <xdr:col>36</xdr:col>
      <xdr:colOff>76201</xdr:colOff>
      <xdr:row>18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5E07D5-1E46-4574-BFC1-A201028C6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171450</xdr:colOff>
      <xdr:row>1</xdr:row>
      <xdr:rowOff>180975</xdr:rowOff>
    </xdr:from>
    <xdr:to>
      <xdr:col>48</xdr:col>
      <xdr:colOff>76201</xdr:colOff>
      <xdr:row>18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BAC809-E72E-45C5-BA1C-9D00663F0D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200025</xdr:colOff>
      <xdr:row>18</xdr:row>
      <xdr:rowOff>180975</xdr:rowOff>
    </xdr:from>
    <xdr:to>
      <xdr:col>48</xdr:col>
      <xdr:colOff>104776</xdr:colOff>
      <xdr:row>35</xdr:row>
      <xdr:rowOff>33338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6D48610-2DB8-4E78-8133-73A93A22ED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200025</xdr:colOff>
      <xdr:row>35</xdr:row>
      <xdr:rowOff>161925</xdr:rowOff>
    </xdr:from>
    <xdr:to>
      <xdr:col>48</xdr:col>
      <xdr:colOff>104776</xdr:colOff>
      <xdr:row>52</xdr:row>
      <xdr:rowOff>14288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0491ABC-435F-4005-ABC4-55F82E72AE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190500</xdr:colOff>
      <xdr:row>52</xdr:row>
      <xdr:rowOff>171450</xdr:rowOff>
    </xdr:from>
    <xdr:to>
      <xdr:col>48</xdr:col>
      <xdr:colOff>95251</xdr:colOff>
      <xdr:row>69</xdr:row>
      <xdr:rowOff>23813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ADD2165-D231-454F-92A3-E6E17BD7B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209550</xdr:colOff>
      <xdr:row>69</xdr:row>
      <xdr:rowOff>104775</xdr:rowOff>
    </xdr:from>
    <xdr:to>
      <xdr:col>48</xdr:col>
      <xdr:colOff>114301</xdr:colOff>
      <xdr:row>85</xdr:row>
      <xdr:rowOff>147638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FFB451C-C17E-4669-9867-34F4C084E0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171450</xdr:colOff>
      <xdr:row>1</xdr:row>
      <xdr:rowOff>180975</xdr:rowOff>
    </xdr:from>
    <xdr:to>
      <xdr:col>36</xdr:col>
      <xdr:colOff>76201</xdr:colOff>
      <xdr:row>18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0F1A84-360A-46A9-B53B-C079A67F9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1</xdr:row>
      <xdr:rowOff>180975</xdr:rowOff>
    </xdr:from>
    <xdr:to>
      <xdr:col>42</xdr:col>
      <xdr:colOff>76201</xdr:colOff>
      <xdr:row>18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56FE7B-81C3-43E9-9D8B-943558F7A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171450</xdr:colOff>
      <xdr:row>1</xdr:row>
      <xdr:rowOff>180975</xdr:rowOff>
    </xdr:from>
    <xdr:to>
      <xdr:col>38</xdr:col>
      <xdr:colOff>76201</xdr:colOff>
      <xdr:row>18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24A597-2BD3-4E98-90A3-21511DEE4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171450</xdr:colOff>
      <xdr:row>1</xdr:row>
      <xdr:rowOff>180975</xdr:rowOff>
    </xdr:from>
    <xdr:to>
      <xdr:col>52</xdr:col>
      <xdr:colOff>76201</xdr:colOff>
      <xdr:row>18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DA8A48-ECF2-4FC6-B181-DF013DC39C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190500</xdr:colOff>
      <xdr:row>18</xdr:row>
      <xdr:rowOff>142875</xdr:rowOff>
    </xdr:from>
    <xdr:to>
      <xdr:col>52</xdr:col>
      <xdr:colOff>95251</xdr:colOff>
      <xdr:row>34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24DD3B-E1BB-465B-AA8C-AEC2FFD862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219075</xdr:colOff>
      <xdr:row>35</xdr:row>
      <xdr:rowOff>142875</xdr:rowOff>
    </xdr:from>
    <xdr:to>
      <xdr:col>52</xdr:col>
      <xdr:colOff>123826</xdr:colOff>
      <xdr:row>51</xdr:row>
      <xdr:rowOff>185738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8329C9-B110-4407-9705-AD2D53BDA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228600</xdr:colOff>
      <xdr:row>52</xdr:row>
      <xdr:rowOff>114300</xdr:rowOff>
    </xdr:from>
    <xdr:to>
      <xdr:col>52</xdr:col>
      <xdr:colOff>133351</xdr:colOff>
      <xdr:row>68</xdr:row>
      <xdr:rowOff>157163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F5FF58-9D72-4385-82D9-6E9459B3B9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1</xdr:row>
      <xdr:rowOff>180975</xdr:rowOff>
    </xdr:from>
    <xdr:to>
      <xdr:col>25</xdr:col>
      <xdr:colOff>76201</xdr:colOff>
      <xdr:row>18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F9283C-4D7D-4E8B-9FF8-BD487877C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361950</xdr:colOff>
      <xdr:row>1</xdr:row>
      <xdr:rowOff>114300</xdr:rowOff>
    </xdr:from>
    <xdr:to>
      <xdr:col>34</xdr:col>
      <xdr:colOff>266701</xdr:colOff>
      <xdr:row>17</xdr:row>
      <xdr:rowOff>147638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617458-C12A-408C-A150-0D2578641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171450</xdr:colOff>
      <xdr:row>1</xdr:row>
      <xdr:rowOff>180975</xdr:rowOff>
    </xdr:from>
    <xdr:to>
      <xdr:col>40</xdr:col>
      <xdr:colOff>76201</xdr:colOff>
      <xdr:row>18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218E17-FD51-4AEB-8693-0CB63C246E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171450</xdr:colOff>
      <xdr:row>18</xdr:row>
      <xdr:rowOff>152400</xdr:rowOff>
    </xdr:from>
    <xdr:to>
      <xdr:col>40</xdr:col>
      <xdr:colOff>76201</xdr:colOff>
      <xdr:row>35</xdr:row>
      <xdr:rowOff>4763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E1F000-43A1-4582-BC85-BAE1E4D6B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180975</xdr:colOff>
      <xdr:row>35</xdr:row>
      <xdr:rowOff>95250</xdr:rowOff>
    </xdr:from>
    <xdr:to>
      <xdr:col>40</xdr:col>
      <xdr:colOff>85726</xdr:colOff>
      <xdr:row>51</xdr:row>
      <xdr:rowOff>138113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3E85DC-6B2E-43D1-B8B6-E9EEDB417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142875</xdr:colOff>
      <xdr:row>2</xdr:row>
      <xdr:rowOff>95250</xdr:rowOff>
    </xdr:from>
    <xdr:to>
      <xdr:col>32</xdr:col>
      <xdr:colOff>47626</xdr:colOff>
      <xdr:row>18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40F2D4-C9BA-4AB0-A77E-E173A86CC6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5"/>
  <sheetViews>
    <sheetView tabSelected="1" topLeftCell="A10" workbookViewId="0">
      <selection activeCell="A23" sqref="A23"/>
    </sheetView>
  </sheetViews>
  <sheetFormatPr defaultRowHeight="14.4" x14ac:dyDescent="0.3"/>
  <cols>
    <col min="1" max="1" width="134.88671875" style="2" bestFit="1" customWidth="1"/>
  </cols>
  <sheetData>
    <row r="2" spans="1:1" x14ac:dyDescent="0.3">
      <c r="A2" s="29" t="s">
        <v>0</v>
      </c>
    </row>
    <row r="4" spans="1:1" x14ac:dyDescent="0.3">
      <c r="A4" s="11" t="s">
        <v>1</v>
      </c>
    </row>
    <row r="5" spans="1:1" x14ac:dyDescent="0.3">
      <c r="A5" s="15" t="s">
        <v>2</v>
      </c>
    </row>
    <row r="6" spans="1:1" x14ac:dyDescent="0.3">
      <c r="A6" s="8" t="s">
        <v>3</v>
      </c>
    </row>
    <row r="7" spans="1:1" x14ac:dyDescent="0.3">
      <c r="A7" s="8" t="s">
        <v>4</v>
      </c>
    </row>
    <row r="8" spans="1:1" x14ac:dyDescent="0.3">
      <c r="A8" s="4" t="s">
        <v>5</v>
      </c>
    </row>
    <row r="9" spans="1:1" x14ac:dyDescent="0.3">
      <c r="A9" s="14" t="s">
        <v>6</v>
      </c>
    </row>
    <row r="11" spans="1:1" x14ac:dyDescent="0.3">
      <c r="A11" s="2" t="s">
        <v>7</v>
      </c>
    </row>
    <row r="14" spans="1:1" x14ac:dyDescent="0.3">
      <c r="A14" s="29" t="s">
        <v>8</v>
      </c>
    </row>
    <row r="15" spans="1:1" x14ac:dyDescent="0.3">
      <c r="A15" s="4" t="s">
        <v>9</v>
      </c>
    </row>
    <row r="16" spans="1:1" s="27" customFormat="1" x14ac:dyDescent="0.3">
      <c r="A16" s="4"/>
    </row>
    <row r="17" spans="1:1" x14ac:dyDescent="0.3">
      <c r="A17" s="29" t="s">
        <v>10</v>
      </c>
    </row>
    <row r="18" spans="1:1" x14ac:dyDescent="0.3">
      <c r="A18" s="2" t="s">
        <v>11</v>
      </c>
    </row>
    <row r="19" spans="1:1" x14ac:dyDescent="0.3">
      <c r="A19" s="2" t="s">
        <v>12</v>
      </c>
    </row>
    <row r="20" spans="1:1" x14ac:dyDescent="0.3">
      <c r="A20" s="2" t="s">
        <v>13</v>
      </c>
    </row>
    <row r="21" spans="1:1" x14ac:dyDescent="0.3">
      <c r="A21" s="2" t="s">
        <v>14</v>
      </c>
    </row>
    <row r="22" spans="1:1" x14ac:dyDescent="0.3">
      <c r="A22" s="2" t="s">
        <v>15</v>
      </c>
    </row>
    <row r="23" spans="1:1" x14ac:dyDescent="0.3">
      <c r="A23" s="2" t="s">
        <v>16</v>
      </c>
    </row>
    <row r="24" spans="1:1" x14ac:dyDescent="0.3">
      <c r="A24" s="2" t="s">
        <v>17</v>
      </c>
    </row>
    <row r="25" spans="1:1" x14ac:dyDescent="0.3">
      <c r="A25" s="2" t="s">
        <v>18</v>
      </c>
    </row>
    <row r="26" spans="1:1" x14ac:dyDescent="0.3">
      <c r="A26" s="2" t="s">
        <v>19</v>
      </c>
    </row>
    <row r="28" spans="1:1" x14ac:dyDescent="0.3">
      <c r="A28" s="29" t="s">
        <v>20</v>
      </c>
    </row>
    <row r="29" spans="1:1" x14ac:dyDescent="0.3">
      <c r="A29" s="2" t="s">
        <v>21</v>
      </c>
    </row>
    <row r="30" spans="1:1" x14ac:dyDescent="0.3">
      <c r="A30" s="2" t="s">
        <v>22</v>
      </c>
    </row>
    <row r="31" spans="1:1" x14ac:dyDescent="0.3">
      <c r="A31" s="2" t="s">
        <v>23</v>
      </c>
    </row>
    <row r="32" spans="1:1" x14ac:dyDescent="0.3">
      <c r="A32" s="2" t="s">
        <v>24</v>
      </c>
    </row>
    <row r="33" spans="1:1" x14ac:dyDescent="0.3">
      <c r="A33" s="2" t="s">
        <v>25</v>
      </c>
    </row>
    <row r="34" spans="1:1" x14ac:dyDescent="0.3">
      <c r="A34" s="2" t="s">
        <v>26</v>
      </c>
    </row>
    <row r="35" spans="1:1" x14ac:dyDescent="0.3">
      <c r="A35" s="2" t="s">
        <v>27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topLeftCell="T15" workbookViewId="0">
      <selection activeCell="AS25" sqref="AS25"/>
    </sheetView>
  </sheetViews>
  <sheetFormatPr defaultRowHeight="14.4" x14ac:dyDescent="0.3"/>
  <cols>
    <col min="1" max="1" width="18.44140625" bestFit="1" customWidth="1"/>
    <col min="2" max="2" width="9.6640625" style="1" customWidth="1"/>
    <col min="3" max="4" width="17.6640625" bestFit="1" customWidth="1"/>
    <col min="5" max="5" width="17.5546875" bestFit="1" customWidth="1"/>
    <col min="6" max="6" width="17.44140625" bestFit="1" customWidth="1"/>
    <col min="7" max="7" width="21.44140625" bestFit="1" customWidth="1"/>
    <col min="8" max="8" width="21.109375" bestFit="1" customWidth="1"/>
    <col min="9" max="9" width="4" customWidth="1"/>
    <col min="10" max="11" width="8.6640625" customWidth="1"/>
    <col min="12" max="12" width="8.6640625" style="7" customWidth="1"/>
    <col min="13" max="13" width="11.6640625" style="7" customWidth="1"/>
    <col min="14" max="14" width="4" customWidth="1"/>
    <col min="15" max="15" width="11.109375" style="1" customWidth="1"/>
    <col min="16" max="17" width="17.6640625" bestFit="1" customWidth="1"/>
    <col min="18" max="18" width="17.5546875" bestFit="1" customWidth="1"/>
    <col min="19" max="19" width="17.44140625" bestFit="1" customWidth="1"/>
    <col min="20" max="20" width="21.44140625" bestFit="1" customWidth="1"/>
    <col min="21" max="21" width="21.109375" bestFit="1" customWidth="1"/>
    <col min="22" max="22" width="4" customWidth="1"/>
  </cols>
  <sheetData>
    <row r="1" spans="1:22" ht="15" thickBot="1" x14ac:dyDescent="0.35">
      <c r="A1" s="18" t="s">
        <v>124</v>
      </c>
      <c r="B1" s="18" t="s">
        <v>125</v>
      </c>
      <c r="C1" s="19" t="s">
        <v>108</v>
      </c>
      <c r="D1" s="19" t="s">
        <v>109</v>
      </c>
      <c r="E1" s="19" t="s">
        <v>110</v>
      </c>
      <c r="F1" s="19" t="s">
        <v>111</v>
      </c>
      <c r="G1" s="19" t="s">
        <v>112</v>
      </c>
      <c r="H1" s="19" t="s">
        <v>113</v>
      </c>
      <c r="I1" s="20"/>
      <c r="J1" s="21" t="s">
        <v>126</v>
      </c>
      <c r="K1" s="21" t="s">
        <v>127</v>
      </c>
      <c r="L1" s="22" t="s">
        <v>128</v>
      </c>
      <c r="M1" s="22" t="s">
        <v>129</v>
      </c>
      <c r="N1" s="23"/>
      <c r="O1" s="18" t="s">
        <v>130</v>
      </c>
      <c r="P1" s="18" t="s">
        <v>108</v>
      </c>
      <c r="Q1" s="18" t="s">
        <v>109</v>
      </c>
      <c r="R1" s="18" t="s">
        <v>110</v>
      </c>
      <c r="S1" s="18" t="s">
        <v>111</v>
      </c>
      <c r="T1" s="18" t="s">
        <v>112</v>
      </c>
      <c r="U1" s="18" t="s">
        <v>113</v>
      </c>
      <c r="V1" s="6"/>
    </row>
    <row r="2" spans="1:22" ht="15" thickTop="1" x14ac:dyDescent="0.3">
      <c r="A2" s="27" t="s">
        <v>131</v>
      </c>
      <c r="B2" s="29" t="s">
        <v>132</v>
      </c>
      <c r="C2" s="10" t="s">
        <v>161</v>
      </c>
      <c r="D2" s="10" t="s">
        <v>161</v>
      </c>
      <c r="E2" s="10" t="s">
        <v>161</v>
      </c>
      <c r="F2" s="10" t="s">
        <v>161</v>
      </c>
      <c r="G2" s="10" t="s">
        <v>161</v>
      </c>
      <c r="H2" s="10" t="s">
        <v>161</v>
      </c>
      <c r="I2" s="6"/>
      <c r="J2" s="15"/>
      <c r="K2" s="15"/>
      <c r="L2" s="17"/>
      <c r="M2" s="17"/>
      <c r="N2" s="6"/>
      <c r="O2" s="29">
        <v>20</v>
      </c>
      <c r="P2" s="3"/>
      <c r="Q2" s="3"/>
      <c r="R2" s="3"/>
      <c r="S2" s="3"/>
      <c r="T2" s="3"/>
      <c r="U2" s="3"/>
      <c r="V2" s="6"/>
    </row>
    <row r="3" spans="1:22" x14ac:dyDescent="0.3">
      <c r="A3" s="27" t="s">
        <v>133</v>
      </c>
      <c r="B3" s="29" t="s">
        <v>134</v>
      </c>
      <c r="C3" s="10">
        <v>9</v>
      </c>
      <c r="D3" s="10">
        <v>5</v>
      </c>
      <c r="E3" s="10">
        <v>5</v>
      </c>
      <c r="F3" s="10">
        <v>2</v>
      </c>
      <c r="G3" s="10">
        <v>2</v>
      </c>
      <c r="H3" s="10">
        <v>3</v>
      </c>
      <c r="I3" s="6"/>
      <c r="J3" s="15">
        <f t="shared" ref="J3:J15" si="0">MIN(C3:H3)</f>
        <v>2</v>
      </c>
      <c r="K3" s="15">
        <f t="shared" ref="K3:K15" si="1">MAX(C3:H3)</f>
        <v>9</v>
      </c>
      <c r="L3" s="17">
        <f t="shared" ref="L3:L15" si="2">AVERAGE(C3:H3)</f>
        <v>4.333333333333333</v>
      </c>
      <c r="M3" s="17">
        <f t="shared" ref="M3:M15" si="3">STDEV(C3:H3)</f>
        <v>2.6583202716502514</v>
      </c>
      <c r="N3" s="6"/>
      <c r="O3" s="29">
        <v>3</v>
      </c>
      <c r="P3" s="3">
        <f t="shared" ref="P3:U8" si="4">C3/$O3</f>
        <v>3</v>
      </c>
      <c r="Q3" s="3">
        <f t="shared" si="4"/>
        <v>1.6666666666666667</v>
      </c>
      <c r="R3" s="3">
        <f t="shared" si="4"/>
        <v>1.6666666666666667</v>
      </c>
      <c r="S3" s="3">
        <f t="shared" si="4"/>
        <v>0.66666666666666663</v>
      </c>
      <c r="T3" s="3">
        <f t="shared" si="4"/>
        <v>0.66666666666666663</v>
      </c>
      <c r="U3" s="3">
        <f t="shared" si="4"/>
        <v>1</v>
      </c>
      <c r="V3" s="6"/>
    </row>
    <row r="4" spans="1:22" x14ac:dyDescent="0.3">
      <c r="A4" s="27" t="s">
        <v>135</v>
      </c>
      <c r="B4" s="29" t="s">
        <v>136</v>
      </c>
      <c r="C4" s="10">
        <v>21000</v>
      </c>
      <c r="D4" s="10">
        <v>32000</v>
      </c>
      <c r="E4" s="10">
        <v>6300</v>
      </c>
      <c r="F4" s="10">
        <v>9300</v>
      </c>
      <c r="G4" s="10">
        <v>16000</v>
      </c>
      <c r="H4" s="10">
        <v>17000</v>
      </c>
      <c r="I4" s="6"/>
      <c r="J4" s="15">
        <f t="shared" si="0"/>
        <v>6300</v>
      </c>
      <c r="K4" s="15">
        <f t="shared" si="1"/>
        <v>32000</v>
      </c>
      <c r="L4" s="16">
        <f t="shared" si="2"/>
        <v>16933.333333333332</v>
      </c>
      <c r="M4" s="16">
        <f t="shared" si="3"/>
        <v>9118.698737575809</v>
      </c>
      <c r="N4" s="6"/>
      <c r="O4" s="29">
        <v>80000</v>
      </c>
      <c r="P4" s="3">
        <f t="shared" si="4"/>
        <v>0.26250000000000001</v>
      </c>
      <c r="Q4" s="3">
        <f t="shared" si="4"/>
        <v>0.4</v>
      </c>
      <c r="R4" s="3">
        <f t="shared" si="4"/>
        <v>7.8750000000000001E-2</v>
      </c>
      <c r="S4" s="3">
        <f t="shared" si="4"/>
        <v>0.11625000000000001</v>
      </c>
      <c r="T4" s="3">
        <f t="shared" si="4"/>
        <v>0.2</v>
      </c>
      <c r="U4" s="3">
        <f t="shared" si="4"/>
        <v>0.21249999999999999</v>
      </c>
      <c r="V4" s="6"/>
    </row>
    <row r="5" spans="1:22" x14ac:dyDescent="0.3">
      <c r="A5" s="27" t="s">
        <v>137</v>
      </c>
      <c r="B5" s="29" t="s">
        <v>138</v>
      </c>
      <c r="C5" s="10">
        <v>2</v>
      </c>
      <c r="D5" s="10">
        <v>3</v>
      </c>
      <c r="E5" s="10">
        <v>3</v>
      </c>
      <c r="F5" s="10">
        <v>200</v>
      </c>
      <c r="G5" s="10">
        <v>2</v>
      </c>
      <c r="H5" s="10">
        <v>2</v>
      </c>
      <c r="I5" s="6"/>
      <c r="J5" s="15">
        <f t="shared" si="0"/>
        <v>2</v>
      </c>
      <c r="K5" s="15">
        <f t="shared" si="1"/>
        <v>200</v>
      </c>
      <c r="L5" s="17">
        <f t="shared" si="2"/>
        <v>35.333333333333336</v>
      </c>
      <c r="M5" s="17">
        <f t="shared" si="3"/>
        <v>80.671349726322703</v>
      </c>
      <c r="N5" s="6"/>
      <c r="O5" s="29">
        <v>350</v>
      </c>
      <c r="P5" s="3">
        <f t="shared" si="4"/>
        <v>5.7142857142857143E-3</v>
      </c>
      <c r="Q5" s="3">
        <f t="shared" si="4"/>
        <v>8.5714285714285719E-3</v>
      </c>
      <c r="R5" s="3">
        <f t="shared" si="4"/>
        <v>8.5714285714285719E-3</v>
      </c>
      <c r="S5" s="3">
        <f t="shared" si="4"/>
        <v>0.5714285714285714</v>
      </c>
      <c r="T5" s="3">
        <f t="shared" si="4"/>
        <v>5.7142857142857143E-3</v>
      </c>
      <c r="U5" s="3">
        <f t="shared" si="4"/>
        <v>5.7142857142857143E-3</v>
      </c>
      <c r="V5" s="6"/>
    </row>
    <row r="6" spans="1:22" x14ac:dyDescent="0.3">
      <c r="A6" s="27" t="s">
        <v>139</v>
      </c>
      <c r="B6" s="29" t="s">
        <v>140</v>
      </c>
      <c r="C6" s="10">
        <v>13</v>
      </c>
      <c r="D6" s="10">
        <v>10</v>
      </c>
      <c r="E6" s="10">
        <v>3.1</v>
      </c>
      <c r="F6" s="10">
        <v>3.3</v>
      </c>
      <c r="G6" s="10">
        <v>7</v>
      </c>
      <c r="H6" s="10">
        <v>6.7</v>
      </c>
      <c r="I6" s="6"/>
      <c r="J6" s="15">
        <f t="shared" si="0"/>
        <v>3.1</v>
      </c>
      <c r="K6" s="15">
        <f t="shared" si="1"/>
        <v>13</v>
      </c>
      <c r="L6" s="17">
        <f t="shared" si="2"/>
        <v>7.1833333333333345</v>
      </c>
      <c r="M6" s="17">
        <f t="shared" si="3"/>
        <v>3.8415708592536255</v>
      </c>
      <c r="N6" s="6"/>
      <c r="O6" s="29">
        <v>13.6</v>
      </c>
      <c r="P6" s="3">
        <f t="shared" si="4"/>
        <v>0.95588235294117652</v>
      </c>
      <c r="Q6" s="3">
        <f t="shared" si="4"/>
        <v>0.73529411764705888</v>
      </c>
      <c r="R6" s="3">
        <f t="shared" si="4"/>
        <v>0.22794117647058826</v>
      </c>
      <c r="S6" s="3">
        <f t="shared" si="4"/>
        <v>0.24264705882352941</v>
      </c>
      <c r="T6" s="3">
        <f t="shared" si="4"/>
        <v>0.51470588235294124</v>
      </c>
      <c r="U6" s="3">
        <f t="shared" si="4"/>
        <v>0.49264705882352944</v>
      </c>
      <c r="V6" s="6"/>
    </row>
    <row r="7" spans="1:22" x14ac:dyDescent="0.3">
      <c r="A7" s="27" t="s">
        <v>141</v>
      </c>
      <c r="B7" s="29" t="s">
        <v>142</v>
      </c>
      <c r="C7" s="10">
        <v>20</v>
      </c>
      <c r="D7" s="10">
        <v>9</v>
      </c>
      <c r="E7" s="10">
        <v>10</v>
      </c>
      <c r="F7" s="10">
        <v>5</v>
      </c>
      <c r="G7" s="10">
        <v>13</v>
      </c>
      <c r="H7" s="10">
        <v>25</v>
      </c>
      <c r="I7" s="6"/>
      <c r="J7" s="15">
        <f t="shared" si="0"/>
        <v>5</v>
      </c>
      <c r="K7" s="15">
        <f t="shared" si="1"/>
        <v>25</v>
      </c>
      <c r="L7" s="17">
        <f t="shared" si="2"/>
        <v>13.666666666666666</v>
      </c>
      <c r="M7" s="17">
        <f t="shared" si="3"/>
        <v>7.4744007563594455</v>
      </c>
      <c r="N7" s="6"/>
      <c r="O7" s="29">
        <v>107</v>
      </c>
      <c r="P7" s="3">
        <f t="shared" si="4"/>
        <v>0.18691588785046728</v>
      </c>
      <c r="Q7" s="3">
        <f t="shared" si="4"/>
        <v>8.4112149532710276E-2</v>
      </c>
      <c r="R7" s="3">
        <f t="shared" si="4"/>
        <v>9.3457943925233641E-2</v>
      </c>
      <c r="S7" s="3">
        <f t="shared" si="4"/>
        <v>4.6728971962616821E-2</v>
      </c>
      <c r="T7" s="3">
        <f t="shared" si="4"/>
        <v>0.12149532710280374</v>
      </c>
      <c r="U7" s="3">
        <f t="shared" si="4"/>
        <v>0.23364485981308411</v>
      </c>
      <c r="V7" s="6"/>
    </row>
    <row r="8" spans="1:22" x14ac:dyDescent="0.3">
      <c r="A8" s="27" t="s">
        <v>143</v>
      </c>
      <c r="B8" s="29" t="s">
        <v>144</v>
      </c>
      <c r="C8" s="10">
        <v>5</v>
      </c>
      <c r="D8" s="10">
        <v>3</v>
      </c>
      <c r="E8" s="10">
        <v>3</v>
      </c>
      <c r="F8" s="10">
        <v>2</v>
      </c>
      <c r="G8" s="10">
        <v>3</v>
      </c>
      <c r="H8" s="10">
        <v>4</v>
      </c>
      <c r="I8" s="6"/>
      <c r="J8" s="15">
        <f t="shared" si="0"/>
        <v>2</v>
      </c>
      <c r="K8" s="15">
        <f t="shared" si="1"/>
        <v>5</v>
      </c>
      <c r="L8" s="17">
        <f t="shared" si="2"/>
        <v>3.3333333333333335</v>
      </c>
      <c r="M8" s="17">
        <f t="shared" si="3"/>
        <v>1.0327955589886442</v>
      </c>
      <c r="N8" s="6"/>
      <c r="O8" s="29">
        <v>83</v>
      </c>
      <c r="P8" s="3">
        <f t="shared" si="4"/>
        <v>6.0240963855421686E-2</v>
      </c>
      <c r="Q8" s="3">
        <f t="shared" si="4"/>
        <v>3.614457831325301E-2</v>
      </c>
      <c r="R8" s="3">
        <f t="shared" si="4"/>
        <v>3.614457831325301E-2</v>
      </c>
      <c r="S8" s="3">
        <f t="shared" si="4"/>
        <v>2.4096385542168676E-2</v>
      </c>
      <c r="T8" s="3">
        <f t="shared" si="4"/>
        <v>3.614457831325301E-2</v>
      </c>
      <c r="U8" s="3">
        <f t="shared" si="4"/>
        <v>4.8192771084337352E-2</v>
      </c>
      <c r="V8" s="6"/>
    </row>
    <row r="9" spans="1:22" x14ac:dyDescent="0.3">
      <c r="A9" s="27" t="s">
        <v>145</v>
      </c>
      <c r="B9" s="29" t="s">
        <v>146</v>
      </c>
      <c r="C9" s="10">
        <v>3</v>
      </c>
      <c r="D9" s="10">
        <v>3</v>
      </c>
      <c r="E9" s="10">
        <v>2</v>
      </c>
      <c r="F9" s="10">
        <v>1</v>
      </c>
      <c r="G9" s="10" t="s">
        <v>161</v>
      </c>
      <c r="H9" s="10">
        <v>3</v>
      </c>
      <c r="I9" s="6"/>
      <c r="J9" s="15">
        <f t="shared" si="0"/>
        <v>1</v>
      </c>
      <c r="K9" s="15">
        <f t="shared" si="1"/>
        <v>3</v>
      </c>
      <c r="L9" s="17">
        <f t="shared" si="2"/>
        <v>2.4</v>
      </c>
      <c r="M9" s="17">
        <f t="shared" si="3"/>
        <v>0.89442719099991574</v>
      </c>
      <c r="N9" s="6"/>
      <c r="O9" s="29">
        <v>600</v>
      </c>
      <c r="P9" s="3">
        <f t="shared" ref="P9:S15" si="5">C9/$O9</f>
        <v>5.0000000000000001E-3</v>
      </c>
      <c r="Q9" s="3">
        <f t="shared" si="5"/>
        <v>5.0000000000000001E-3</v>
      </c>
      <c r="R9" s="3">
        <f t="shared" si="5"/>
        <v>3.3333333333333335E-3</v>
      </c>
      <c r="S9" s="3">
        <f t="shared" si="5"/>
        <v>1.6666666666666668E-3</v>
      </c>
      <c r="T9" s="3"/>
      <c r="U9" s="3">
        <f t="shared" ref="U9:U15" si="6">H9/$O9</f>
        <v>5.0000000000000001E-3</v>
      </c>
      <c r="V9" s="6"/>
    </row>
    <row r="10" spans="1:22" x14ac:dyDescent="0.3">
      <c r="A10" s="27" t="s">
        <v>147</v>
      </c>
      <c r="B10" s="29" t="s">
        <v>148</v>
      </c>
      <c r="C10" s="10">
        <v>400</v>
      </c>
      <c r="D10" s="10">
        <v>800</v>
      </c>
      <c r="E10" s="10">
        <v>200</v>
      </c>
      <c r="F10" s="10">
        <v>200</v>
      </c>
      <c r="G10" s="10">
        <v>500</v>
      </c>
      <c r="H10" s="10">
        <v>800</v>
      </c>
      <c r="I10" s="6"/>
      <c r="J10" s="15">
        <f t="shared" si="0"/>
        <v>200</v>
      </c>
      <c r="K10" s="15">
        <f t="shared" si="1"/>
        <v>800</v>
      </c>
      <c r="L10" s="16">
        <f t="shared" si="2"/>
        <v>483.33333333333331</v>
      </c>
      <c r="M10" s="16">
        <f t="shared" si="3"/>
        <v>271.41603981096375</v>
      </c>
      <c r="N10" s="6"/>
      <c r="O10" s="29">
        <v>35000</v>
      </c>
      <c r="P10" s="3">
        <f t="shared" si="5"/>
        <v>1.1428571428571429E-2</v>
      </c>
      <c r="Q10" s="3">
        <f t="shared" si="5"/>
        <v>2.2857142857142857E-2</v>
      </c>
      <c r="R10" s="3">
        <f t="shared" si="5"/>
        <v>5.7142857142857143E-3</v>
      </c>
      <c r="S10" s="3">
        <f t="shared" si="5"/>
        <v>5.7142857142857143E-3</v>
      </c>
      <c r="T10" s="3">
        <f t="shared" ref="T10:T15" si="7">G10/$O10</f>
        <v>1.4285714285714285E-2</v>
      </c>
      <c r="U10" s="3">
        <f t="shared" si="6"/>
        <v>2.2857142857142857E-2</v>
      </c>
      <c r="V10" s="6"/>
    </row>
    <row r="11" spans="1:22" x14ac:dyDescent="0.3">
      <c r="A11" s="27" t="s">
        <v>149</v>
      </c>
      <c r="B11" s="29" t="s">
        <v>150</v>
      </c>
      <c r="C11" s="10">
        <v>17</v>
      </c>
      <c r="D11" s="10">
        <v>4</v>
      </c>
      <c r="E11" s="10">
        <v>5</v>
      </c>
      <c r="F11" s="10">
        <v>9</v>
      </c>
      <c r="G11" s="10">
        <v>9</v>
      </c>
      <c r="H11" s="10">
        <v>12</v>
      </c>
      <c r="I11" s="6"/>
      <c r="J11" s="15">
        <f t="shared" si="0"/>
        <v>4</v>
      </c>
      <c r="K11" s="15">
        <f t="shared" si="1"/>
        <v>17</v>
      </c>
      <c r="L11" s="17">
        <f t="shared" si="2"/>
        <v>9.3333333333333339</v>
      </c>
      <c r="M11" s="17">
        <f t="shared" si="3"/>
        <v>4.7609522856952342</v>
      </c>
      <c r="N11" s="6"/>
      <c r="O11" s="29">
        <v>17</v>
      </c>
      <c r="P11" s="3">
        <f t="shared" si="5"/>
        <v>1</v>
      </c>
      <c r="Q11" s="3">
        <f t="shared" si="5"/>
        <v>0.23529411764705882</v>
      </c>
      <c r="R11" s="3">
        <f t="shared" si="5"/>
        <v>0.29411764705882354</v>
      </c>
      <c r="S11" s="3">
        <f t="shared" si="5"/>
        <v>0.52941176470588236</v>
      </c>
      <c r="T11" s="3">
        <f t="shared" si="7"/>
        <v>0.52941176470588236</v>
      </c>
      <c r="U11" s="3">
        <f t="shared" si="6"/>
        <v>0.70588235294117652</v>
      </c>
      <c r="V11" s="6"/>
    </row>
    <row r="12" spans="1:22" x14ac:dyDescent="0.3">
      <c r="A12" s="27" t="s">
        <v>151</v>
      </c>
      <c r="B12" s="29" t="s">
        <v>152</v>
      </c>
      <c r="C12" s="10">
        <v>9</v>
      </c>
      <c r="D12" s="10">
        <v>4</v>
      </c>
      <c r="E12" s="10">
        <v>4</v>
      </c>
      <c r="F12" s="10">
        <v>6</v>
      </c>
      <c r="G12" s="10">
        <v>4</v>
      </c>
      <c r="H12" s="10">
        <v>6</v>
      </c>
      <c r="I12" s="6"/>
      <c r="J12" s="15">
        <f t="shared" si="0"/>
        <v>4</v>
      </c>
      <c r="K12" s="15">
        <f t="shared" si="1"/>
        <v>9</v>
      </c>
      <c r="L12" s="17">
        <f t="shared" si="2"/>
        <v>5.5</v>
      </c>
      <c r="M12" s="17">
        <f t="shared" si="3"/>
        <v>1.9748417658131499</v>
      </c>
      <c r="N12" s="6"/>
      <c r="O12" s="29">
        <v>44</v>
      </c>
      <c r="P12" s="3">
        <f t="shared" si="5"/>
        <v>0.20454545454545456</v>
      </c>
      <c r="Q12" s="3">
        <f t="shared" si="5"/>
        <v>9.0909090909090912E-2</v>
      </c>
      <c r="R12" s="3">
        <f t="shared" si="5"/>
        <v>9.0909090909090912E-2</v>
      </c>
      <c r="S12" s="3">
        <f t="shared" si="5"/>
        <v>0.13636363636363635</v>
      </c>
      <c r="T12" s="3">
        <f t="shared" si="7"/>
        <v>9.0909090909090912E-2</v>
      </c>
      <c r="U12" s="3">
        <f t="shared" si="6"/>
        <v>0.13636363636363635</v>
      </c>
      <c r="V12" s="6"/>
    </row>
    <row r="13" spans="1:22" x14ac:dyDescent="0.3">
      <c r="A13" s="27" t="s">
        <v>153</v>
      </c>
      <c r="B13" s="29" t="s">
        <v>154</v>
      </c>
      <c r="C13" s="10">
        <v>3</v>
      </c>
      <c r="D13" s="10">
        <v>2</v>
      </c>
      <c r="E13" s="10">
        <v>3</v>
      </c>
      <c r="F13" s="10">
        <v>4</v>
      </c>
      <c r="G13" s="10">
        <v>3</v>
      </c>
      <c r="H13" s="10">
        <v>4</v>
      </c>
      <c r="I13" s="6"/>
      <c r="J13" s="15">
        <f t="shared" si="0"/>
        <v>2</v>
      </c>
      <c r="K13" s="15">
        <f t="shared" si="1"/>
        <v>4</v>
      </c>
      <c r="L13" s="17">
        <f t="shared" si="2"/>
        <v>3.1666666666666665</v>
      </c>
      <c r="M13" s="17">
        <f t="shared" si="3"/>
        <v>0.75277265270908122</v>
      </c>
      <c r="N13" s="6"/>
      <c r="O13" s="29">
        <v>25</v>
      </c>
      <c r="P13" s="3">
        <f t="shared" si="5"/>
        <v>0.12</v>
      </c>
      <c r="Q13" s="3">
        <f t="shared" si="5"/>
        <v>0.08</v>
      </c>
      <c r="R13" s="3">
        <f t="shared" si="5"/>
        <v>0.12</v>
      </c>
      <c r="S13" s="3">
        <f t="shared" si="5"/>
        <v>0.16</v>
      </c>
      <c r="T13" s="3">
        <f t="shared" si="7"/>
        <v>0.12</v>
      </c>
      <c r="U13" s="3">
        <f t="shared" si="6"/>
        <v>0.16</v>
      </c>
      <c r="V13" s="6"/>
    </row>
    <row r="14" spans="1:22" x14ac:dyDescent="0.3">
      <c r="A14" s="27" t="s">
        <v>155</v>
      </c>
      <c r="B14" s="29" t="s">
        <v>156</v>
      </c>
      <c r="C14" s="10">
        <v>52</v>
      </c>
      <c r="D14" s="10">
        <v>9</v>
      </c>
      <c r="E14" s="10">
        <v>9</v>
      </c>
      <c r="F14" s="10">
        <v>11</v>
      </c>
      <c r="G14" s="10">
        <v>5</v>
      </c>
      <c r="H14" s="10">
        <v>7</v>
      </c>
      <c r="I14" s="6"/>
      <c r="J14" s="15">
        <f t="shared" si="0"/>
        <v>5</v>
      </c>
      <c r="K14" s="15">
        <f t="shared" si="1"/>
        <v>52</v>
      </c>
      <c r="L14" s="17">
        <f t="shared" si="2"/>
        <v>15.5</v>
      </c>
      <c r="M14" s="17">
        <f t="shared" si="3"/>
        <v>17.997222007854432</v>
      </c>
      <c r="N14" s="6"/>
      <c r="O14" s="29">
        <v>71</v>
      </c>
      <c r="P14" s="3">
        <f t="shared" si="5"/>
        <v>0.73239436619718312</v>
      </c>
      <c r="Q14" s="3">
        <f t="shared" si="5"/>
        <v>0.12676056338028169</v>
      </c>
      <c r="R14" s="3">
        <f t="shared" si="5"/>
        <v>0.12676056338028169</v>
      </c>
      <c r="S14" s="3">
        <f t="shared" si="5"/>
        <v>0.15492957746478872</v>
      </c>
      <c r="T14" s="3">
        <f t="shared" si="7"/>
        <v>7.0422535211267609E-2</v>
      </c>
      <c r="U14" s="3">
        <f t="shared" si="6"/>
        <v>9.8591549295774641E-2</v>
      </c>
      <c r="V14" s="6"/>
    </row>
    <row r="15" spans="1:22" x14ac:dyDescent="0.3">
      <c r="A15" s="27" t="s">
        <v>157</v>
      </c>
      <c r="B15" s="29" t="s">
        <v>158</v>
      </c>
      <c r="C15" s="10">
        <v>4.5999999999999996</v>
      </c>
      <c r="D15" s="10">
        <v>7.9</v>
      </c>
      <c r="E15" s="10">
        <v>4.7</v>
      </c>
      <c r="F15" s="10">
        <v>4.2</v>
      </c>
      <c r="G15" s="10">
        <v>5</v>
      </c>
      <c r="H15" s="10">
        <v>3.7</v>
      </c>
      <c r="I15" s="6"/>
      <c r="J15" s="15">
        <f t="shared" si="0"/>
        <v>3.7</v>
      </c>
      <c r="K15" s="15">
        <f t="shared" si="1"/>
        <v>7.9</v>
      </c>
      <c r="L15" s="17">
        <f t="shared" si="2"/>
        <v>5.0166666666666666</v>
      </c>
      <c r="M15" s="17">
        <f t="shared" si="3"/>
        <v>1.4824529222429543</v>
      </c>
      <c r="N15" s="6"/>
      <c r="O15" s="29">
        <v>17</v>
      </c>
      <c r="P15" s="3">
        <f t="shared" si="5"/>
        <v>0.27058823529411763</v>
      </c>
      <c r="Q15" s="3">
        <f t="shared" si="5"/>
        <v>0.46470588235294119</v>
      </c>
      <c r="R15" s="3">
        <f t="shared" si="5"/>
        <v>0.27647058823529413</v>
      </c>
      <c r="S15" s="3">
        <f t="shared" si="5"/>
        <v>0.24705882352941178</v>
      </c>
      <c r="T15" s="3">
        <f t="shared" si="7"/>
        <v>0.29411764705882354</v>
      </c>
      <c r="U15" s="3">
        <f t="shared" si="6"/>
        <v>0.21764705882352942</v>
      </c>
      <c r="V15" s="6"/>
    </row>
    <row r="16" spans="1:22" x14ac:dyDescent="0.3">
      <c r="A16" s="27" t="s">
        <v>159</v>
      </c>
      <c r="B16" s="29" t="s">
        <v>160</v>
      </c>
      <c r="C16" s="10" t="s">
        <v>161</v>
      </c>
      <c r="D16" s="10" t="s">
        <v>161</v>
      </c>
      <c r="E16" s="10" t="s">
        <v>161</v>
      </c>
      <c r="F16" s="10" t="s">
        <v>161</v>
      </c>
      <c r="G16" s="10" t="s">
        <v>161</v>
      </c>
      <c r="H16" s="10" t="s">
        <v>161</v>
      </c>
      <c r="I16" s="6"/>
      <c r="J16" s="15"/>
      <c r="K16" s="15"/>
      <c r="L16" s="17"/>
      <c r="M16" s="17"/>
      <c r="N16" s="6"/>
      <c r="O16" s="29">
        <v>1.6</v>
      </c>
      <c r="P16" s="3"/>
      <c r="Q16" s="3"/>
      <c r="R16" s="3"/>
      <c r="S16" s="3"/>
      <c r="T16" s="3"/>
      <c r="U16" s="3"/>
      <c r="V16" s="6"/>
    </row>
    <row r="17" spans="1:22" x14ac:dyDescent="0.3">
      <c r="A17" s="27" t="s">
        <v>162</v>
      </c>
      <c r="B17" s="29" t="s">
        <v>163</v>
      </c>
      <c r="C17" s="10">
        <v>4.8</v>
      </c>
      <c r="D17" s="10">
        <v>7.7</v>
      </c>
      <c r="E17" s="10">
        <v>0.38</v>
      </c>
      <c r="F17" s="10">
        <v>0.52</v>
      </c>
      <c r="G17" s="10">
        <v>1.1000000000000001</v>
      </c>
      <c r="H17" s="10">
        <v>1.2</v>
      </c>
      <c r="I17" s="6"/>
      <c r="J17" s="15">
        <f>MIN(C17:H17)</f>
        <v>0.38</v>
      </c>
      <c r="K17" s="15">
        <f>MAX(C17:H17)</f>
        <v>7.7</v>
      </c>
      <c r="L17" s="17">
        <f>AVERAGE(C17:H17)</f>
        <v>2.6166666666666667</v>
      </c>
      <c r="M17" s="17">
        <f>STDEV(C17:H17)</f>
        <v>2.9770164034930455</v>
      </c>
      <c r="N17" s="6"/>
      <c r="O17" s="29">
        <v>112</v>
      </c>
      <c r="P17" s="3">
        <f t="shared" ref="P17:U19" si="8">C17/$O17</f>
        <v>4.2857142857142858E-2</v>
      </c>
      <c r="Q17" s="3">
        <f t="shared" si="8"/>
        <v>6.8750000000000006E-2</v>
      </c>
      <c r="R17" s="3">
        <f t="shared" si="8"/>
        <v>3.3928571428571428E-3</v>
      </c>
      <c r="S17" s="3">
        <f t="shared" si="8"/>
        <v>4.642857142857143E-3</v>
      </c>
      <c r="T17" s="3">
        <f t="shared" si="8"/>
        <v>9.821428571428573E-3</v>
      </c>
      <c r="U17" s="3">
        <f t="shared" si="8"/>
        <v>1.0714285714285714E-2</v>
      </c>
      <c r="V17" s="6"/>
    </row>
    <row r="18" spans="1:22" x14ac:dyDescent="0.3">
      <c r="A18" s="27" t="s">
        <v>164</v>
      </c>
      <c r="B18" s="29" t="s">
        <v>165</v>
      </c>
      <c r="C18" s="10">
        <v>15</v>
      </c>
      <c r="D18" s="10">
        <v>7</v>
      </c>
      <c r="E18" s="10">
        <v>8</v>
      </c>
      <c r="F18" s="10">
        <v>63</v>
      </c>
      <c r="G18" s="10">
        <v>18</v>
      </c>
      <c r="H18" s="10">
        <v>10</v>
      </c>
      <c r="I18" s="6"/>
      <c r="J18" s="15">
        <f>MIN(C18:H18)</f>
        <v>7</v>
      </c>
      <c r="K18" s="15">
        <f>MAX(C18:H18)</f>
        <v>63</v>
      </c>
      <c r="L18" s="17">
        <f>AVERAGE(C18:H18)</f>
        <v>20.166666666666668</v>
      </c>
      <c r="M18" s="17">
        <f>STDEV(C18:H18)</f>
        <v>21.404828115793563</v>
      </c>
      <c r="N18" s="6"/>
      <c r="O18" s="29">
        <v>22</v>
      </c>
      <c r="P18" s="3">
        <f t="shared" si="8"/>
        <v>0.68181818181818177</v>
      </c>
      <c r="Q18" s="3">
        <f t="shared" si="8"/>
        <v>0.31818181818181818</v>
      </c>
      <c r="R18" s="3">
        <f t="shared" si="8"/>
        <v>0.36363636363636365</v>
      </c>
      <c r="S18" s="3">
        <f t="shared" si="8"/>
        <v>2.8636363636363638</v>
      </c>
      <c r="T18" s="3">
        <f t="shared" si="8"/>
        <v>0.81818181818181823</v>
      </c>
      <c r="U18" s="3">
        <f t="shared" si="8"/>
        <v>0.45454545454545453</v>
      </c>
      <c r="V18" s="6"/>
    </row>
    <row r="19" spans="1:22" x14ac:dyDescent="0.3">
      <c r="A19" s="27" t="s">
        <v>166</v>
      </c>
      <c r="B19" s="29" t="s">
        <v>167</v>
      </c>
      <c r="C19" s="10">
        <v>79</v>
      </c>
      <c r="D19" s="10">
        <v>21</v>
      </c>
      <c r="E19" s="10">
        <v>23</v>
      </c>
      <c r="F19" s="10">
        <v>26</v>
      </c>
      <c r="G19" s="10">
        <v>22</v>
      </c>
      <c r="H19" s="10">
        <v>26</v>
      </c>
      <c r="I19" s="6"/>
      <c r="J19" s="15">
        <f>MIN(C19:H19)</f>
        <v>21</v>
      </c>
      <c r="K19" s="15">
        <f>MAX(C19:H19)</f>
        <v>79</v>
      </c>
      <c r="L19" s="17">
        <f>AVERAGE(C19:H19)</f>
        <v>32.833333333333336</v>
      </c>
      <c r="M19" s="17">
        <f>STDEV(C19:H19)</f>
        <v>22.710496838833507</v>
      </c>
      <c r="N19" s="6"/>
      <c r="O19" s="29">
        <v>190</v>
      </c>
      <c r="P19" s="3">
        <f t="shared" si="8"/>
        <v>0.41578947368421054</v>
      </c>
      <c r="Q19" s="3">
        <f t="shared" si="8"/>
        <v>0.11052631578947368</v>
      </c>
      <c r="R19" s="3">
        <f t="shared" si="8"/>
        <v>0.12105263157894737</v>
      </c>
      <c r="S19" s="3">
        <f t="shared" si="8"/>
        <v>0.1368421052631579</v>
      </c>
      <c r="T19" s="3">
        <f t="shared" si="8"/>
        <v>0.11578947368421053</v>
      </c>
      <c r="U19" s="3">
        <f t="shared" si="8"/>
        <v>0.1368421052631579</v>
      </c>
      <c r="V19" s="6"/>
    </row>
    <row r="20" spans="1:22" x14ac:dyDescent="0.3">
      <c r="A20" s="27" t="s">
        <v>168</v>
      </c>
      <c r="B20" s="29" t="s">
        <v>169</v>
      </c>
      <c r="C20" s="10">
        <v>3.1</v>
      </c>
      <c r="D20" s="10">
        <v>5.9</v>
      </c>
      <c r="E20" s="10" t="s">
        <v>161</v>
      </c>
      <c r="F20" s="10" t="s">
        <v>161</v>
      </c>
      <c r="G20" s="10">
        <v>0.62</v>
      </c>
      <c r="H20" s="10">
        <v>0.62</v>
      </c>
      <c r="I20" s="6"/>
      <c r="J20" s="15">
        <f>MIN(C20:H20)</f>
        <v>0.62</v>
      </c>
      <c r="K20" s="15">
        <f>MAX(C20:H20)</f>
        <v>5.9</v>
      </c>
      <c r="L20" s="17">
        <f>AVERAGE(C20:H20)</f>
        <v>2.5599999999999996</v>
      </c>
      <c r="M20" s="17">
        <f>STDEV(C20:H20)</f>
        <v>2.5149155055389043</v>
      </c>
      <c r="N20" s="6"/>
      <c r="O20" s="29">
        <v>12</v>
      </c>
      <c r="P20" s="3">
        <f>C20/$O20</f>
        <v>0.25833333333333336</v>
      </c>
      <c r="Q20" s="3">
        <f>D20/$O20</f>
        <v>0.4916666666666667</v>
      </c>
      <c r="R20" s="3"/>
      <c r="S20" s="3"/>
      <c r="T20" s="3">
        <f>G20/$O20</f>
        <v>5.1666666666666666E-2</v>
      </c>
      <c r="U20" s="3">
        <f>H20/$O20</f>
        <v>5.1666666666666666E-2</v>
      </c>
      <c r="V20" s="6"/>
    </row>
    <row r="21" spans="1:22" x14ac:dyDescent="0.3">
      <c r="A21" s="27" t="s">
        <v>170</v>
      </c>
      <c r="B21" s="29" t="s">
        <v>171</v>
      </c>
      <c r="C21" s="10" t="s">
        <v>161</v>
      </c>
      <c r="D21" s="10" t="s">
        <v>161</v>
      </c>
      <c r="E21" s="10" t="s">
        <v>161</v>
      </c>
      <c r="F21" s="10" t="s">
        <v>161</v>
      </c>
      <c r="G21" s="10" t="s">
        <v>161</v>
      </c>
      <c r="H21" s="10" t="s">
        <v>161</v>
      </c>
      <c r="I21" s="6"/>
      <c r="J21" s="15"/>
      <c r="K21" s="15"/>
      <c r="L21" s="17"/>
      <c r="M21" s="17"/>
      <c r="N21" s="6"/>
      <c r="O21" s="29">
        <v>1.5</v>
      </c>
      <c r="P21" s="3"/>
      <c r="Q21" s="3"/>
      <c r="R21" s="3"/>
      <c r="S21" s="3"/>
      <c r="T21" s="3"/>
      <c r="U21" s="3"/>
      <c r="V21" s="6"/>
    </row>
    <row r="22" spans="1:22" x14ac:dyDescent="0.3">
      <c r="A22" s="27" t="s">
        <v>172</v>
      </c>
      <c r="B22" s="29" t="s">
        <v>173</v>
      </c>
      <c r="C22" s="10">
        <v>0.12</v>
      </c>
      <c r="D22" s="10" t="s">
        <v>161</v>
      </c>
      <c r="E22" s="10" t="s">
        <v>161</v>
      </c>
      <c r="F22" s="10" t="s">
        <v>161</v>
      </c>
      <c r="G22" s="10" t="s">
        <v>161</v>
      </c>
      <c r="H22" s="10" t="s">
        <v>161</v>
      </c>
      <c r="I22" s="6"/>
      <c r="J22" s="15">
        <f>MIN(C22:H22)</f>
        <v>0.12</v>
      </c>
      <c r="K22" s="15"/>
      <c r="L22" s="17"/>
      <c r="M22" s="17"/>
      <c r="N22" s="6"/>
      <c r="O22" s="29">
        <v>0.05</v>
      </c>
      <c r="P22" s="3"/>
      <c r="Q22" s="3"/>
      <c r="R22" s="3"/>
      <c r="S22" s="3"/>
      <c r="T22" s="3"/>
      <c r="U22" s="3"/>
      <c r="V22" s="6"/>
    </row>
    <row r="23" spans="1:22" x14ac:dyDescent="0.3">
      <c r="A23" s="27" t="s">
        <v>174</v>
      </c>
      <c r="B23" s="29" t="s">
        <v>175</v>
      </c>
      <c r="C23" s="10">
        <v>0.24</v>
      </c>
      <c r="D23" s="10">
        <v>0.11</v>
      </c>
      <c r="E23" s="10">
        <v>0.02</v>
      </c>
      <c r="F23" s="10">
        <v>0.01</v>
      </c>
      <c r="G23" s="10" t="s">
        <v>161</v>
      </c>
      <c r="H23" s="10" t="s">
        <v>161</v>
      </c>
      <c r="I23" s="6"/>
      <c r="J23" s="15">
        <f>MIN(C23:H23)</f>
        <v>0.01</v>
      </c>
      <c r="K23" s="15">
        <f>MAX(C23:H23)</f>
        <v>0.24</v>
      </c>
      <c r="L23" s="17">
        <f>AVERAGE(C23:H23)</f>
        <v>9.5000000000000001E-2</v>
      </c>
      <c r="M23" s="17">
        <f>STDEV(C23:H23)</f>
        <v>0.10661457061146316</v>
      </c>
      <c r="N23" s="6"/>
      <c r="O23" s="29">
        <v>9.8000000000000004E-2</v>
      </c>
      <c r="P23" s="3">
        <f>C23/$O23</f>
        <v>2.4489795918367343</v>
      </c>
      <c r="Q23" s="3">
        <f>D23/$O23</f>
        <v>1.1224489795918366</v>
      </c>
      <c r="R23" s="3">
        <f>E23/$O23</f>
        <v>0.20408163265306123</v>
      </c>
      <c r="S23" s="3">
        <f>F23/$O23</f>
        <v>0.10204081632653061</v>
      </c>
      <c r="T23" s="3"/>
      <c r="U23" s="3"/>
      <c r="V23" s="6"/>
    </row>
    <row r="24" spans="1:22" x14ac:dyDescent="0.3">
      <c r="A24" s="27" t="s">
        <v>176</v>
      </c>
      <c r="B24" s="29" t="s">
        <v>177</v>
      </c>
      <c r="C24" s="10">
        <v>0.04</v>
      </c>
      <c r="D24" s="10">
        <v>0.04</v>
      </c>
      <c r="E24" s="10" t="s">
        <v>161</v>
      </c>
      <c r="F24" s="10" t="s">
        <v>161</v>
      </c>
      <c r="G24" s="10" t="s">
        <v>161</v>
      </c>
      <c r="H24" s="10" t="s">
        <v>161</v>
      </c>
      <c r="I24" s="6"/>
      <c r="J24" s="15">
        <f>MIN(C24:H24)</f>
        <v>0.04</v>
      </c>
      <c r="K24" s="15">
        <f>MAX(C24:H24)</f>
        <v>0.04</v>
      </c>
      <c r="L24" s="17"/>
      <c r="M24" s="17"/>
      <c r="N24" s="6"/>
      <c r="O24" s="29">
        <v>0.05</v>
      </c>
      <c r="P24" s="3">
        <f>C24/$O24</f>
        <v>0.79999999999999993</v>
      </c>
      <c r="Q24" s="3">
        <f>D24/$O24</f>
        <v>0.79999999999999993</v>
      </c>
      <c r="R24" s="3"/>
      <c r="S24" s="3"/>
      <c r="T24" s="3"/>
      <c r="U24" s="3"/>
      <c r="V24" s="6"/>
    </row>
    <row r="25" spans="1:22" x14ac:dyDescent="0.3">
      <c r="A25" s="27" t="s">
        <v>178</v>
      </c>
      <c r="B25" s="29" t="s">
        <v>179</v>
      </c>
      <c r="C25" s="10" t="s">
        <v>161</v>
      </c>
      <c r="D25" s="10">
        <v>5.0999999999999996</v>
      </c>
      <c r="E25" s="10" t="s">
        <v>161</v>
      </c>
      <c r="F25" s="10" t="s">
        <v>161</v>
      </c>
      <c r="G25" s="10" t="s">
        <v>161</v>
      </c>
      <c r="H25" s="10" t="s">
        <v>161</v>
      </c>
      <c r="I25" s="6"/>
      <c r="J25" s="15">
        <f>MIN(C25:H25)</f>
        <v>5.0999999999999996</v>
      </c>
      <c r="K25" s="15">
        <f>MAX(C25:H25)</f>
        <v>5.0999999999999996</v>
      </c>
      <c r="L25" s="17"/>
      <c r="M25" s="17"/>
      <c r="N25" s="6"/>
      <c r="O25" s="29">
        <v>5.5</v>
      </c>
      <c r="P25" s="3"/>
      <c r="Q25" s="3"/>
      <c r="R25" s="3"/>
      <c r="S25" s="3"/>
      <c r="T25" s="3"/>
      <c r="U25" s="3"/>
      <c r="V25" s="6"/>
    </row>
    <row r="26" spans="1:22" x14ac:dyDescent="0.3">
      <c r="A26" s="27" t="s">
        <v>180</v>
      </c>
      <c r="B26" s="29" t="s">
        <v>181</v>
      </c>
      <c r="C26" s="10" t="s">
        <v>161</v>
      </c>
      <c r="D26" s="10" t="s">
        <v>161</v>
      </c>
      <c r="E26" s="10" t="s">
        <v>161</v>
      </c>
      <c r="F26" s="10" t="s">
        <v>161</v>
      </c>
      <c r="G26" s="10" t="s">
        <v>161</v>
      </c>
      <c r="H26" s="10" t="s">
        <v>161</v>
      </c>
      <c r="I26" s="6"/>
      <c r="J26" s="15"/>
      <c r="K26" s="15"/>
      <c r="L26" s="17"/>
      <c r="M26" s="17"/>
      <c r="N26" s="6"/>
      <c r="O26" s="5" t="s">
        <v>182</v>
      </c>
      <c r="P26" s="3"/>
      <c r="Q26" s="3"/>
      <c r="R26" s="3"/>
      <c r="S26" s="3"/>
      <c r="T26" s="3"/>
      <c r="U26" s="3"/>
      <c r="V26" s="6"/>
    </row>
    <row r="27" spans="1:22" x14ac:dyDescent="0.3">
      <c r="A27" s="27" t="s">
        <v>183</v>
      </c>
      <c r="B27" s="29" t="s">
        <v>184</v>
      </c>
      <c r="C27" s="10">
        <v>0.54</v>
      </c>
      <c r="D27" s="10">
        <v>0.64</v>
      </c>
      <c r="E27" s="10" t="s">
        <v>161</v>
      </c>
      <c r="F27" s="10" t="s">
        <v>161</v>
      </c>
      <c r="G27" s="10">
        <v>0.13</v>
      </c>
      <c r="H27" s="10">
        <v>0.11</v>
      </c>
      <c r="I27" s="6"/>
      <c r="J27" s="15">
        <f t="shared" ref="J27:J43" si="9">MIN(C27:H27)</f>
        <v>0.11</v>
      </c>
      <c r="K27" s="15">
        <f t="shared" ref="K27:K43" si="10">MAX(C27:H27)</f>
        <v>0.64</v>
      </c>
      <c r="L27" s="17">
        <f t="shared" ref="L27:L43" si="11">AVERAGE(C27:H27)</f>
        <v>0.35500000000000004</v>
      </c>
      <c r="M27" s="17">
        <f t="shared" ref="M27:M43" si="12">STDEV(C27:H27)</f>
        <v>0.27452990122510634</v>
      </c>
      <c r="N27" s="6"/>
      <c r="O27" s="29">
        <v>4.5999999999999996</v>
      </c>
      <c r="P27" s="3">
        <f>C27/$O27</f>
        <v>0.1173913043478261</v>
      </c>
      <c r="Q27" s="3">
        <f>D27/$O27</f>
        <v>0.1391304347826087</v>
      </c>
      <c r="R27" s="3"/>
      <c r="S27" s="3"/>
      <c r="T27" s="3">
        <f>G27/$O27</f>
        <v>2.8260869565217395E-2</v>
      </c>
      <c r="U27" s="3">
        <f>H27/$O27</f>
        <v>2.391304347826087E-2</v>
      </c>
      <c r="V27" s="6"/>
    </row>
    <row r="28" spans="1:22" x14ac:dyDescent="0.3">
      <c r="A28" s="27" t="s">
        <v>185</v>
      </c>
      <c r="B28" s="29" t="s">
        <v>186</v>
      </c>
      <c r="C28" s="10">
        <v>12</v>
      </c>
      <c r="D28" s="10">
        <v>11</v>
      </c>
      <c r="E28" s="10">
        <v>11</v>
      </c>
      <c r="F28" s="10">
        <v>56</v>
      </c>
      <c r="G28" s="10">
        <v>10</v>
      </c>
      <c r="H28" s="10">
        <v>13</v>
      </c>
      <c r="I28" s="6"/>
      <c r="J28" s="15">
        <f t="shared" si="9"/>
        <v>10</v>
      </c>
      <c r="K28" s="15">
        <f t="shared" si="10"/>
        <v>56</v>
      </c>
      <c r="L28" s="17">
        <f t="shared" si="11"/>
        <v>18.833333333333332</v>
      </c>
      <c r="M28" s="17">
        <f t="shared" si="12"/>
        <v>18.236410465512854</v>
      </c>
      <c r="N28" s="6"/>
      <c r="O28" s="29">
        <v>550</v>
      </c>
      <c r="P28" s="3">
        <f>C28/$O28</f>
        <v>2.181818181818182E-2</v>
      </c>
      <c r="Q28" s="3">
        <f>D28/$O28</f>
        <v>0.02</v>
      </c>
      <c r="R28" s="3">
        <f t="shared" ref="R28:R42" si="13">E28/$O28</f>
        <v>0.02</v>
      </c>
      <c r="S28" s="3">
        <f t="shared" ref="S28:S42" si="14">F28/$O28</f>
        <v>0.10181818181818182</v>
      </c>
      <c r="T28" s="3">
        <f>G28/$O28</f>
        <v>1.8181818181818181E-2</v>
      </c>
      <c r="U28" s="3">
        <f>H28/$O28</f>
        <v>2.3636363636363636E-2</v>
      </c>
      <c r="V28" s="6"/>
    </row>
    <row r="29" spans="1:22" x14ac:dyDescent="0.3">
      <c r="A29" s="27" t="s">
        <v>187</v>
      </c>
      <c r="B29" s="29" t="s">
        <v>188</v>
      </c>
      <c r="C29" s="10" t="s">
        <v>161</v>
      </c>
      <c r="D29" s="10">
        <v>3</v>
      </c>
      <c r="E29" s="10">
        <v>3</v>
      </c>
      <c r="F29" s="10">
        <v>23</v>
      </c>
      <c r="G29" s="10" t="s">
        <v>161</v>
      </c>
      <c r="H29" s="10" t="s">
        <v>161</v>
      </c>
      <c r="I29" s="6"/>
      <c r="J29" s="15">
        <f t="shared" si="9"/>
        <v>3</v>
      </c>
      <c r="K29" s="15">
        <f t="shared" si="10"/>
        <v>23</v>
      </c>
      <c r="L29" s="17">
        <f t="shared" si="11"/>
        <v>9.6666666666666661</v>
      </c>
      <c r="M29" s="17">
        <f t="shared" si="12"/>
        <v>11.547005383792516</v>
      </c>
      <c r="N29" s="6"/>
      <c r="O29" s="29">
        <v>30</v>
      </c>
      <c r="P29" s="3"/>
      <c r="Q29" s="3">
        <f t="shared" ref="Q29:Q43" si="15">D29/$O29</f>
        <v>0.1</v>
      </c>
      <c r="R29" s="3">
        <f t="shared" si="13"/>
        <v>0.1</v>
      </c>
      <c r="S29" s="3">
        <f t="shared" si="14"/>
        <v>0.76666666666666672</v>
      </c>
      <c r="T29" s="3"/>
      <c r="U29" s="3"/>
      <c r="V29" s="6"/>
    </row>
    <row r="30" spans="1:22" x14ac:dyDescent="0.3">
      <c r="A30" s="27" t="s">
        <v>189</v>
      </c>
      <c r="B30" s="29" t="s">
        <v>190</v>
      </c>
      <c r="C30" s="10">
        <v>4.5999999999999996</v>
      </c>
      <c r="D30" s="10">
        <v>23.7</v>
      </c>
      <c r="E30" s="10">
        <v>42.9</v>
      </c>
      <c r="F30" s="10">
        <v>33.5</v>
      </c>
      <c r="G30" s="10">
        <v>7.8</v>
      </c>
      <c r="H30" s="10">
        <v>5.5</v>
      </c>
      <c r="I30" s="6"/>
      <c r="J30" s="15">
        <f t="shared" si="9"/>
        <v>4.5999999999999996</v>
      </c>
      <c r="K30" s="15">
        <f t="shared" si="10"/>
        <v>42.9</v>
      </c>
      <c r="L30" s="17">
        <f t="shared" si="11"/>
        <v>19.666666666666664</v>
      </c>
      <c r="M30" s="17">
        <f t="shared" si="12"/>
        <v>16.223028899273611</v>
      </c>
      <c r="N30" s="6"/>
      <c r="O30" s="29">
        <v>64</v>
      </c>
      <c r="P30" s="3">
        <f t="shared" ref="P30:P43" si="16">C30/$O30</f>
        <v>7.1874999999999994E-2</v>
      </c>
      <c r="Q30" s="3">
        <f t="shared" si="15"/>
        <v>0.37031249999999999</v>
      </c>
      <c r="R30" s="3">
        <f t="shared" si="13"/>
        <v>0.67031249999999998</v>
      </c>
      <c r="S30" s="3">
        <f t="shared" si="14"/>
        <v>0.5234375</v>
      </c>
      <c r="T30" s="3">
        <f t="shared" ref="T30:T42" si="17">G30/$O30</f>
        <v>0.121875</v>
      </c>
      <c r="U30" s="3">
        <f t="shared" ref="U30:U42" si="18">H30/$O30</f>
        <v>8.59375E-2</v>
      </c>
      <c r="V30" s="6"/>
    </row>
    <row r="31" spans="1:22" x14ac:dyDescent="0.3">
      <c r="A31" s="27" t="s">
        <v>191</v>
      </c>
      <c r="B31" s="29" t="s">
        <v>192</v>
      </c>
      <c r="C31" s="10">
        <v>0.7</v>
      </c>
      <c r="D31" s="10">
        <v>3.2</v>
      </c>
      <c r="E31" s="10">
        <v>6.3</v>
      </c>
      <c r="F31" s="10">
        <v>4.5999999999999996</v>
      </c>
      <c r="G31" s="10">
        <v>1.4</v>
      </c>
      <c r="H31" s="10">
        <v>0.9</v>
      </c>
      <c r="I31" s="6"/>
      <c r="J31" s="15">
        <f t="shared" si="9"/>
        <v>0.7</v>
      </c>
      <c r="K31" s="15">
        <f t="shared" si="10"/>
        <v>6.3</v>
      </c>
      <c r="L31" s="17">
        <f t="shared" si="11"/>
        <v>2.8499999999999996</v>
      </c>
      <c r="M31" s="17">
        <f t="shared" si="12"/>
        <v>2.2634045153264148</v>
      </c>
      <c r="N31" s="6"/>
      <c r="O31" s="29">
        <v>7.1</v>
      </c>
      <c r="P31" s="3">
        <f t="shared" si="16"/>
        <v>9.8591549295774641E-2</v>
      </c>
      <c r="Q31" s="3">
        <f t="shared" si="15"/>
        <v>0.45070422535211274</v>
      </c>
      <c r="R31" s="3">
        <f t="shared" si="13"/>
        <v>0.88732394366197187</v>
      </c>
      <c r="S31" s="3">
        <f t="shared" si="14"/>
        <v>0.647887323943662</v>
      </c>
      <c r="T31" s="3">
        <f t="shared" si="17"/>
        <v>0.19718309859154928</v>
      </c>
      <c r="U31" s="3">
        <f t="shared" si="18"/>
        <v>0.12676056338028169</v>
      </c>
      <c r="V31" s="6"/>
    </row>
    <row r="32" spans="1:22" x14ac:dyDescent="0.3">
      <c r="A32" s="27" t="s">
        <v>193</v>
      </c>
      <c r="B32" s="29" t="s">
        <v>194</v>
      </c>
      <c r="C32" s="10">
        <v>3.8</v>
      </c>
      <c r="D32" s="10">
        <v>14.8</v>
      </c>
      <c r="E32" s="10">
        <v>31.4</v>
      </c>
      <c r="F32" s="10">
        <v>20.6</v>
      </c>
      <c r="G32" s="10">
        <v>7.3</v>
      </c>
      <c r="H32" s="10">
        <v>4.5999999999999996</v>
      </c>
      <c r="I32" s="6"/>
      <c r="J32" s="15">
        <f t="shared" si="9"/>
        <v>3.8</v>
      </c>
      <c r="K32" s="15">
        <f t="shared" si="10"/>
        <v>31.4</v>
      </c>
      <c r="L32" s="17">
        <f t="shared" si="11"/>
        <v>13.749999999999998</v>
      </c>
      <c r="M32" s="17">
        <f t="shared" si="12"/>
        <v>10.806248192596732</v>
      </c>
      <c r="N32" s="6"/>
      <c r="O32" s="29">
        <v>26</v>
      </c>
      <c r="P32" s="3">
        <f t="shared" si="16"/>
        <v>0.14615384615384613</v>
      </c>
      <c r="Q32" s="3">
        <f t="shared" si="15"/>
        <v>0.56923076923076921</v>
      </c>
      <c r="R32" s="3">
        <f t="shared" si="13"/>
        <v>1.2076923076923076</v>
      </c>
      <c r="S32" s="3">
        <f t="shared" si="14"/>
        <v>0.79230769230769238</v>
      </c>
      <c r="T32" s="3">
        <f t="shared" si="17"/>
        <v>0.28076923076923077</v>
      </c>
      <c r="U32" s="3">
        <f t="shared" si="18"/>
        <v>0.17692307692307691</v>
      </c>
      <c r="V32" s="6"/>
    </row>
    <row r="33" spans="1:22" x14ac:dyDescent="0.3">
      <c r="A33" s="27" t="s">
        <v>195</v>
      </c>
      <c r="B33" s="29" t="s">
        <v>196</v>
      </c>
      <c r="C33" s="10">
        <v>1.6</v>
      </c>
      <c r="D33" s="10">
        <v>3.7</v>
      </c>
      <c r="E33" s="10">
        <v>7</v>
      </c>
      <c r="F33" s="10">
        <v>4.3</v>
      </c>
      <c r="G33" s="10">
        <v>2.4</v>
      </c>
      <c r="H33" s="10">
        <v>1.4</v>
      </c>
      <c r="I33" s="6"/>
      <c r="J33" s="15">
        <f t="shared" si="9"/>
        <v>1.4</v>
      </c>
      <c r="K33" s="15">
        <f t="shared" si="10"/>
        <v>7</v>
      </c>
      <c r="L33" s="17">
        <f t="shared" si="11"/>
        <v>3.4</v>
      </c>
      <c r="M33" s="17">
        <f t="shared" si="12"/>
        <v>2.1023796041628637</v>
      </c>
      <c r="N33" s="6"/>
      <c r="O33" s="29">
        <v>4.5</v>
      </c>
      <c r="P33" s="3">
        <f t="shared" si="16"/>
        <v>0.35555555555555557</v>
      </c>
      <c r="Q33" s="3">
        <f t="shared" si="15"/>
        <v>0.8222222222222223</v>
      </c>
      <c r="R33" s="3">
        <f t="shared" si="13"/>
        <v>1.5555555555555556</v>
      </c>
      <c r="S33" s="3">
        <f t="shared" si="14"/>
        <v>0.95555555555555549</v>
      </c>
      <c r="T33" s="3">
        <f t="shared" si="17"/>
        <v>0.53333333333333333</v>
      </c>
      <c r="U33" s="3">
        <f t="shared" si="18"/>
        <v>0.31111111111111112</v>
      </c>
      <c r="V33" s="6"/>
    </row>
    <row r="34" spans="1:22" x14ac:dyDescent="0.3">
      <c r="A34" s="27" t="s">
        <v>197</v>
      </c>
      <c r="B34" s="29" t="s">
        <v>198</v>
      </c>
      <c r="C34" s="10">
        <v>0.4</v>
      </c>
      <c r="D34" s="10">
        <v>1</v>
      </c>
      <c r="E34" s="10">
        <v>1.5</v>
      </c>
      <c r="F34" s="10">
        <v>1.1000000000000001</v>
      </c>
      <c r="G34" s="10">
        <v>0.7</v>
      </c>
      <c r="H34" s="10">
        <v>0.4</v>
      </c>
      <c r="I34" s="6"/>
      <c r="J34" s="15">
        <f t="shared" si="9"/>
        <v>0.4</v>
      </c>
      <c r="K34" s="15">
        <f t="shared" si="10"/>
        <v>1.5</v>
      </c>
      <c r="L34" s="17">
        <f t="shared" si="11"/>
        <v>0.85000000000000009</v>
      </c>
      <c r="M34" s="17">
        <f t="shared" si="12"/>
        <v>0.43243496620879296</v>
      </c>
      <c r="N34" s="6"/>
      <c r="O34" s="29">
        <v>0.88</v>
      </c>
      <c r="P34" s="3">
        <f t="shared" si="16"/>
        <v>0.45454545454545459</v>
      </c>
      <c r="Q34" s="3">
        <f t="shared" si="15"/>
        <v>1.1363636363636365</v>
      </c>
      <c r="R34" s="3">
        <f t="shared" si="13"/>
        <v>1.7045454545454546</v>
      </c>
      <c r="S34" s="3">
        <f t="shared" si="14"/>
        <v>1.25</v>
      </c>
      <c r="T34" s="3">
        <f t="shared" si="17"/>
        <v>0.79545454545454541</v>
      </c>
      <c r="U34" s="3">
        <f t="shared" si="18"/>
        <v>0.45454545454545459</v>
      </c>
      <c r="V34" s="6"/>
    </row>
    <row r="35" spans="1:22" x14ac:dyDescent="0.3">
      <c r="A35" s="27" t="s">
        <v>199</v>
      </c>
      <c r="B35" s="29" t="s">
        <v>200</v>
      </c>
      <c r="C35" s="10">
        <v>2.9</v>
      </c>
      <c r="D35" s="10">
        <v>4.7</v>
      </c>
      <c r="E35" s="10">
        <v>7.7</v>
      </c>
      <c r="F35" s="10">
        <v>6.2</v>
      </c>
      <c r="G35" s="10">
        <v>3.1</v>
      </c>
      <c r="H35" s="10">
        <v>1.8</v>
      </c>
      <c r="I35" s="6"/>
      <c r="J35" s="15">
        <f t="shared" si="9"/>
        <v>1.8</v>
      </c>
      <c r="K35" s="15">
        <f t="shared" si="10"/>
        <v>7.7</v>
      </c>
      <c r="L35" s="17">
        <f t="shared" si="11"/>
        <v>4.4000000000000004</v>
      </c>
      <c r="M35" s="17">
        <f t="shared" si="12"/>
        <v>2.2324874019801331</v>
      </c>
      <c r="N35" s="6"/>
      <c r="O35" s="29">
        <v>3.8</v>
      </c>
      <c r="P35" s="3">
        <f t="shared" si="16"/>
        <v>0.76315789473684215</v>
      </c>
      <c r="Q35" s="3">
        <f t="shared" si="15"/>
        <v>1.236842105263158</v>
      </c>
      <c r="R35" s="3">
        <f t="shared" si="13"/>
        <v>2.0263157894736845</v>
      </c>
      <c r="S35" s="3">
        <f t="shared" si="14"/>
        <v>1.6315789473684212</v>
      </c>
      <c r="T35" s="3">
        <f t="shared" si="17"/>
        <v>0.81578947368421062</v>
      </c>
      <c r="U35" s="3">
        <f t="shared" si="18"/>
        <v>0.47368421052631582</v>
      </c>
      <c r="V35" s="6"/>
    </row>
    <row r="36" spans="1:22" x14ac:dyDescent="0.3">
      <c r="A36" s="27" t="s">
        <v>201</v>
      </c>
      <c r="B36" s="29" t="s">
        <v>202</v>
      </c>
      <c r="C36" s="10">
        <v>0.7</v>
      </c>
      <c r="D36" s="10">
        <v>0.7</v>
      </c>
      <c r="E36" s="10">
        <v>1</v>
      </c>
      <c r="F36" s="10">
        <v>0.9</v>
      </c>
      <c r="G36" s="10">
        <v>0.6</v>
      </c>
      <c r="H36" s="10">
        <v>0.3</v>
      </c>
      <c r="I36" s="6"/>
      <c r="J36" s="15">
        <f t="shared" si="9"/>
        <v>0.3</v>
      </c>
      <c r="K36" s="15">
        <f t="shared" si="10"/>
        <v>1</v>
      </c>
      <c r="L36" s="17">
        <f t="shared" si="11"/>
        <v>0.70000000000000007</v>
      </c>
      <c r="M36" s="17">
        <f t="shared" si="12"/>
        <v>0.24494897427831774</v>
      </c>
      <c r="N36" s="6"/>
      <c r="O36" s="29">
        <v>0.64</v>
      </c>
      <c r="P36" s="3">
        <f t="shared" si="16"/>
        <v>1.09375</v>
      </c>
      <c r="Q36" s="3">
        <f t="shared" si="15"/>
        <v>1.09375</v>
      </c>
      <c r="R36" s="3">
        <f t="shared" si="13"/>
        <v>1.5625</v>
      </c>
      <c r="S36" s="3">
        <f t="shared" si="14"/>
        <v>1.40625</v>
      </c>
      <c r="T36" s="3">
        <f t="shared" si="17"/>
        <v>0.9375</v>
      </c>
      <c r="U36" s="3">
        <f t="shared" si="18"/>
        <v>0.46875</v>
      </c>
      <c r="V36" s="6"/>
    </row>
    <row r="37" spans="1:22" x14ac:dyDescent="0.3">
      <c r="A37" s="27" t="s">
        <v>203</v>
      </c>
      <c r="B37" s="29" t="s">
        <v>204</v>
      </c>
      <c r="C37" s="10">
        <v>5.5</v>
      </c>
      <c r="D37" s="10">
        <v>4.3</v>
      </c>
      <c r="E37" s="10">
        <v>6.2</v>
      </c>
      <c r="F37" s="10">
        <v>5.7</v>
      </c>
      <c r="G37" s="10">
        <v>3.8</v>
      </c>
      <c r="H37" s="10">
        <v>2.1</v>
      </c>
      <c r="I37" s="6"/>
      <c r="J37" s="15">
        <f t="shared" si="9"/>
        <v>2.1</v>
      </c>
      <c r="K37" s="15">
        <f t="shared" si="10"/>
        <v>6.2</v>
      </c>
      <c r="L37" s="17">
        <f t="shared" si="11"/>
        <v>4.6000000000000005</v>
      </c>
      <c r="M37" s="17">
        <f t="shared" si="12"/>
        <v>1.5205262246998561</v>
      </c>
      <c r="N37" s="6"/>
      <c r="O37" s="29">
        <v>3.5</v>
      </c>
      <c r="P37" s="3">
        <f t="shared" si="16"/>
        <v>1.5714285714285714</v>
      </c>
      <c r="Q37" s="3">
        <f t="shared" si="15"/>
        <v>1.2285714285714284</v>
      </c>
      <c r="R37" s="3">
        <f t="shared" si="13"/>
        <v>1.7714285714285716</v>
      </c>
      <c r="S37" s="3">
        <f t="shared" si="14"/>
        <v>1.6285714285714286</v>
      </c>
      <c r="T37" s="3">
        <f t="shared" si="17"/>
        <v>1.0857142857142856</v>
      </c>
      <c r="U37" s="3">
        <f t="shared" si="18"/>
        <v>0.6</v>
      </c>
      <c r="V37" s="6"/>
    </row>
    <row r="38" spans="1:22" x14ac:dyDescent="0.3">
      <c r="A38" s="27" t="s">
        <v>205</v>
      </c>
      <c r="B38" s="29" t="s">
        <v>206</v>
      </c>
      <c r="C38" s="10">
        <v>1.3</v>
      </c>
      <c r="D38" s="10">
        <v>0.9</v>
      </c>
      <c r="E38" s="10">
        <v>1.3</v>
      </c>
      <c r="F38" s="10">
        <v>1.2</v>
      </c>
      <c r="G38" s="10">
        <v>0.8</v>
      </c>
      <c r="H38" s="10">
        <v>0.4</v>
      </c>
      <c r="I38" s="6"/>
      <c r="J38" s="15">
        <f t="shared" si="9"/>
        <v>0.4</v>
      </c>
      <c r="K38" s="15">
        <f t="shared" si="10"/>
        <v>1.3</v>
      </c>
      <c r="L38" s="17">
        <f t="shared" si="11"/>
        <v>0.98333333333333339</v>
      </c>
      <c r="M38" s="17">
        <f t="shared" si="12"/>
        <v>0.35449494589721159</v>
      </c>
      <c r="N38" s="6"/>
      <c r="O38" s="29">
        <v>0.8</v>
      </c>
      <c r="P38" s="3">
        <f t="shared" si="16"/>
        <v>1.625</v>
      </c>
      <c r="Q38" s="3">
        <f t="shared" si="15"/>
        <v>1.125</v>
      </c>
      <c r="R38" s="3">
        <f t="shared" si="13"/>
        <v>1.625</v>
      </c>
      <c r="S38" s="3">
        <f t="shared" si="14"/>
        <v>1.4999999999999998</v>
      </c>
      <c r="T38" s="3">
        <f t="shared" si="17"/>
        <v>1</v>
      </c>
      <c r="U38" s="3">
        <f t="shared" si="18"/>
        <v>0.5</v>
      </c>
      <c r="V38" s="6"/>
    </row>
    <row r="39" spans="1:22" x14ac:dyDescent="0.3">
      <c r="A39" s="27" t="s">
        <v>207</v>
      </c>
      <c r="B39" s="29" t="s">
        <v>208</v>
      </c>
      <c r="C39" s="10">
        <v>4.4000000000000004</v>
      </c>
      <c r="D39" s="10">
        <v>2.7</v>
      </c>
      <c r="E39" s="10">
        <v>3.6</v>
      </c>
      <c r="F39" s="10">
        <v>3.8</v>
      </c>
      <c r="G39" s="10">
        <v>2.4</v>
      </c>
      <c r="H39" s="10">
        <v>1.4</v>
      </c>
      <c r="I39" s="6"/>
      <c r="J39" s="15">
        <f t="shared" si="9"/>
        <v>1.4</v>
      </c>
      <c r="K39" s="15">
        <f t="shared" si="10"/>
        <v>4.4000000000000004</v>
      </c>
      <c r="L39" s="17">
        <f t="shared" si="11"/>
        <v>3.0499999999999994</v>
      </c>
      <c r="M39" s="17">
        <f t="shared" si="12"/>
        <v>1.0913294644606666</v>
      </c>
      <c r="N39" s="6"/>
      <c r="O39" s="29">
        <v>2.2999999999999998</v>
      </c>
      <c r="P39" s="3">
        <f t="shared" si="16"/>
        <v>1.9130434782608698</v>
      </c>
      <c r="Q39" s="3">
        <f t="shared" si="15"/>
        <v>1.173913043478261</v>
      </c>
      <c r="R39" s="3">
        <f t="shared" si="13"/>
        <v>1.5652173913043479</v>
      </c>
      <c r="S39" s="3">
        <f t="shared" si="14"/>
        <v>1.6521739130434783</v>
      </c>
      <c r="T39" s="3">
        <f t="shared" si="17"/>
        <v>1.0434782608695652</v>
      </c>
      <c r="U39" s="3">
        <f t="shared" si="18"/>
        <v>0.60869565217391308</v>
      </c>
      <c r="V39" s="6"/>
    </row>
    <row r="40" spans="1:22" x14ac:dyDescent="0.3">
      <c r="A40" s="27" t="s">
        <v>209</v>
      </c>
      <c r="B40" s="29" t="s">
        <v>210</v>
      </c>
      <c r="C40" s="10">
        <v>0.7</v>
      </c>
      <c r="D40" s="10">
        <v>0.4</v>
      </c>
      <c r="E40" s="10">
        <v>0.5</v>
      </c>
      <c r="F40" s="10">
        <v>0.5</v>
      </c>
      <c r="G40" s="10">
        <v>0.4</v>
      </c>
      <c r="H40" s="10">
        <v>0.2</v>
      </c>
      <c r="I40" s="6"/>
      <c r="J40" s="15">
        <f t="shared" si="9"/>
        <v>0.2</v>
      </c>
      <c r="K40" s="15">
        <f t="shared" si="10"/>
        <v>0.7</v>
      </c>
      <c r="L40" s="17">
        <f t="shared" si="11"/>
        <v>0.45</v>
      </c>
      <c r="M40" s="17">
        <f t="shared" si="12"/>
        <v>0.16431676725154984</v>
      </c>
      <c r="N40" s="6"/>
      <c r="O40" s="29">
        <v>0.33</v>
      </c>
      <c r="P40" s="3">
        <f t="shared" si="16"/>
        <v>2.1212121212121211</v>
      </c>
      <c r="Q40" s="3">
        <f t="shared" si="15"/>
        <v>1.2121212121212122</v>
      </c>
      <c r="R40" s="3">
        <f t="shared" si="13"/>
        <v>1.5151515151515151</v>
      </c>
      <c r="S40" s="3">
        <f t="shared" si="14"/>
        <v>1.5151515151515151</v>
      </c>
      <c r="T40" s="3">
        <f t="shared" si="17"/>
        <v>1.2121212121212122</v>
      </c>
      <c r="U40" s="3">
        <f t="shared" si="18"/>
        <v>0.60606060606060608</v>
      </c>
      <c r="V40" s="6"/>
    </row>
    <row r="41" spans="1:22" x14ac:dyDescent="0.3">
      <c r="A41" s="27" t="s">
        <v>211</v>
      </c>
      <c r="B41" s="29" t="s">
        <v>212</v>
      </c>
      <c r="C41" s="10">
        <v>5</v>
      </c>
      <c r="D41" s="10">
        <v>2.7</v>
      </c>
      <c r="E41" s="10">
        <v>3.2</v>
      </c>
      <c r="F41" s="10">
        <v>3.6</v>
      </c>
      <c r="G41" s="10">
        <v>2.4</v>
      </c>
      <c r="H41" s="10">
        <v>1.4</v>
      </c>
      <c r="I41" s="6"/>
      <c r="J41" s="15">
        <f t="shared" si="9"/>
        <v>1.4</v>
      </c>
      <c r="K41" s="15">
        <f t="shared" si="10"/>
        <v>5</v>
      </c>
      <c r="L41" s="17">
        <f t="shared" si="11"/>
        <v>3.0499999999999994</v>
      </c>
      <c r="M41" s="17">
        <f t="shared" si="12"/>
        <v>1.2161414391426701</v>
      </c>
      <c r="N41" s="6"/>
      <c r="O41" s="29">
        <v>2.2000000000000002</v>
      </c>
      <c r="P41" s="3">
        <f t="shared" si="16"/>
        <v>2.2727272727272725</v>
      </c>
      <c r="Q41" s="3">
        <f t="shared" si="15"/>
        <v>1.2272727272727273</v>
      </c>
      <c r="R41" s="3">
        <f t="shared" si="13"/>
        <v>1.4545454545454546</v>
      </c>
      <c r="S41" s="3">
        <f t="shared" si="14"/>
        <v>1.6363636363636362</v>
      </c>
      <c r="T41" s="3">
        <f t="shared" si="17"/>
        <v>1.0909090909090908</v>
      </c>
      <c r="U41" s="3">
        <f t="shared" si="18"/>
        <v>0.63636363636363624</v>
      </c>
      <c r="V41" s="6"/>
    </row>
    <row r="42" spans="1:22" x14ac:dyDescent="0.3">
      <c r="A42" s="27" t="s">
        <v>213</v>
      </c>
      <c r="B42" s="29" t="s">
        <v>214</v>
      </c>
      <c r="C42" s="10">
        <v>0.8</v>
      </c>
      <c r="D42" s="10">
        <v>0.4</v>
      </c>
      <c r="E42" s="10">
        <v>0.5</v>
      </c>
      <c r="F42" s="10">
        <v>0.5</v>
      </c>
      <c r="G42" s="10">
        <v>0.4</v>
      </c>
      <c r="H42" s="10">
        <v>0.2</v>
      </c>
      <c r="I42" s="6"/>
      <c r="J42" s="15">
        <f t="shared" si="9"/>
        <v>0.2</v>
      </c>
      <c r="K42" s="15">
        <f t="shared" si="10"/>
        <v>0.8</v>
      </c>
      <c r="L42" s="17">
        <f t="shared" si="11"/>
        <v>0.46666666666666673</v>
      </c>
      <c r="M42" s="17">
        <f t="shared" si="12"/>
        <v>0.19663841605003515</v>
      </c>
      <c r="N42" s="6"/>
      <c r="O42" s="29">
        <v>0.32</v>
      </c>
      <c r="P42" s="3">
        <f t="shared" si="16"/>
        <v>2.5</v>
      </c>
      <c r="Q42" s="3">
        <f t="shared" si="15"/>
        <v>1.25</v>
      </c>
      <c r="R42" s="3">
        <f t="shared" si="13"/>
        <v>1.5625</v>
      </c>
      <c r="S42" s="3">
        <f t="shared" si="14"/>
        <v>1.5625</v>
      </c>
      <c r="T42" s="3">
        <f t="shared" si="17"/>
        <v>1.25</v>
      </c>
      <c r="U42" s="3">
        <f t="shared" si="18"/>
        <v>0.625</v>
      </c>
      <c r="V42" s="6"/>
    </row>
    <row r="43" spans="1:22" x14ac:dyDescent="0.3">
      <c r="A43" s="27" t="s">
        <v>215</v>
      </c>
      <c r="B43" s="29" t="s">
        <v>216</v>
      </c>
      <c r="C43" s="10">
        <v>0.14000000000000001</v>
      </c>
      <c r="D43" s="10">
        <v>0.69</v>
      </c>
      <c r="E43" s="10" t="s">
        <v>161</v>
      </c>
      <c r="F43" s="10" t="s">
        <v>161</v>
      </c>
      <c r="G43" s="10" t="s">
        <v>161</v>
      </c>
      <c r="H43" s="10" t="s">
        <v>161</v>
      </c>
      <c r="I43" s="6"/>
      <c r="J43" s="15">
        <f t="shared" si="9"/>
        <v>0.14000000000000001</v>
      </c>
      <c r="K43" s="15">
        <f t="shared" si="10"/>
        <v>0.69</v>
      </c>
      <c r="L43" s="17">
        <f t="shared" si="11"/>
        <v>0.41499999999999998</v>
      </c>
      <c r="M43" s="17">
        <f t="shared" si="12"/>
        <v>0.38890872965260104</v>
      </c>
      <c r="N43" s="6"/>
      <c r="O43" s="29">
        <v>0.75</v>
      </c>
      <c r="P43" s="3">
        <f t="shared" si="16"/>
        <v>0.18666666666666668</v>
      </c>
      <c r="Q43" s="3">
        <f t="shared" si="15"/>
        <v>0.91999999999999993</v>
      </c>
      <c r="R43" s="3"/>
      <c r="S43" s="3"/>
      <c r="T43" s="3"/>
      <c r="U43" s="3"/>
      <c r="V43" s="6"/>
    </row>
    <row r="44" spans="1:22" x14ac:dyDescent="0.3">
      <c r="A44" s="27" t="s">
        <v>217</v>
      </c>
      <c r="B44" s="29" t="s">
        <v>218</v>
      </c>
      <c r="C44" s="10" t="s">
        <v>161</v>
      </c>
      <c r="D44" s="10" t="s">
        <v>161</v>
      </c>
      <c r="E44" s="10" t="s">
        <v>161</v>
      </c>
      <c r="F44" s="10" t="s">
        <v>161</v>
      </c>
      <c r="G44" s="10" t="s">
        <v>161</v>
      </c>
      <c r="H44" s="10" t="s">
        <v>161</v>
      </c>
      <c r="I44" s="6"/>
      <c r="J44" s="15"/>
      <c r="K44" s="15"/>
      <c r="L44" s="17"/>
      <c r="M44" s="17"/>
      <c r="N44" s="6"/>
      <c r="O44" s="29">
        <v>4.0000000000000002E-4</v>
      </c>
      <c r="P44" s="3"/>
      <c r="Q44" s="3"/>
      <c r="R44" s="3"/>
      <c r="S44" s="3"/>
      <c r="T44" s="3"/>
      <c r="U44" s="3"/>
      <c r="V44" s="6"/>
    </row>
    <row r="45" spans="1:22" s="46" customFormat="1" x14ac:dyDescent="0.3">
      <c r="A45" s="46" t="s">
        <v>219</v>
      </c>
      <c r="B45" s="47" t="s">
        <v>220</v>
      </c>
      <c r="C45" s="48">
        <v>1.2999999999999999E-2</v>
      </c>
      <c r="D45" s="48">
        <v>6.0000000000000001E-3</v>
      </c>
      <c r="E45" s="48">
        <v>6.0000000000000001E-3</v>
      </c>
      <c r="F45" s="48">
        <v>4.0000000000000001E-3</v>
      </c>
      <c r="G45" s="48">
        <v>4.0000000000000001E-3</v>
      </c>
      <c r="H45" s="48">
        <v>5.0000000000000001E-3</v>
      </c>
      <c r="I45" s="49"/>
      <c r="J45" s="50">
        <f t="shared" ref="J45" si="19">MIN(C45:H45)</f>
        <v>4.0000000000000001E-3</v>
      </c>
      <c r="K45" s="50">
        <f t="shared" ref="K45" si="20">MAX(C45:H45)</f>
        <v>1.2999999999999999E-2</v>
      </c>
      <c r="L45" s="51">
        <f t="shared" ref="L45" si="21">AVERAGE(C45:H45)</f>
        <v>6.3333333333333332E-3</v>
      </c>
      <c r="M45" s="51">
        <f t="shared" ref="M45" si="22">STDEV(C45:H45)</f>
        <v>3.3862466931200794E-3</v>
      </c>
      <c r="N45" s="49"/>
      <c r="O45" s="47">
        <v>1.8E-3</v>
      </c>
      <c r="P45" s="3">
        <f t="shared" ref="P45" si="23">C45/$O45</f>
        <v>7.2222222222222223</v>
      </c>
      <c r="Q45" s="3">
        <f t="shared" ref="Q45" si="24">D45/$O45</f>
        <v>3.3333333333333335</v>
      </c>
      <c r="R45" s="3">
        <f t="shared" ref="R45" si="25">E45/$O45</f>
        <v>3.3333333333333335</v>
      </c>
      <c r="S45" s="3">
        <f t="shared" ref="S45" si="26">F45/$O45</f>
        <v>2.2222222222222223</v>
      </c>
      <c r="T45" s="3">
        <f t="shared" ref="T45" si="27">G45/$O45</f>
        <v>2.2222222222222223</v>
      </c>
      <c r="U45" s="3">
        <f t="shared" ref="U45" si="28">H45/$O45</f>
        <v>2.7777777777777781</v>
      </c>
      <c r="V45" s="49"/>
    </row>
    <row r="46" spans="1:22" x14ac:dyDescent="0.3">
      <c r="A46" s="27" t="s">
        <v>221</v>
      </c>
      <c r="B46" s="29" t="s">
        <v>222</v>
      </c>
      <c r="C46" s="10" t="s">
        <v>161</v>
      </c>
      <c r="D46" s="10" t="s">
        <v>161</v>
      </c>
      <c r="E46" s="10" t="s">
        <v>161</v>
      </c>
      <c r="F46" s="10" t="s">
        <v>161</v>
      </c>
      <c r="G46" s="10" t="s">
        <v>161</v>
      </c>
      <c r="H46" s="10" t="s">
        <v>161</v>
      </c>
      <c r="I46" s="6"/>
      <c r="J46" s="15"/>
      <c r="K46" s="15"/>
      <c r="L46" s="17"/>
      <c r="M46" s="17"/>
      <c r="N46" s="6"/>
      <c r="O46" s="29">
        <v>1</v>
      </c>
      <c r="P46" s="3"/>
      <c r="Q46" s="3"/>
      <c r="R46" s="3"/>
      <c r="S46" s="3"/>
      <c r="T46" s="3"/>
      <c r="U46" s="3"/>
      <c r="V46" s="6"/>
    </row>
    <row r="47" spans="1:22" x14ac:dyDescent="0.3">
      <c r="A47" s="27" t="s">
        <v>223</v>
      </c>
      <c r="B47" s="29" t="s">
        <v>224</v>
      </c>
      <c r="C47" s="10">
        <v>12</v>
      </c>
      <c r="D47" s="10">
        <v>11</v>
      </c>
      <c r="E47" s="10">
        <v>3.4</v>
      </c>
      <c r="F47" s="10">
        <v>3.8</v>
      </c>
      <c r="G47" s="10">
        <v>3.5</v>
      </c>
      <c r="H47" s="10">
        <v>3</v>
      </c>
      <c r="I47" s="6"/>
      <c r="J47" s="15">
        <f>MIN(C47:H47)</f>
        <v>3</v>
      </c>
      <c r="K47" s="15">
        <f>MAX(C47:H47)</f>
        <v>12</v>
      </c>
      <c r="L47" s="17">
        <f>AVERAGE(C47:H47)</f>
        <v>6.1166666666666671</v>
      </c>
      <c r="M47" s="17">
        <f>STDEV(C47:H47)</f>
        <v>4.1897096160314815</v>
      </c>
      <c r="N47" s="6"/>
      <c r="O47" s="29">
        <v>17</v>
      </c>
      <c r="P47" s="3">
        <f t="shared" ref="P47:U47" si="29">C47/$O47</f>
        <v>0.70588235294117652</v>
      </c>
      <c r="Q47" s="3">
        <f t="shared" si="29"/>
        <v>0.6470588235294118</v>
      </c>
      <c r="R47" s="3">
        <f t="shared" si="29"/>
        <v>0.19999999999999998</v>
      </c>
      <c r="S47" s="3">
        <f t="shared" si="29"/>
        <v>0.22352941176470587</v>
      </c>
      <c r="T47" s="3">
        <f t="shared" si="29"/>
        <v>0.20588235294117646</v>
      </c>
      <c r="U47" s="3">
        <f t="shared" si="29"/>
        <v>0.17647058823529413</v>
      </c>
      <c r="V47" s="6"/>
    </row>
    <row r="48" spans="1:22" x14ac:dyDescent="0.3">
      <c r="A48" s="27" t="s">
        <v>225</v>
      </c>
      <c r="B48" s="29" t="s">
        <v>226</v>
      </c>
      <c r="C48" s="10">
        <v>0.13</v>
      </c>
      <c r="D48" s="10">
        <v>0.56000000000000005</v>
      </c>
      <c r="E48" s="10" t="s">
        <v>161</v>
      </c>
      <c r="F48" s="10" t="s">
        <v>161</v>
      </c>
      <c r="G48" s="10" t="s">
        <v>161</v>
      </c>
      <c r="H48" s="10" t="s">
        <v>161</v>
      </c>
      <c r="I48" s="6"/>
      <c r="J48" s="15">
        <f>MIN(C48:H48)</f>
        <v>0.13</v>
      </c>
      <c r="K48" s="15">
        <f>MAX(C48:H48)</f>
        <v>0.56000000000000005</v>
      </c>
      <c r="L48" s="17">
        <f>AVERAGE(C48:H48)</f>
        <v>0.34500000000000003</v>
      </c>
      <c r="M48" s="17">
        <f>STDEV(C48:H48)</f>
        <v>0.30405591591021547</v>
      </c>
      <c r="N48" s="6"/>
      <c r="O48" s="29">
        <v>0.127</v>
      </c>
      <c r="P48" s="3">
        <f t="shared" ref="P48:Q50" si="30">C48/$O48</f>
        <v>1.0236220472440944</v>
      </c>
      <c r="Q48" s="3">
        <f t="shared" si="30"/>
        <v>4.409448818897638</v>
      </c>
      <c r="R48" s="3"/>
      <c r="S48" s="3"/>
      <c r="T48" s="3"/>
      <c r="U48" s="3"/>
      <c r="V48" s="6"/>
    </row>
    <row r="49" spans="1:22" x14ac:dyDescent="0.3">
      <c r="A49" s="27" t="s">
        <v>227</v>
      </c>
      <c r="B49" s="29" t="s">
        <v>228</v>
      </c>
      <c r="C49" s="10">
        <v>6.9</v>
      </c>
      <c r="D49" s="10">
        <v>9.3000000000000007</v>
      </c>
      <c r="E49" s="10">
        <v>0.47</v>
      </c>
      <c r="F49" s="10">
        <v>0.48</v>
      </c>
      <c r="G49" s="10">
        <v>1</v>
      </c>
      <c r="H49" s="10">
        <v>1</v>
      </c>
      <c r="I49" s="6"/>
      <c r="J49" s="15">
        <f>MIN(C49:H49)</f>
        <v>0.47</v>
      </c>
      <c r="K49" s="15">
        <f>MAX(C49:H49)</f>
        <v>9.3000000000000007</v>
      </c>
      <c r="L49" s="17">
        <f>AVERAGE(C49:H49)</f>
        <v>3.1916666666666669</v>
      </c>
      <c r="M49" s="17">
        <f>STDEV(C49:H49)</f>
        <v>3.8840927726647663</v>
      </c>
      <c r="N49" s="6"/>
      <c r="O49" s="29">
        <v>10.7</v>
      </c>
      <c r="P49" s="3">
        <f t="shared" si="30"/>
        <v>0.64485981308411222</v>
      </c>
      <c r="Q49" s="3">
        <f t="shared" si="30"/>
        <v>0.86915887850467299</v>
      </c>
      <c r="R49" s="3">
        <f t="shared" ref="R49:U50" si="31">E49/$O49</f>
        <v>4.3925233644859812E-2</v>
      </c>
      <c r="S49" s="3">
        <f t="shared" si="31"/>
        <v>4.4859813084112153E-2</v>
      </c>
      <c r="T49" s="3">
        <f t="shared" si="31"/>
        <v>9.3457943925233655E-2</v>
      </c>
      <c r="U49" s="3">
        <f t="shared" si="31"/>
        <v>9.3457943925233655E-2</v>
      </c>
      <c r="V49" s="6"/>
    </row>
    <row r="50" spans="1:22" x14ac:dyDescent="0.3">
      <c r="A50" s="27" t="s">
        <v>229</v>
      </c>
      <c r="B50" s="29" t="s">
        <v>230</v>
      </c>
      <c r="C50" s="10">
        <v>2.5</v>
      </c>
      <c r="D50" s="10">
        <v>3.6</v>
      </c>
      <c r="E50" s="10">
        <v>0.16</v>
      </c>
      <c r="F50" s="10">
        <v>0.15</v>
      </c>
      <c r="G50" s="10">
        <v>0.2</v>
      </c>
      <c r="H50" s="10">
        <v>0.24</v>
      </c>
      <c r="I50" s="6"/>
      <c r="J50" s="15">
        <f>MIN(C50:H50)</f>
        <v>0.15</v>
      </c>
      <c r="K50" s="15">
        <f>MAX(C50:H50)</f>
        <v>3.6</v>
      </c>
      <c r="L50" s="17">
        <f>AVERAGE(C50:H50)</f>
        <v>1.1416666666666668</v>
      </c>
      <c r="M50" s="17">
        <f>STDEV(C50:H50)</f>
        <v>1.5188998211424831</v>
      </c>
      <c r="N50" s="6"/>
      <c r="O50" s="29">
        <v>2.8</v>
      </c>
      <c r="P50" s="3">
        <f t="shared" si="30"/>
        <v>0.8928571428571429</v>
      </c>
      <c r="Q50" s="3">
        <f t="shared" si="30"/>
        <v>1.2857142857142858</v>
      </c>
      <c r="R50" s="3">
        <f t="shared" si="31"/>
        <v>5.7142857142857148E-2</v>
      </c>
      <c r="S50" s="3">
        <f t="shared" si="31"/>
        <v>5.3571428571428575E-2</v>
      </c>
      <c r="T50" s="3">
        <f t="shared" si="31"/>
        <v>7.1428571428571438E-2</v>
      </c>
      <c r="U50" s="3">
        <f t="shared" si="31"/>
        <v>8.5714285714285715E-2</v>
      </c>
      <c r="V50" s="6"/>
    </row>
    <row r="51" spans="1:22" x14ac:dyDescent="0.3">
      <c r="A51" s="27"/>
      <c r="B51" s="29"/>
      <c r="C51" s="27"/>
      <c r="D51" s="27"/>
      <c r="E51" s="27"/>
      <c r="F51" s="27"/>
      <c r="G51" s="27"/>
      <c r="H51" s="27"/>
      <c r="I51" s="6"/>
      <c r="J51" s="27"/>
      <c r="K51" s="27"/>
      <c r="N51" s="6"/>
      <c r="O51" s="29"/>
      <c r="P51" s="27"/>
      <c r="Q51" s="27"/>
      <c r="R51" s="27"/>
      <c r="S51" s="27"/>
      <c r="T51" s="27"/>
      <c r="U51" s="27"/>
      <c r="V51" s="6"/>
    </row>
    <row r="52" spans="1:22" x14ac:dyDescent="0.3">
      <c r="A52" s="8" t="s">
        <v>231</v>
      </c>
      <c r="B52" s="8"/>
      <c r="C52" s="8">
        <f>SUM(C29:C42)+C18</f>
        <v>47.4</v>
      </c>
      <c r="D52" s="8">
        <f t="shared" ref="D52:H52" si="32">SUM(D29:D42)+D18</f>
        <v>73.200000000000017</v>
      </c>
      <c r="E52" s="8">
        <f t="shared" si="32"/>
        <v>124.1</v>
      </c>
      <c r="F52" s="8">
        <f t="shared" si="32"/>
        <v>172.5</v>
      </c>
      <c r="G52" s="8">
        <f t="shared" si="32"/>
        <v>51.5</v>
      </c>
      <c r="H52" s="8">
        <f t="shared" si="32"/>
        <v>30.599999999999998</v>
      </c>
      <c r="I52" s="6"/>
      <c r="J52" s="27"/>
      <c r="K52" s="27"/>
      <c r="N52" s="6"/>
      <c r="O52" s="29"/>
      <c r="P52" s="27"/>
      <c r="Q52" s="27"/>
      <c r="R52" s="27"/>
      <c r="S52" s="27"/>
      <c r="T52" s="27"/>
      <c r="U52" s="27"/>
      <c r="V52" s="6"/>
    </row>
    <row r="53" spans="1:22" x14ac:dyDescent="0.3">
      <c r="A53" s="8" t="s">
        <v>232</v>
      </c>
      <c r="B53" s="8"/>
      <c r="C53" s="9">
        <f>((C32+C34+C36+C37+C39+C18)/C52)/((C30+C38+C40+C41+C42)/C52)</f>
        <v>2.4032258064516125</v>
      </c>
      <c r="D53" s="9">
        <f t="shared" ref="D53:H53" si="33">((D32+D34+D36+D37+D39+D18)/D52)/((D30+D38+D40+D41+D42)/D52)</f>
        <v>1.0854092526690395</v>
      </c>
      <c r="E53" s="9">
        <f t="shared" si="33"/>
        <v>1.0681818181818183</v>
      </c>
      <c r="F53" s="9">
        <f t="shared" si="33"/>
        <v>2.4198473282442747</v>
      </c>
      <c r="G53" s="9">
        <f t="shared" si="33"/>
        <v>2.7796610169491522</v>
      </c>
      <c r="H53" s="9">
        <f t="shared" si="33"/>
        <v>2.441558441558441</v>
      </c>
      <c r="I53" s="6"/>
      <c r="J53" s="27"/>
      <c r="K53" s="27"/>
      <c r="N53" s="6"/>
      <c r="O53" s="29"/>
      <c r="P53" s="27"/>
      <c r="Q53" s="27"/>
      <c r="R53" s="27"/>
      <c r="S53" s="27"/>
      <c r="T53" s="27"/>
      <c r="U53" s="27"/>
      <c r="V53" s="6"/>
    </row>
    <row r="54" spans="1:22" x14ac:dyDescent="0.3">
      <c r="A54" s="27"/>
      <c r="B54" s="29"/>
      <c r="C54" s="27"/>
      <c r="D54" s="27"/>
      <c r="E54" s="27"/>
      <c r="F54" s="27"/>
      <c r="G54" s="27"/>
      <c r="H54" s="27"/>
      <c r="I54" s="6"/>
      <c r="J54" s="27"/>
      <c r="K54" s="27"/>
      <c r="N54" s="6"/>
      <c r="O54" s="29"/>
      <c r="P54" s="27"/>
      <c r="Q54" s="27"/>
      <c r="R54" s="27"/>
      <c r="S54" s="27"/>
      <c r="T54" s="27"/>
      <c r="U54" s="27"/>
      <c r="V54" s="6"/>
    </row>
    <row r="55" spans="1:22" x14ac:dyDescent="0.3">
      <c r="A55" s="12" t="s">
        <v>233</v>
      </c>
      <c r="B55" s="12" t="s">
        <v>234</v>
      </c>
      <c r="C55" s="12"/>
      <c r="D55" s="12"/>
      <c r="E55" s="12"/>
      <c r="F55" s="12"/>
      <c r="G55" s="12"/>
      <c r="H55" s="12"/>
      <c r="I55" s="12"/>
      <c r="J55" s="12"/>
      <c r="K55" s="12"/>
      <c r="L55" s="13"/>
      <c r="M55" s="13"/>
      <c r="N55" s="12"/>
      <c r="O55" s="12"/>
      <c r="P55" s="13"/>
      <c r="Q55" s="13">
        <f t="shared" ref="Q55:S55" si="34">Q29/Q42</f>
        <v>0.08</v>
      </c>
      <c r="R55" s="13">
        <f t="shared" si="34"/>
        <v>6.4000000000000001E-2</v>
      </c>
      <c r="S55" s="13">
        <f t="shared" si="34"/>
        <v>0.4906666666666667</v>
      </c>
      <c r="T55" s="13"/>
      <c r="U55" s="13"/>
      <c r="V55" s="6"/>
    </row>
    <row r="56" spans="1:22" x14ac:dyDescent="0.3">
      <c r="A56" s="12" t="s">
        <v>235</v>
      </c>
      <c r="B56" s="12" t="s">
        <v>236</v>
      </c>
      <c r="C56" s="12"/>
      <c r="D56" s="12"/>
      <c r="E56" s="12"/>
      <c r="F56" s="12"/>
      <c r="G56" s="12"/>
      <c r="H56" s="12"/>
      <c r="I56" s="12"/>
      <c r="J56" s="12"/>
      <c r="K56" s="12"/>
      <c r="L56" s="13"/>
      <c r="M56" s="13"/>
      <c r="N56" s="12"/>
      <c r="O56" s="12"/>
      <c r="P56" s="13"/>
      <c r="Q56" s="13">
        <f t="shared" ref="Q56:S56" si="35">Q29/Q33</f>
        <v>0.12162162162162161</v>
      </c>
      <c r="R56" s="13">
        <f t="shared" si="35"/>
        <v>6.4285714285714293E-2</v>
      </c>
      <c r="S56" s="13">
        <f t="shared" si="35"/>
        <v>0.80232558139534893</v>
      </c>
      <c r="T56" s="13"/>
      <c r="U56" s="13"/>
      <c r="V56" s="6"/>
    </row>
    <row r="57" spans="1:22" x14ac:dyDescent="0.3">
      <c r="A57" s="12" t="s">
        <v>237</v>
      </c>
      <c r="B57" s="12" t="s">
        <v>238</v>
      </c>
      <c r="C57" s="12"/>
      <c r="D57" s="12"/>
      <c r="E57" s="12"/>
      <c r="F57" s="12"/>
      <c r="G57" s="12"/>
      <c r="H57" s="12"/>
      <c r="I57" s="12"/>
      <c r="J57" s="12"/>
      <c r="K57" s="12"/>
      <c r="L57" s="13"/>
      <c r="M57" s="13"/>
      <c r="N57" s="12"/>
      <c r="O57" s="12"/>
      <c r="P57" s="13">
        <f>P35/P42</f>
        <v>0.30526315789473685</v>
      </c>
      <c r="Q57" s="13">
        <f t="shared" ref="Q57:U57" si="36">Q35/Q42</f>
        <v>0.98947368421052639</v>
      </c>
      <c r="R57" s="13">
        <f t="shared" si="36"/>
        <v>1.296842105263158</v>
      </c>
      <c r="S57" s="13">
        <f t="shared" si="36"/>
        <v>1.0442105263157897</v>
      </c>
      <c r="T57" s="13">
        <f t="shared" si="36"/>
        <v>0.65263157894736845</v>
      </c>
      <c r="U57" s="13">
        <f t="shared" si="36"/>
        <v>0.75789473684210529</v>
      </c>
      <c r="V57" s="6"/>
    </row>
    <row r="58" spans="1:22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3"/>
      <c r="M58" s="13"/>
      <c r="N58" s="12"/>
      <c r="O58" s="12"/>
      <c r="P58" s="12"/>
      <c r="Q58" s="12"/>
      <c r="R58" s="12"/>
      <c r="S58" s="12"/>
      <c r="T58" s="12"/>
      <c r="U58" s="12"/>
      <c r="V58" s="6"/>
    </row>
    <row r="59" spans="1:22" x14ac:dyDescent="0.3">
      <c r="A59" s="12" t="s">
        <v>239</v>
      </c>
      <c r="B59" s="12" t="s">
        <v>240</v>
      </c>
      <c r="C59" s="12"/>
      <c r="D59" s="12"/>
      <c r="E59" s="12"/>
      <c r="F59" s="12"/>
      <c r="G59" s="12"/>
      <c r="H59" s="12"/>
      <c r="I59" s="12"/>
      <c r="J59" s="12"/>
      <c r="K59" s="12"/>
      <c r="L59" s="13"/>
      <c r="M59" s="13"/>
      <c r="N59" s="12"/>
      <c r="O59" s="12"/>
      <c r="P59" s="13">
        <f>P30/((0.5*P29)+(0.5*P31))</f>
        <v>1.4580357142857143</v>
      </c>
      <c r="Q59" s="13">
        <f t="shared" ref="Q59:U59" si="37">Q30/((0.5*Q29)+(0.5*Q31))</f>
        <v>1.3448689258312019</v>
      </c>
      <c r="R59" s="13">
        <f t="shared" si="37"/>
        <v>1.3578370185449358</v>
      </c>
      <c r="S59" s="13">
        <f t="shared" si="37"/>
        <v>0.74007426153335543</v>
      </c>
      <c r="T59" s="13">
        <f t="shared" si="37"/>
        <v>1.2361607142857143</v>
      </c>
      <c r="U59" s="13">
        <f t="shared" si="37"/>
        <v>1.3559027777777779</v>
      </c>
      <c r="V59" s="6"/>
    </row>
    <row r="60" spans="1:22" x14ac:dyDescent="0.3">
      <c r="A60" s="12" t="s">
        <v>241</v>
      </c>
      <c r="B60" s="12" t="s">
        <v>242</v>
      </c>
      <c r="C60" s="12"/>
      <c r="D60" s="12"/>
      <c r="E60" s="12"/>
      <c r="F60" s="12"/>
      <c r="G60" s="12"/>
      <c r="H60" s="12"/>
      <c r="I60" s="12"/>
      <c r="J60" s="12"/>
      <c r="K60" s="12"/>
      <c r="L60" s="13"/>
      <c r="M60" s="13"/>
      <c r="N60" s="12"/>
      <c r="O60" s="12"/>
      <c r="P60" s="13">
        <f>P34/((0.5*P33)+(0.5*P35))</f>
        <v>0.81262177446181638</v>
      </c>
      <c r="Q60" s="13">
        <f t="shared" ref="Q60:U60" si="38">Q34/((0.5*Q33)+(0.5*Q35))</f>
        <v>1.103767008339573</v>
      </c>
      <c r="R60" s="13">
        <f t="shared" si="38"/>
        <v>0.95176252319109444</v>
      </c>
      <c r="S60" s="13">
        <f t="shared" si="38"/>
        <v>0.96632007233273043</v>
      </c>
      <c r="T60" s="13">
        <f t="shared" si="38"/>
        <v>1.1792174015841115</v>
      </c>
      <c r="U60" s="13">
        <f t="shared" si="38"/>
        <v>1.1583796233572687</v>
      </c>
      <c r="V60" s="6"/>
    </row>
    <row r="61" spans="1:22" x14ac:dyDescent="0.3">
      <c r="A61" s="12" t="s">
        <v>243</v>
      </c>
      <c r="B61" s="12" t="s">
        <v>244</v>
      </c>
      <c r="C61" s="12"/>
      <c r="D61" s="12"/>
      <c r="E61" s="12"/>
      <c r="F61" s="12"/>
      <c r="G61" s="12"/>
      <c r="H61" s="12"/>
      <c r="I61" s="12"/>
      <c r="J61" s="12"/>
      <c r="K61" s="12"/>
      <c r="L61" s="13"/>
      <c r="M61" s="13"/>
      <c r="N61" s="12"/>
      <c r="O61" s="12"/>
      <c r="P61" s="13">
        <f>P33/((P35*0.33)+(P36*0.67))</f>
        <v>0.36109672737531157</v>
      </c>
      <c r="Q61" s="13">
        <f t="shared" ref="Q61:U61" si="39">Q33/((Q35*0.33)+(Q36*0.67))</f>
        <v>0.72063414266928705</v>
      </c>
      <c r="R61" s="13">
        <f t="shared" si="39"/>
        <v>0.90673381950969056</v>
      </c>
      <c r="S61" s="13">
        <f t="shared" si="39"/>
        <v>0.6453802754665886</v>
      </c>
      <c r="T61" s="13">
        <f t="shared" si="39"/>
        <v>0.59435218788567512</v>
      </c>
      <c r="U61" s="13">
        <f t="shared" si="39"/>
        <v>0.66140618747353241</v>
      </c>
      <c r="V61" s="6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workbookViewId="0">
      <selection activeCell="B6" sqref="B6"/>
    </sheetView>
  </sheetViews>
  <sheetFormatPr defaultRowHeight="14.4" x14ac:dyDescent="0.3"/>
  <cols>
    <col min="1" max="1" width="18.44140625" bestFit="1" customWidth="1"/>
    <col min="2" max="2" width="9.6640625" style="1" customWidth="1"/>
    <col min="3" max="4" width="9.6640625" customWidth="1"/>
    <col min="5" max="5" width="4" customWidth="1"/>
    <col min="6" max="7" width="8.6640625" customWidth="1"/>
    <col min="8" max="8" width="8.6640625" style="7" customWidth="1"/>
    <col min="9" max="9" width="11.6640625" style="7" customWidth="1"/>
    <col min="10" max="10" width="4" customWidth="1"/>
    <col min="11" max="11" width="11.109375" style="1" customWidth="1"/>
    <col min="14" max="14" width="4" customWidth="1"/>
  </cols>
  <sheetData>
    <row r="1" spans="1:14" ht="15" thickBot="1" x14ac:dyDescent="0.35">
      <c r="A1" s="18" t="s">
        <v>124</v>
      </c>
      <c r="B1" s="18" t="s">
        <v>125</v>
      </c>
      <c r="C1" s="19" t="s">
        <v>115</v>
      </c>
      <c r="D1" s="19" t="s">
        <v>117</v>
      </c>
      <c r="E1" s="20"/>
      <c r="F1" s="21" t="s">
        <v>126</v>
      </c>
      <c r="G1" s="21" t="s">
        <v>127</v>
      </c>
      <c r="H1" s="22" t="s">
        <v>128</v>
      </c>
      <c r="I1" s="22" t="s">
        <v>129</v>
      </c>
      <c r="J1" s="23"/>
      <c r="K1" s="18" t="s">
        <v>130</v>
      </c>
      <c r="L1" s="18" t="s">
        <v>115</v>
      </c>
      <c r="M1" s="18" t="s">
        <v>117</v>
      </c>
      <c r="N1" s="6"/>
    </row>
    <row r="2" spans="1:14" ht="15" thickTop="1" x14ac:dyDescent="0.3">
      <c r="A2" s="27" t="s">
        <v>131</v>
      </c>
      <c r="B2" s="29" t="s">
        <v>132</v>
      </c>
      <c r="C2" s="10">
        <v>13</v>
      </c>
      <c r="D2" s="10">
        <v>66</v>
      </c>
      <c r="E2" s="6"/>
      <c r="F2" s="15">
        <f>MIN(C2:D2)</f>
        <v>13</v>
      </c>
      <c r="G2" s="15">
        <f>MAX(C2:D2)</f>
        <v>66</v>
      </c>
      <c r="H2" s="17">
        <f>AVERAGE(C2:D2)</f>
        <v>39.5</v>
      </c>
      <c r="I2" s="17">
        <f>STDEV(C2:D2)</f>
        <v>37.476659402887016</v>
      </c>
      <c r="J2" s="6"/>
      <c r="K2" s="29">
        <v>20</v>
      </c>
      <c r="L2" s="3">
        <f>C2/$K2</f>
        <v>0.65</v>
      </c>
      <c r="M2" s="3">
        <f>D2/$K2</f>
        <v>3.3</v>
      </c>
      <c r="N2" s="6"/>
    </row>
    <row r="3" spans="1:14" x14ac:dyDescent="0.3">
      <c r="A3" s="27" t="s">
        <v>133</v>
      </c>
      <c r="B3" s="29" t="s">
        <v>134</v>
      </c>
      <c r="C3" s="10">
        <v>1</v>
      </c>
      <c r="D3" s="10">
        <v>3</v>
      </c>
      <c r="E3" s="6"/>
      <c r="F3" s="15">
        <f>MIN(C3:D3)</f>
        <v>1</v>
      </c>
      <c r="G3" s="15">
        <f>MAX(C3:D3)</f>
        <v>3</v>
      </c>
      <c r="H3" s="17">
        <f>AVERAGE(C3:D3)</f>
        <v>2</v>
      </c>
      <c r="I3" s="17">
        <f>STDEV(C3:D3)</f>
        <v>1.4142135623730951</v>
      </c>
      <c r="J3" s="6"/>
      <c r="K3" s="29">
        <v>3</v>
      </c>
      <c r="L3" s="3">
        <f>C3/$K3</f>
        <v>0.33333333333333331</v>
      </c>
      <c r="M3" s="3">
        <f>D3/$K3</f>
        <v>1</v>
      </c>
      <c r="N3" s="6"/>
    </row>
    <row r="4" spans="1:14" x14ac:dyDescent="0.3">
      <c r="A4" s="27" t="s">
        <v>135</v>
      </c>
      <c r="B4" s="29" t="s">
        <v>136</v>
      </c>
      <c r="C4" s="10"/>
      <c r="D4" s="10"/>
      <c r="E4" s="6"/>
      <c r="F4" s="15"/>
      <c r="G4" s="15"/>
      <c r="H4" s="16"/>
      <c r="I4" s="16"/>
      <c r="J4" s="6"/>
      <c r="K4" s="29">
        <v>80000</v>
      </c>
      <c r="L4" s="3"/>
      <c r="M4" s="3"/>
      <c r="N4" s="6"/>
    </row>
    <row r="5" spans="1:14" x14ac:dyDescent="0.3">
      <c r="A5" s="27" t="s">
        <v>137</v>
      </c>
      <c r="B5" s="29" t="s">
        <v>138</v>
      </c>
      <c r="C5" s="10">
        <v>31</v>
      </c>
      <c r="D5" s="10">
        <v>48</v>
      </c>
      <c r="E5" s="6"/>
      <c r="F5" s="15">
        <f t="shared" ref="F5:F15" si="0">MIN(C5:D5)</f>
        <v>31</v>
      </c>
      <c r="G5" s="15">
        <f t="shared" ref="G5:G15" si="1">MAX(C5:D5)</f>
        <v>48</v>
      </c>
      <c r="H5" s="17">
        <f t="shared" ref="H5:H15" si="2">AVERAGE(C5:D5)</f>
        <v>39.5</v>
      </c>
      <c r="I5" s="17">
        <f t="shared" ref="I5:I15" si="3">STDEV(C5:D5)</f>
        <v>12.020815280171307</v>
      </c>
      <c r="J5" s="6"/>
      <c r="K5" s="29">
        <v>350</v>
      </c>
      <c r="L5" s="3">
        <f t="shared" ref="L5:L15" si="4">C5/$K5</f>
        <v>8.8571428571428565E-2</v>
      </c>
      <c r="M5" s="3">
        <f t="shared" ref="M5:M15" si="5">D5/$K5</f>
        <v>0.13714285714285715</v>
      </c>
      <c r="N5" s="6"/>
    </row>
    <row r="6" spans="1:14" x14ac:dyDescent="0.3">
      <c r="A6" s="27" t="s">
        <v>139</v>
      </c>
      <c r="B6" s="29" t="s">
        <v>140</v>
      </c>
      <c r="C6" s="10">
        <v>18</v>
      </c>
      <c r="D6" s="10">
        <v>30</v>
      </c>
      <c r="E6" s="6"/>
      <c r="F6" s="15">
        <f t="shared" si="0"/>
        <v>18</v>
      </c>
      <c r="G6" s="15">
        <f t="shared" si="1"/>
        <v>30</v>
      </c>
      <c r="H6" s="17">
        <f t="shared" si="2"/>
        <v>24</v>
      </c>
      <c r="I6" s="17">
        <f t="shared" si="3"/>
        <v>8.4852813742385695</v>
      </c>
      <c r="J6" s="6"/>
      <c r="K6" s="29">
        <v>13.6</v>
      </c>
      <c r="L6" s="3">
        <f t="shared" si="4"/>
        <v>1.3235294117647058</v>
      </c>
      <c r="M6" s="3">
        <f t="shared" si="5"/>
        <v>2.2058823529411766</v>
      </c>
      <c r="N6" s="6"/>
    </row>
    <row r="7" spans="1:14" x14ac:dyDescent="0.3">
      <c r="A7" s="27" t="s">
        <v>141</v>
      </c>
      <c r="B7" s="29" t="s">
        <v>142</v>
      </c>
      <c r="C7" s="10">
        <v>130</v>
      </c>
      <c r="D7" s="10">
        <v>140</v>
      </c>
      <c r="E7" s="6"/>
      <c r="F7" s="15">
        <f t="shared" si="0"/>
        <v>130</v>
      </c>
      <c r="G7" s="15">
        <f t="shared" si="1"/>
        <v>140</v>
      </c>
      <c r="H7" s="17">
        <f t="shared" si="2"/>
        <v>135</v>
      </c>
      <c r="I7" s="17">
        <f t="shared" si="3"/>
        <v>7.0710678118654755</v>
      </c>
      <c r="J7" s="6"/>
      <c r="K7" s="29">
        <v>107</v>
      </c>
      <c r="L7" s="3">
        <f t="shared" si="4"/>
        <v>1.2149532710280373</v>
      </c>
      <c r="M7" s="3">
        <f t="shared" si="5"/>
        <v>1.308411214953271</v>
      </c>
      <c r="N7" s="6"/>
    </row>
    <row r="8" spans="1:14" x14ac:dyDescent="0.3">
      <c r="A8" s="27" t="s">
        <v>143</v>
      </c>
      <c r="B8" s="29" t="s">
        <v>144</v>
      </c>
      <c r="C8" s="10">
        <v>12</v>
      </c>
      <c r="D8" s="10">
        <v>23</v>
      </c>
      <c r="E8" s="6"/>
      <c r="F8" s="15">
        <f t="shared" si="0"/>
        <v>12</v>
      </c>
      <c r="G8" s="15">
        <f t="shared" si="1"/>
        <v>23</v>
      </c>
      <c r="H8" s="17">
        <f t="shared" si="2"/>
        <v>17.5</v>
      </c>
      <c r="I8" s="17">
        <f t="shared" si="3"/>
        <v>7.7781745930520225</v>
      </c>
      <c r="J8" s="6"/>
      <c r="K8" s="29">
        <v>83</v>
      </c>
      <c r="L8" s="3">
        <f t="shared" si="4"/>
        <v>0.14457831325301204</v>
      </c>
      <c r="M8" s="3">
        <f t="shared" si="5"/>
        <v>0.27710843373493976</v>
      </c>
      <c r="N8" s="6"/>
    </row>
    <row r="9" spans="1:14" x14ac:dyDescent="0.3">
      <c r="A9" s="27" t="s">
        <v>145</v>
      </c>
      <c r="B9" s="29" t="s">
        <v>146</v>
      </c>
      <c r="C9" s="10">
        <v>6</v>
      </c>
      <c r="D9" s="10">
        <v>11</v>
      </c>
      <c r="E9" s="6"/>
      <c r="F9" s="15">
        <f t="shared" si="0"/>
        <v>6</v>
      </c>
      <c r="G9" s="15">
        <f t="shared" si="1"/>
        <v>11</v>
      </c>
      <c r="H9" s="17">
        <f t="shared" si="2"/>
        <v>8.5</v>
      </c>
      <c r="I9" s="17">
        <f t="shared" si="3"/>
        <v>3.5355339059327378</v>
      </c>
      <c r="J9" s="6"/>
      <c r="K9" s="29">
        <v>600</v>
      </c>
      <c r="L9" s="3">
        <f t="shared" si="4"/>
        <v>0.01</v>
      </c>
      <c r="M9" s="3">
        <f t="shared" si="5"/>
        <v>1.8333333333333333E-2</v>
      </c>
      <c r="N9" s="6"/>
    </row>
    <row r="10" spans="1:14" x14ac:dyDescent="0.3">
      <c r="A10" s="27" t="s">
        <v>147</v>
      </c>
      <c r="B10" s="29" t="s">
        <v>148</v>
      </c>
      <c r="C10" s="10">
        <v>9</v>
      </c>
      <c r="D10" s="10">
        <v>16</v>
      </c>
      <c r="E10" s="6"/>
      <c r="F10" s="15">
        <f t="shared" si="0"/>
        <v>9</v>
      </c>
      <c r="G10" s="15">
        <f t="shared" si="1"/>
        <v>16</v>
      </c>
      <c r="H10" s="16">
        <f t="shared" si="2"/>
        <v>12.5</v>
      </c>
      <c r="I10" s="16">
        <f t="shared" si="3"/>
        <v>4.9497474683058327</v>
      </c>
      <c r="J10" s="6"/>
      <c r="K10" s="29">
        <v>35000</v>
      </c>
      <c r="L10" s="3">
        <f t="shared" si="4"/>
        <v>2.5714285714285715E-4</v>
      </c>
      <c r="M10" s="3">
        <f t="shared" si="5"/>
        <v>4.5714285714285713E-4</v>
      </c>
      <c r="N10" s="6"/>
    </row>
    <row r="11" spans="1:14" x14ac:dyDescent="0.3">
      <c r="A11" s="27" t="s">
        <v>149</v>
      </c>
      <c r="B11" s="29" t="s">
        <v>150</v>
      </c>
      <c r="C11" s="10">
        <v>8</v>
      </c>
      <c r="D11" s="10">
        <v>5</v>
      </c>
      <c r="E11" s="6"/>
      <c r="F11" s="15">
        <f t="shared" si="0"/>
        <v>5</v>
      </c>
      <c r="G11" s="15">
        <f t="shared" si="1"/>
        <v>8</v>
      </c>
      <c r="H11" s="17">
        <f t="shared" si="2"/>
        <v>6.5</v>
      </c>
      <c r="I11" s="17">
        <f t="shared" si="3"/>
        <v>2.1213203435596424</v>
      </c>
      <c r="J11" s="6"/>
      <c r="K11" s="29">
        <v>17</v>
      </c>
      <c r="L11" s="3">
        <f t="shared" si="4"/>
        <v>0.47058823529411764</v>
      </c>
      <c r="M11" s="3">
        <f t="shared" si="5"/>
        <v>0.29411764705882354</v>
      </c>
      <c r="N11" s="6"/>
    </row>
    <row r="12" spans="1:14" x14ac:dyDescent="0.3">
      <c r="A12" s="27" t="s">
        <v>151</v>
      </c>
      <c r="B12" s="29" t="s">
        <v>152</v>
      </c>
      <c r="C12" s="10">
        <v>6</v>
      </c>
      <c r="D12" s="10">
        <v>13</v>
      </c>
      <c r="E12" s="6"/>
      <c r="F12" s="15">
        <f t="shared" si="0"/>
        <v>6</v>
      </c>
      <c r="G12" s="15">
        <f t="shared" si="1"/>
        <v>13</v>
      </c>
      <c r="H12" s="17">
        <f t="shared" si="2"/>
        <v>9.5</v>
      </c>
      <c r="I12" s="17">
        <f t="shared" si="3"/>
        <v>4.9497474683058327</v>
      </c>
      <c r="J12" s="6"/>
      <c r="K12" s="29">
        <v>44</v>
      </c>
      <c r="L12" s="3">
        <f t="shared" si="4"/>
        <v>0.13636363636363635</v>
      </c>
      <c r="M12" s="3">
        <f t="shared" si="5"/>
        <v>0.29545454545454547</v>
      </c>
      <c r="N12" s="6"/>
    </row>
    <row r="13" spans="1:14" x14ac:dyDescent="0.3">
      <c r="A13" s="27" t="s">
        <v>153</v>
      </c>
      <c r="B13" s="29" t="s">
        <v>154</v>
      </c>
      <c r="C13" s="10">
        <v>30</v>
      </c>
      <c r="D13" s="10">
        <v>30</v>
      </c>
      <c r="E13" s="6"/>
      <c r="F13" s="15">
        <f t="shared" si="0"/>
        <v>30</v>
      </c>
      <c r="G13" s="15">
        <f t="shared" si="1"/>
        <v>30</v>
      </c>
      <c r="H13" s="17">
        <f t="shared" si="2"/>
        <v>30</v>
      </c>
      <c r="I13" s="17">
        <f t="shared" si="3"/>
        <v>0</v>
      </c>
      <c r="J13" s="6"/>
      <c r="K13" s="29">
        <v>25</v>
      </c>
      <c r="L13" s="3">
        <f t="shared" si="4"/>
        <v>1.2</v>
      </c>
      <c r="M13" s="3">
        <f t="shared" si="5"/>
        <v>1.2</v>
      </c>
      <c r="N13" s="6"/>
    </row>
    <row r="14" spans="1:14" x14ac:dyDescent="0.3">
      <c r="A14" s="27" t="s">
        <v>155</v>
      </c>
      <c r="B14" s="29" t="s">
        <v>156</v>
      </c>
      <c r="C14" s="10">
        <v>17</v>
      </c>
      <c r="D14" s="10">
        <v>67</v>
      </c>
      <c r="E14" s="6"/>
      <c r="F14" s="15">
        <f t="shared" si="0"/>
        <v>17</v>
      </c>
      <c r="G14" s="15">
        <f t="shared" si="1"/>
        <v>67</v>
      </c>
      <c r="H14" s="17">
        <f t="shared" si="2"/>
        <v>42</v>
      </c>
      <c r="I14" s="17">
        <f t="shared" si="3"/>
        <v>35.355339059327378</v>
      </c>
      <c r="J14" s="6"/>
      <c r="K14" s="29">
        <v>71</v>
      </c>
      <c r="L14" s="3">
        <f t="shared" si="4"/>
        <v>0.23943661971830985</v>
      </c>
      <c r="M14" s="3">
        <f t="shared" si="5"/>
        <v>0.94366197183098588</v>
      </c>
      <c r="N14" s="6"/>
    </row>
    <row r="15" spans="1:14" x14ac:dyDescent="0.3">
      <c r="A15" s="27" t="s">
        <v>157</v>
      </c>
      <c r="B15" s="29" t="s">
        <v>158</v>
      </c>
      <c r="C15" s="10">
        <v>10.8</v>
      </c>
      <c r="D15" s="10">
        <v>37.700000000000003</v>
      </c>
      <c r="E15" s="6"/>
      <c r="F15" s="15">
        <f t="shared" si="0"/>
        <v>10.8</v>
      </c>
      <c r="G15" s="15">
        <f t="shared" si="1"/>
        <v>37.700000000000003</v>
      </c>
      <c r="H15" s="17">
        <f t="shared" si="2"/>
        <v>24.25</v>
      </c>
      <c r="I15" s="17">
        <f t="shared" si="3"/>
        <v>19.021172413918137</v>
      </c>
      <c r="J15" s="6"/>
      <c r="K15" s="29">
        <v>17</v>
      </c>
      <c r="L15" s="3">
        <f t="shared" si="4"/>
        <v>0.6352941176470589</v>
      </c>
      <c r="M15" s="3">
        <f t="shared" si="5"/>
        <v>2.2176470588235295</v>
      </c>
      <c r="N15" s="6"/>
    </row>
    <row r="16" spans="1:14" x14ac:dyDescent="0.3">
      <c r="A16" s="27" t="s">
        <v>159</v>
      </c>
      <c r="B16" s="29" t="s">
        <v>160</v>
      </c>
      <c r="C16" s="10" t="s">
        <v>161</v>
      </c>
      <c r="D16" s="10" t="s">
        <v>161</v>
      </c>
      <c r="E16" s="6"/>
      <c r="F16" s="15"/>
      <c r="G16" s="15"/>
      <c r="H16" s="17"/>
      <c r="I16" s="17"/>
      <c r="J16" s="6"/>
      <c r="K16" s="29">
        <v>1.6</v>
      </c>
      <c r="L16" s="3"/>
      <c r="M16" s="3"/>
      <c r="N16" s="6"/>
    </row>
    <row r="17" spans="1:14" x14ac:dyDescent="0.3">
      <c r="A17" s="27" t="s">
        <v>162</v>
      </c>
      <c r="B17" s="29" t="s">
        <v>163</v>
      </c>
      <c r="C17" s="10">
        <v>2.8</v>
      </c>
      <c r="D17" s="10">
        <v>9.6999999999999993</v>
      </c>
      <c r="E17" s="6"/>
      <c r="F17" s="15">
        <f t="shared" ref="F17:F25" si="6">MIN(C17:D17)</f>
        <v>2.8</v>
      </c>
      <c r="G17" s="15">
        <f>MAX(C17:D17)</f>
        <v>9.6999999999999993</v>
      </c>
      <c r="H17" s="17">
        <f>AVERAGE(C17:D17)</f>
        <v>6.25</v>
      </c>
      <c r="I17" s="17">
        <f>STDEV(C17:D17)</f>
        <v>4.8790367901871772</v>
      </c>
      <c r="J17" s="6"/>
      <c r="K17" s="29">
        <v>112</v>
      </c>
      <c r="L17" s="3">
        <f t="shared" ref="L17:M21" si="7">C17/$K17</f>
        <v>2.4999999999999998E-2</v>
      </c>
      <c r="M17" s="3">
        <f t="shared" si="7"/>
        <v>8.6607142857142855E-2</v>
      </c>
      <c r="N17" s="6"/>
    </row>
    <row r="18" spans="1:14" x14ac:dyDescent="0.3">
      <c r="A18" s="27" t="s">
        <v>164</v>
      </c>
      <c r="B18" s="29" t="s">
        <v>165</v>
      </c>
      <c r="C18" s="10">
        <v>30</v>
      </c>
      <c r="D18" s="10">
        <v>25</v>
      </c>
      <c r="E18" s="6"/>
      <c r="F18" s="15">
        <f t="shared" si="6"/>
        <v>25</v>
      </c>
      <c r="G18" s="15">
        <f>MAX(C18:D18)</f>
        <v>30</v>
      </c>
      <c r="H18" s="17">
        <f>AVERAGE(C18:D18)</f>
        <v>27.5</v>
      </c>
      <c r="I18" s="17">
        <f>STDEV(C18:D18)</f>
        <v>3.5355339059327378</v>
      </c>
      <c r="J18" s="6"/>
      <c r="K18" s="29">
        <v>22</v>
      </c>
      <c r="L18" s="3">
        <f t="shared" si="7"/>
        <v>1.3636363636363635</v>
      </c>
      <c r="M18" s="3">
        <f t="shared" si="7"/>
        <v>1.1363636363636365</v>
      </c>
      <c r="N18" s="6"/>
    </row>
    <row r="19" spans="1:14" x14ac:dyDescent="0.3">
      <c r="A19" s="27" t="s">
        <v>166</v>
      </c>
      <c r="B19" s="29" t="s">
        <v>167</v>
      </c>
      <c r="C19" s="10">
        <v>120</v>
      </c>
      <c r="D19" s="10">
        <v>180</v>
      </c>
      <c r="E19" s="6"/>
      <c r="F19" s="15">
        <f t="shared" si="6"/>
        <v>120</v>
      </c>
      <c r="G19" s="15">
        <f>MAX(C19:D19)</f>
        <v>180</v>
      </c>
      <c r="H19" s="17">
        <f>AVERAGE(C19:D19)</f>
        <v>150</v>
      </c>
      <c r="I19" s="17">
        <f>STDEV(C19:D19)</f>
        <v>42.426406871192853</v>
      </c>
      <c r="J19" s="6"/>
      <c r="K19" s="29">
        <v>190</v>
      </c>
      <c r="L19" s="3">
        <f t="shared" si="7"/>
        <v>0.63157894736842102</v>
      </c>
      <c r="M19" s="3">
        <f t="shared" si="7"/>
        <v>0.94736842105263153</v>
      </c>
      <c r="N19" s="6"/>
    </row>
    <row r="20" spans="1:14" x14ac:dyDescent="0.3">
      <c r="A20" s="27" t="s">
        <v>168</v>
      </c>
      <c r="B20" s="29" t="s">
        <v>169</v>
      </c>
      <c r="C20" s="10">
        <v>3.2</v>
      </c>
      <c r="D20" s="10">
        <v>6.4</v>
      </c>
      <c r="E20" s="6"/>
      <c r="F20" s="15">
        <f t="shared" si="6"/>
        <v>3.2</v>
      </c>
      <c r="G20" s="15">
        <f>MAX(C20:D20)</f>
        <v>6.4</v>
      </c>
      <c r="H20" s="17">
        <f>AVERAGE(C20:D20)</f>
        <v>4.8000000000000007</v>
      </c>
      <c r="I20" s="17">
        <f>STDEV(C20:D20)</f>
        <v>2.2627416997969516</v>
      </c>
      <c r="J20" s="6"/>
      <c r="K20" s="29">
        <v>12</v>
      </c>
      <c r="L20" s="3">
        <f t="shared" si="7"/>
        <v>0.26666666666666666</v>
      </c>
      <c r="M20" s="3">
        <f t="shared" si="7"/>
        <v>0.53333333333333333</v>
      </c>
      <c r="N20" s="6"/>
    </row>
    <row r="21" spans="1:14" x14ac:dyDescent="0.3">
      <c r="A21" s="27" t="s">
        <v>170</v>
      </c>
      <c r="B21" s="29" t="s">
        <v>171</v>
      </c>
      <c r="C21" s="10">
        <v>3</v>
      </c>
      <c r="D21" s="10">
        <v>4</v>
      </c>
      <c r="E21" s="6"/>
      <c r="F21" s="15">
        <f t="shared" si="6"/>
        <v>3</v>
      </c>
      <c r="G21" s="15">
        <f>MAX(C21:D21)</f>
        <v>4</v>
      </c>
      <c r="H21" s="17"/>
      <c r="I21" s="17"/>
      <c r="J21" s="6"/>
      <c r="K21" s="29">
        <v>1.5</v>
      </c>
      <c r="L21" s="3">
        <f t="shared" si="7"/>
        <v>2</v>
      </c>
      <c r="M21" s="3">
        <f t="shared" si="7"/>
        <v>2.6666666666666665</v>
      </c>
      <c r="N21" s="6"/>
    </row>
    <row r="22" spans="1:14" x14ac:dyDescent="0.3">
      <c r="A22" s="27" t="s">
        <v>172</v>
      </c>
      <c r="B22" s="29" t="s">
        <v>173</v>
      </c>
      <c r="C22" s="10" t="s">
        <v>161</v>
      </c>
      <c r="D22" s="10">
        <v>0.13</v>
      </c>
      <c r="E22" s="6"/>
      <c r="F22" s="15">
        <f t="shared" si="6"/>
        <v>0.13</v>
      </c>
      <c r="G22" s="15"/>
      <c r="H22" s="17"/>
      <c r="I22" s="17"/>
      <c r="J22" s="6"/>
      <c r="K22" s="29">
        <v>0.05</v>
      </c>
      <c r="L22" s="3"/>
      <c r="M22" s="3">
        <f>D22/$K22</f>
        <v>2.6</v>
      </c>
      <c r="N22" s="6"/>
    </row>
    <row r="23" spans="1:14" x14ac:dyDescent="0.3">
      <c r="A23" s="27" t="s">
        <v>174</v>
      </c>
      <c r="B23" s="29" t="s">
        <v>175</v>
      </c>
      <c r="C23" s="10">
        <v>0.04</v>
      </c>
      <c r="D23" s="10">
        <v>0.22</v>
      </c>
      <c r="E23" s="6"/>
      <c r="F23" s="15">
        <f t="shared" si="6"/>
        <v>0.04</v>
      </c>
      <c r="G23" s="15">
        <f>MAX(C23:D23)</f>
        <v>0.22</v>
      </c>
      <c r="H23" s="17">
        <f>AVERAGE(C23:D23)</f>
        <v>0.13</v>
      </c>
      <c r="I23" s="17">
        <f>STDEV(C23:D23)</f>
        <v>0.12727922061357852</v>
      </c>
      <c r="J23" s="6"/>
      <c r="K23" s="29">
        <v>9.8000000000000004E-2</v>
      </c>
      <c r="L23" s="3">
        <f>C23/$K23</f>
        <v>0.40816326530612246</v>
      </c>
      <c r="M23" s="3">
        <f>D23/$K23</f>
        <v>2.2448979591836733</v>
      </c>
      <c r="N23" s="6"/>
    </row>
    <row r="24" spans="1:14" x14ac:dyDescent="0.3">
      <c r="A24" s="27" t="s">
        <v>176</v>
      </c>
      <c r="B24" s="29" t="s">
        <v>177</v>
      </c>
      <c r="C24" s="10">
        <v>0.06</v>
      </c>
      <c r="D24" s="10">
        <v>0.22</v>
      </c>
      <c r="E24" s="6"/>
      <c r="F24" s="15">
        <f t="shared" si="6"/>
        <v>0.06</v>
      </c>
      <c r="G24" s="15">
        <f>MAX(C24:D24)</f>
        <v>0.22</v>
      </c>
      <c r="H24" s="17">
        <f>AVERAGE(C24:D24)</f>
        <v>0.14000000000000001</v>
      </c>
      <c r="I24" s="17">
        <f>STDEV(C24:D24)</f>
        <v>0.11313708498984756</v>
      </c>
      <c r="J24" s="6"/>
      <c r="K24" s="29">
        <v>0.05</v>
      </c>
      <c r="L24" s="3">
        <f>C24/$K24</f>
        <v>1.2</v>
      </c>
      <c r="M24" s="3">
        <f>D24/$K24</f>
        <v>4.3999999999999995</v>
      </c>
      <c r="N24" s="6"/>
    </row>
    <row r="25" spans="1:14" x14ac:dyDescent="0.3">
      <c r="A25" s="27" t="s">
        <v>178</v>
      </c>
      <c r="B25" s="29" t="s">
        <v>179</v>
      </c>
      <c r="C25" s="10" t="s">
        <v>161</v>
      </c>
      <c r="D25" s="10">
        <v>3.4</v>
      </c>
      <c r="E25" s="6"/>
      <c r="F25" s="15">
        <f t="shared" si="6"/>
        <v>3.4</v>
      </c>
      <c r="G25" s="15">
        <f>MAX(C25:D25)</f>
        <v>3.4</v>
      </c>
      <c r="H25" s="17"/>
      <c r="I25" s="17"/>
      <c r="J25" s="6"/>
      <c r="K25" s="29">
        <v>5.5</v>
      </c>
      <c r="L25" s="3"/>
      <c r="M25" s="3">
        <f>D25/$K25</f>
        <v>0.61818181818181817</v>
      </c>
      <c r="N25" s="6"/>
    </row>
    <row r="26" spans="1:14" x14ac:dyDescent="0.3">
      <c r="A26" s="27" t="s">
        <v>180</v>
      </c>
      <c r="B26" s="29" t="s">
        <v>181</v>
      </c>
      <c r="C26" s="10" t="s">
        <v>161</v>
      </c>
      <c r="D26" s="10" t="s">
        <v>161</v>
      </c>
      <c r="E26" s="6"/>
      <c r="F26" s="15"/>
      <c r="G26" s="15"/>
      <c r="H26" s="17"/>
      <c r="I26" s="17"/>
      <c r="J26" s="6"/>
      <c r="K26" s="5" t="s">
        <v>182</v>
      </c>
      <c r="L26" s="3"/>
      <c r="M26" s="3"/>
      <c r="N26" s="6"/>
    </row>
    <row r="27" spans="1:14" x14ac:dyDescent="0.3">
      <c r="A27" s="27" t="s">
        <v>183</v>
      </c>
      <c r="B27" s="29" t="s">
        <v>184</v>
      </c>
      <c r="C27" s="10">
        <v>0.23</v>
      </c>
      <c r="D27" s="10">
        <v>0.7</v>
      </c>
      <c r="E27" s="6"/>
      <c r="F27" s="15">
        <f t="shared" ref="F27:F43" si="8">MIN(C27:D27)</f>
        <v>0.23</v>
      </c>
      <c r="G27" s="15">
        <f t="shared" ref="G27:G43" si="9">MAX(C27:D27)</f>
        <v>0.7</v>
      </c>
      <c r="H27" s="17">
        <f t="shared" ref="H27:H43" si="10">AVERAGE(C27:D27)</f>
        <v>0.46499999999999997</v>
      </c>
      <c r="I27" s="17">
        <f t="shared" ref="I27:I43" si="11">STDEV(C27:D27)</f>
        <v>0.33234018715767732</v>
      </c>
      <c r="J27" s="6"/>
      <c r="K27" s="29">
        <v>4.5999999999999996</v>
      </c>
      <c r="L27" s="3">
        <f t="shared" ref="L27:L43" si="12">C27/$K27</f>
        <v>0.05</v>
      </c>
      <c r="M27" s="3">
        <f t="shared" ref="M27:M43" si="13">D27/$K27</f>
        <v>0.15217391304347827</v>
      </c>
      <c r="N27" s="6"/>
    </row>
    <row r="28" spans="1:14" x14ac:dyDescent="0.3">
      <c r="A28" s="27" t="s">
        <v>185</v>
      </c>
      <c r="B28" s="29" t="s">
        <v>186</v>
      </c>
      <c r="C28" s="10">
        <v>130</v>
      </c>
      <c r="D28" s="10">
        <v>280</v>
      </c>
      <c r="E28" s="6"/>
      <c r="F28" s="15">
        <f t="shared" si="8"/>
        <v>130</v>
      </c>
      <c r="G28" s="15">
        <f t="shared" si="9"/>
        <v>280</v>
      </c>
      <c r="H28" s="17">
        <f t="shared" si="10"/>
        <v>205</v>
      </c>
      <c r="I28" s="17">
        <f t="shared" si="11"/>
        <v>106.06601717798213</v>
      </c>
      <c r="J28" s="6"/>
      <c r="K28" s="29">
        <v>550</v>
      </c>
      <c r="L28" s="3">
        <f t="shared" si="12"/>
        <v>0.23636363636363636</v>
      </c>
      <c r="M28" s="3">
        <f t="shared" si="13"/>
        <v>0.50909090909090904</v>
      </c>
      <c r="N28" s="6"/>
    </row>
    <row r="29" spans="1:14" x14ac:dyDescent="0.3">
      <c r="A29" s="27" t="s">
        <v>187</v>
      </c>
      <c r="B29" s="29" t="s">
        <v>188</v>
      </c>
      <c r="C29" s="10">
        <v>6</v>
      </c>
      <c r="D29" s="10">
        <v>4</v>
      </c>
      <c r="E29" s="6"/>
      <c r="F29" s="15">
        <f t="shared" si="8"/>
        <v>4</v>
      </c>
      <c r="G29" s="15">
        <f t="shared" si="9"/>
        <v>6</v>
      </c>
      <c r="H29" s="17">
        <f t="shared" si="10"/>
        <v>5</v>
      </c>
      <c r="I29" s="17">
        <f t="shared" si="11"/>
        <v>1.4142135623730951</v>
      </c>
      <c r="J29" s="6"/>
      <c r="K29" s="29">
        <v>30</v>
      </c>
      <c r="L29" s="3">
        <f t="shared" si="12"/>
        <v>0.2</v>
      </c>
      <c r="M29" s="3">
        <f t="shared" si="13"/>
        <v>0.13333333333333333</v>
      </c>
      <c r="N29" s="6"/>
    </row>
    <row r="30" spans="1:14" x14ac:dyDescent="0.3">
      <c r="A30" s="27" t="s">
        <v>189</v>
      </c>
      <c r="B30" s="29" t="s">
        <v>190</v>
      </c>
      <c r="C30" s="10">
        <v>14.1</v>
      </c>
      <c r="D30" s="10">
        <v>9.6</v>
      </c>
      <c r="E30" s="6"/>
      <c r="F30" s="15">
        <f t="shared" si="8"/>
        <v>9.6</v>
      </c>
      <c r="G30" s="15">
        <f t="shared" si="9"/>
        <v>14.1</v>
      </c>
      <c r="H30" s="17">
        <f t="shared" si="10"/>
        <v>11.85</v>
      </c>
      <c r="I30" s="17">
        <f t="shared" si="11"/>
        <v>3.1819805153394727</v>
      </c>
      <c r="J30" s="6"/>
      <c r="K30" s="29">
        <v>64</v>
      </c>
      <c r="L30" s="3">
        <f t="shared" si="12"/>
        <v>0.22031249999999999</v>
      </c>
      <c r="M30" s="3">
        <f t="shared" si="13"/>
        <v>0.15</v>
      </c>
      <c r="N30" s="6"/>
    </row>
    <row r="31" spans="1:14" x14ac:dyDescent="0.3">
      <c r="A31" s="27" t="s">
        <v>191</v>
      </c>
      <c r="B31" s="29" t="s">
        <v>192</v>
      </c>
      <c r="C31" s="10">
        <v>2.1</v>
      </c>
      <c r="D31" s="10">
        <v>1.3</v>
      </c>
      <c r="E31" s="6"/>
      <c r="F31" s="15">
        <f t="shared" si="8"/>
        <v>1.3</v>
      </c>
      <c r="G31" s="15">
        <f t="shared" si="9"/>
        <v>2.1</v>
      </c>
      <c r="H31" s="17">
        <f t="shared" si="10"/>
        <v>1.7000000000000002</v>
      </c>
      <c r="I31" s="17">
        <f t="shared" si="11"/>
        <v>0.56568542494923746</v>
      </c>
      <c r="J31" s="6"/>
      <c r="K31" s="29">
        <v>7.1</v>
      </c>
      <c r="L31" s="3">
        <f t="shared" si="12"/>
        <v>0.29577464788732399</v>
      </c>
      <c r="M31" s="3">
        <f t="shared" si="13"/>
        <v>0.18309859154929578</v>
      </c>
      <c r="N31" s="6"/>
    </row>
    <row r="32" spans="1:14" x14ac:dyDescent="0.3">
      <c r="A32" s="27" t="s">
        <v>193</v>
      </c>
      <c r="B32" s="29" t="s">
        <v>194</v>
      </c>
      <c r="C32" s="10">
        <v>9.5</v>
      </c>
      <c r="D32" s="10">
        <v>5.6</v>
      </c>
      <c r="E32" s="6"/>
      <c r="F32" s="15">
        <f t="shared" si="8"/>
        <v>5.6</v>
      </c>
      <c r="G32" s="15">
        <f t="shared" si="9"/>
        <v>9.5</v>
      </c>
      <c r="H32" s="17">
        <f t="shared" si="10"/>
        <v>7.55</v>
      </c>
      <c r="I32" s="17">
        <f t="shared" si="11"/>
        <v>2.7577164466275361</v>
      </c>
      <c r="J32" s="6"/>
      <c r="K32" s="29">
        <v>26</v>
      </c>
      <c r="L32" s="3">
        <f t="shared" si="12"/>
        <v>0.36538461538461536</v>
      </c>
      <c r="M32" s="3">
        <f t="shared" si="13"/>
        <v>0.21538461538461537</v>
      </c>
      <c r="N32" s="6"/>
    </row>
    <row r="33" spans="1:14" x14ac:dyDescent="0.3">
      <c r="A33" s="27" t="s">
        <v>195</v>
      </c>
      <c r="B33" s="29" t="s">
        <v>196</v>
      </c>
      <c r="C33" s="10">
        <v>2.8</v>
      </c>
      <c r="D33" s="10">
        <v>1.4</v>
      </c>
      <c r="E33" s="6"/>
      <c r="F33" s="15">
        <f t="shared" si="8"/>
        <v>1.4</v>
      </c>
      <c r="G33" s="15">
        <f t="shared" si="9"/>
        <v>2.8</v>
      </c>
      <c r="H33" s="17">
        <f t="shared" si="10"/>
        <v>2.0999999999999996</v>
      </c>
      <c r="I33" s="17">
        <f t="shared" si="11"/>
        <v>0.98994949366116769</v>
      </c>
      <c r="J33" s="6"/>
      <c r="K33" s="29">
        <v>4.5</v>
      </c>
      <c r="L33" s="3">
        <f t="shared" si="12"/>
        <v>0.62222222222222223</v>
      </c>
      <c r="M33" s="3">
        <f t="shared" si="13"/>
        <v>0.31111111111111112</v>
      </c>
      <c r="N33" s="6"/>
    </row>
    <row r="34" spans="1:14" x14ac:dyDescent="0.3">
      <c r="A34" s="27" t="s">
        <v>197</v>
      </c>
      <c r="B34" s="29" t="s">
        <v>198</v>
      </c>
      <c r="C34" s="10">
        <v>0.8</v>
      </c>
      <c r="D34" s="10">
        <v>0.4</v>
      </c>
      <c r="E34" s="6"/>
      <c r="F34" s="15">
        <f t="shared" si="8"/>
        <v>0.4</v>
      </c>
      <c r="G34" s="15">
        <f t="shared" si="9"/>
        <v>0.8</v>
      </c>
      <c r="H34" s="17">
        <f t="shared" si="10"/>
        <v>0.60000000000000009</v>
      </c>
      <c r="I34" s="17">
        <f t="shared" si="11"/>
        <v>0.28284271247461895</v>
      </c>
      <c r="J34" s="6"/>
      <c r="K34" s="29">
        <v>0.88</v>
      </c>
      <c r="L34" s="3">
        <f t="shared" si="12"/>
        <v>0.90909090909090917</v>
      </c>
      <c r="M34" s="3">
        <f t="shared" si="13"/>
        <v>0.45454545454545459</v>
      </c>
      <c r="N34" s="6"/>
    </row>
    <row r="35" spans="1:14" x14ac:dyDescent="0.3">
      <c r="A35" s="27" t="s">
        <v>199</v>
      </c>
      <c r="B35" s="29" t="s">
        <v>200</v>
      </c>
      <c r="C35" s="10">
        <v>3.4</v>
      </c>
      <c r="D35" s="10">
        <v>1.9</v>
      </c>
      <c r="E35" s="6"/>
      <c r="F35" s="15">
        <f t="shared" si="8"/>
        <v>1.9</v>
      </c>
      <c r="G35" s="15">
        <f t="shared" si="9"/>
        <v>3.4</v>
      </c>
      <c r="H35" s="17">
        <f t="shared" si="10"/>
        <v>2.65</v>
      </c>
      <c r="I35" s="17">
        <f t="shared" si="11"/>
        <v>1.0606601717798205</v>
      </c>
      <c r="J35" s="6"/>
      <c r="K35" s="29">
        <v>3.8</v>
      </c>
      <c r="L35" s="3">
        <f t="shared" si="12"/>
        <v>0.89473684210526316</v>
      </c>
      <c r="M35" s="3">
        <f t="shared" si="13"/>
        <v>0.5</v>
      </c>
      <c r="N35" s="6"/>
    </row>
    <row r="36" spans="1:14" x14ac:dyDescent="0.3">
      <c r="A36" s="27" t="s">
        <v>201</v>
      </c>
      <c r="B36" s="29" t="s">
        <v>202</v>
      </c>
      <c r="C36" s="10">
        <v>0.6</v>
      </c>
      <c r="D36" s="10">
        <v>0.4</v>
      </c>
      <c r="E36" s="6"/>
      <c r="F36" s="15">
        <f t="shared" si="8"/>
        <v>0.4</v>
      </c>
      <c r="G36" s="15">
        <f t="shared" si="9"/>
        <v>0.6</v>
      </c>
      <c r="H36" s="17">
        <f t="shared" si="10"/>
        <v>0.5</v>
      </c>
      <c r="I36" s="17">
        <f t="shared" si="11"/>
        <v>0.14142135623730956</v>
      </c>
      <c r="J36" s="6"/>
      <c r="K36" s="29">
        <v>0.64</v>
      </c>
      <c r="L36" s="3">
        <f t="shared" si="12"/>
        <v>0.9375</v>
      </c>
      <c r="M36" s="3">
        <f t="shared" si="13"/>
        <v>0.625</v>
      </c>
      <c r="N36" s="6"/>
    </row>
    <row r="37" spans="1:14" x14ac:dyDescent="0.3">
      <c r="A37" s="27" t="s">
        <v>203</v>
      </c>
      <c r="B37" s="29" t="s">
        <v>204</v>
      </c>
      <c r="C37" s="10">
        <v>4.0999999999999996</v>
      </c>
      <c r="D37" s="10">
        <v>3.2</v>
      </c>
      <c r="E37" s="6"/>
      <c r="F37" s="15">
        <f t="shared" si="8"/>
        <v>3.2</v>
      </c>
      <c r="G37" s="15">
        <f t="shared" si="9"/>
        <v>4.0999999999999996</v>
      </c>
      <c r="H37" s="17">
        <f t="shared" si="10"/>
        <v>3.65</v>
      </c>
      <c r="I37" s="17">
        <f t="shared" si="11"/>
        <v>0.63639610306789363</v>
      </c>
      <c r="J37" s="6"/>
      <c r="K37" s="29">
        <v>3.5</v>
      </c>
      <c r="L37" s="3">
        <f t="shared" si="12"/>
        <v>1.1714285714285713</v>
      </c>
      <c r="M37" s="3">
        <f t="shared" si="13"/>
        <v>0.91428571428571437</v>
      </c>
      <c r="N37" s="6"/>
    </row>
    <row r="38" spans="1:14" x14ac:dyDescent="0.3">
      <c r="A38" s="27" t="s">
        <v>205</v>
      </c>
      <c r="B38" s="29" t="s">
        <v>206</v>
      </c>
      <c r="C38" s="10">
        <v>0.9</v>
      </c>
      <c r="D38" s="10">
        <v>0.7</v>
      </c>
      <c r="E38" s="6"/>
      <c r="F38" s="15">
        <f t="shared" si="8"/>
        <v>0.7</v>
      </c>
      <c r="G38" s="15">
        <f t="shared" si="9"/>
        <v>0.9</v>
      </c>
      <c r="H38" s="17">
        <f t="shared" si="10"/>
        <v>0.8</v>
      </c>
      <c r="I38" s="17">
        <f t="shared" si="11"/>
        <v>0.14142135623730878</v>
      </c>
      <c r="J38" s="6"/>
      <c r="K38" s="29">
        <v>0.8</v>
      </c>
      <c r="L38" s="3">
        <f t="shared" si="12"/>
        <v>1.125</v>
      </c>
      <c r="M38" s="3">
        <f t="shared" si="13"/>
        <v>0.87499999999999989</v>
      </c>
      <c r="N38" s="6"/>
    </row>
    <row r="39" spans="1:14" x14ac:dyDescent="0.3">
      <c r="A39" s="27" t="s">
        <v>207</v>
      </c>
      <c r="B39" s="29" t="s">
        <v>208</v>
      </c>
      <c r="C39" s="10">
        <v>2.7</v>
      </c>
      <c r="D39" s="10">
        <v>2.1</v>
      </c>
      <c r="E39" s="6"/>
      <c r="F39" s="15">
        <f t="shared" si="8"/>
        <v>2.1</v>
      </c>
      <c r="G39" s="15">
        <f t="shared" si="9"/>
        <v>2.7</v>
      </c>
      <c r="H39" s="17">
        <f t="shared" si="10"/>
        <v>2.4000000000000004</v>
      </c>
      <c r="I39" s="17">
        <f t="shared" si="11"/>
        <v>0.42426406871192607</v>
      </c>
      <c r="J39" s="6"/>
      <c r="K39" s="29">
        <v>2.2999999999999998</v>
      </c>
      <c r="L39" s="3">
        <f t="shared" si="12"/>
        <v>1.173913043478261</v>
      </c>
      <c r="M39" s="3">
        <f t="shared" si="13"/>
        <v>0.91304347826086962</v>
      </c>
      <c r="N39" s="6"/>
    </row>
    <row r="40" spans="1:14" x14ac:dyDescent="0.3">
      <c r="A40" s="27" t="s">
        <v>209</v>
      </c>
      <c r="B40" s="29" t="s">
        <v>210</v>
      </c>
      <c r="C40" s="10">
        <v>0.4</v>
      </c>
      <c r="D40" s="10">
        <v>0.3</v>
      </c>
      <c r="E40" s="6"/>
      <c r="F40" s="15">
        <f t="shared" si="8"/>
        <v>0.3</v>
      </c>
      <c r="G40" s="15">
        <f t="shared" si="9"/>
        <v>0.4</v>
      </c>
      <c r="H40" s="17">
        <f t="shared" si="10"/>
        <v>0.35</v>
      </c>
      <c r="I40" s="17">
        <f t="shared" si="11"/>
        <v>7.0710678118654974E-2</v>
      </c>
      <c r="J40" s="6"/>
      <c r="K40" s="29">
        <v>0.33</v>
      </c>
      <c r="L40" s="3">
        <f t="shared" si="12"/>
        <v>1.2121212121212122</v>
      </c>
      <c r="M40" s="3">
        <f t="shared" si="13"/>
        <v>0.90909090909090906</v>
      </c>
      <c r="N40" s="6"/>
    </row>
    <row r="41" spans="1:14" x14ac:dyDescent="0.3">
      <c r="A41" s="27" t="s">
        <v>211</v>
      </c>
      <c r="B41" s="29" t="s">
        <v>212</v>
      </c>
      <c r="C41" s="10">
        <v>2.8</v>
      </c>
      <c r="D41" s="10">
        <v>2</v>
      </c>
      <c r="E41" s="6"/>
      <c r="F41" s="15">
        <f t="shared" si="8"/>
        <v>2</v>
      </c>
      <c r="G41" s="15">
        <f t="shared" si="9"/>
        <v>2.8</v>
      </c>
      <c r="H41" s="17">
        <f t="shared" si="10"/>
        <v>2.4</v>
      </c>
      <c r="I41" s="17">
        <f t="shared" si="11"/>
        <v>0.56568542494923824</v>
      </c>
      <c r="J41" s="6"/>
      <c r="K41" s="29">
        <v>2.2000000000000002</v>
      </c>
      <c r="L41" s="3">
        <f t="shared" si="12"/>
        <v>1.2727272727272725</v>
      </c>
      <c r="M41" s="3">
        <f t="shared" si="13"/>
        <v>0.90909090909090906</v>
      </c>
      <c r="N41" s="6"/>
    </row>
    <row r="42" spans="1:14" x14ac:dyDescent="0.3">
      <c r="A42" s="27" t="s">
        <v>213</v>
      </c>
      <c r="B42" s="29" t="s">
        <v>214</v>
      </c>
      <c r="C42" s="10">
        <v>0.4</v>
      </c>
      <c r="D42" s="10">
        <v>0.3</v>
      </c>
      <c r="E42" s="6"/>
      <c r="F42" s="15">
        <f t="shared" si="8"/>
        <v>0.3</v>
      </c>
      <c r="G42" s="15">
        <f t="shared" si="9"/>
        <v>0.4</v>
      </c>
      <c r="H42" s="17">
        <f t="shared" si="10"/>
        <v>0.35</v>
      </c>
      <c r="I42" s="17">
        <f t="shared" si="11"/>
        <v>7.0710678118654974E-2</v>
      </c>
      <c r="J42" s="6"/>
      <c r="K42" s="29">
        <v>0.32</v>
      </c>
      <c r="L42" s="3">
        <f t="shared" si="12"/>
        <v>1.25</v>
      </c>
      <c r="M42" s="3">
        <f t="shared" si="13"/>
        <v>0.9375</v>
      </c>
      <c r="N42" s="6"/>
    </row>
    <row r="43" spans="1:14" x14ac:dyDescent="0.3">
      <c r="A43" s="27" t="s">
        <v>215</v>
      </c>
      <c r="B43" s="29" t="s">
        <v>216</v>
      </c>
      <c r="C43" s="10">
        <v>0.25</v>
      </c>
      <c r="D43" s="10">
        <v>0.48</v>
      </c>
      <c r="E43" s="6"/>
      <c r="F43" s="15">
        <f t="shared" si="8"/>
        <v>0.25</v>
      </c>
      <c r="G43" s="15">
        <f t="shared" si="9"/>
        <v>0.48</v>
      </c>
      <c r="H43" s="17">
        <f t="shared" si="10"/>
        <v>0.36499999999999999</v>
      </c>
      <c r="I43" s="17">
        <f t="shared" si="11"/>
        <v>0.16263455967290602</v>
      </c>
      <c r="J43" s="6"/>
      <c r="K43" s="29">
        <v>0.75</v>
      </c>
      <c r="L43" s="3">
        <f t="shared" si="12"/>
        <v>0.33333333333333331</v>
      </c>
      <c r="M43" s="3">
        <f t="shared" si="13"/>
        <v>0.64</v>
      </c>
      <c r="N43" s="6"/>
    </row>
    <row r="44" spans="1:14" x14ac:dyDescent="0.3">
      <c r="A44" s="27" t="s">
        <v>217</v>
      </c>
      <c r="B44" s="29" t="s">
        <v>218</v>
      </c>
      <c r="C44" s="10" t="s">
        <v>161</v>
      </c>
      <c r="D44" s="10" t="s">
        <v>161</v>
      </c>
      <c r="E44" s="6"/>
      <c r="F44" s="15"/>
      <c r="G44" s="15"/>
      <c r="H44" s="17"/>
      <c r="I44" s="17"/>
      <c r="J44" s="6"/>
      <c r="K44" s="29">
        <v>4.0000000000000002E-4</v>
      </c>
      <c r="L44" s="3"/>
      <c r="M44" s="3"/>
      <c r="N44" s="6"/>
    </row>
    <row r="45" spans="1:14" x14ac:dyDescent="0.3">
      <c r="A45" s="27" t="s">
        <v>219</v>
      </c>
      <c r="B45" s="29" t="s">
        <v>220</v>
      </c>
      <c r="C45" s="10">
        <v>8.0000000000000002E-3</v>
      </c>
      <c r="D45" s="10">
        <v>4.0000000000000001E-3</v>
      </c>
      <c r="E45" s="6"/>
      <c r="F45" s="15">
        <f t="shared" ref="F45" si="14">MIN(C45:D45)</f>
        <v>4.0000000000000001E-3</v>
      </c>
      <c r="G45" s="15">
        <f t="shared" ref="G45" si="15">MAX(C45:D45)</f>
        <v>8.0000000000000002E-3</v>
      </c>
      <c r="H45" s="17">
        <f t="shared" ref="H45" si="16">AVERAGE(C45:D45)</f>
        <v>6.0000000000000001E-3</v>
      </c>
      <c r="I45" s="17">
        <f t="shared" ref="I45" si="17">STDEV(C45:D45)</f>
        <v>2.8284271247461888E-3</v>
      </c>
      <c r="J45" s="6"/>
      <c r="K45" s="29">
        <v>1.8E-3</v>
      </c>
      <c r="L45" s="3">
        <f>C45/$K45</f>
        <v>4.4444444444444446</v>
      </c>
      <c r="M45" s="3">
        <f t="shared" ref="M45" si="18">D45/$K45</f>
        <v>2.2222222222222223</v>
      </c>
      <c r="N45" s="6"/>
    </row>
    <row r="46" spans="1:14" x14ac:dyDescent="0.3">
      <c r="A46" s="27" t="s">
        <v>221</v>
      </c>
      <c r="B46" s="29" t="s">
        <v>222</v>
      </c>
      <c r="C46" s="10" t="s">
        <v>161</v>
      </c>
      <c r="D46" s="10" t="s">
        <v>161</v>
      </c>
      <c r="E46" s="6"/>
      <c r="F46" s="15"/>
      <c r="G46" s="15"/>
      <c r="H46" s="17"/>
      <c r="I46" s="17"/>
      <c r="J46" s="6"/>
      <c r="K46" s="29">
        <v>1</v>
      </c>
      <c r="L46" s="3"/>
      <c r="M46" s="3"/>
      <c r="N46" s="6"/>
    </row>
    <row r="47" spans="1:14" x14ac:dyDescent="0.3">
      <c r="A47" s="27" t="s">
        <v>223</v>
      </c>
      <c r="B47" s="29" t="s">
        <v>224</v>
      </c>
      <c r="C47" s="10">
        <v>9.4</v>
      </c>
      <c r="D47" s="10">
        <v>26</v>
      </c>
      <c r="E47" s="6"/>
      <c r="F47" s="15">
        <f>MIN(C47:D47)</f>
        <v>9.4</v>
      </c>
      <c r="G47" s="15">
        <f>MAX(C47:D47)</f>
        <v>26</v>
      </c>
      <c r="H47" s="17">
        <f>AVERAGE(C47:D47)</f>
        <v>17.7</v>
      </c>
      <c r="I47" s="17">
        <f>STDEV(C47:D47)</f>
        <v>11.737972567696692</v>
      </c>
      <c r="J47" s="6"/>
      <c r="K47" s="29">
        <v>17</v>
      </c>
      <c r="L47" s="3">
        <f t="shared" ref="L47:M50" si="19">C47/$K47</f>
        <v>0.55294117647058827</v>
      </c>
      <c r="M47" s="3">
        <f t="shared" si="19"/>
        <v>1.5294117647058822</v>
      </c>
      <c r="N47" s="6"/>
    </row>
    <row r="48" spans="1:14" x14ac:dyDescent="0.3">
      <c r="A48" s="27" t="s">
        <v>225</v>
      </c>
      <c r="B48" s="29" t="s">
        <v>226</v>
      </c>
      <c r="C48" s="10">
        <v>0.22</v>
      </c>
      <c r="D48" s="10">
        <v>0.55000000000000004</v>
      </c>
      <c r="E48" s="6"/>
      <c r="F48" s="15">
        <f>MIN(C48:D48)</f>
        <v>0.22</v>
      </c>
      <c r="G48" s="15">
        <f>MAX(C48:D48)</f>
        <v>0.55000000000000004</v>
      </c>
      <c r="H48" s="17">
        <f>AVERAGE(C48:D48)</f>
        <v>0.38500000000000001</v>
      </c>
      <c r="I48" s="17">
        <f>STDEV(C48:D48)</f>
        <v>0.2333452377915608</v>
      </c>
      <c r="J48" s="6"/>
      <c r="K48" s="29">
        <v>0.127</v>
      </c>
      <c r="L48" s="3">
        <f t="shared" si="19"/>
        <v>1.7322834645669292</v>
      </c>
      <c r="M48" s="3">
        <f t="shared" si="19"/>
        <v>4.3307086614173231</v>
      </c>
      <c r="N48" s="6"/>
    </row>
    <row r="49" spans="1:14" x14ac:dyDescent="0.3">
      <c r="A49" s="27" t="s">
        <v>227</v>
      </c>
      <c r="B49" s="29" t="s">
        <v>228</v>
      </c>
      <c r="C49" s="10">
        <v>3</v>
      </c>
      <c r="D49" s="10">
        <v>4.8</v>
      </c>
      <c r="E49" s="6"/>
      <c r="F49" s="15">
        <f>MIN(C49:D49)</f>
        <v>3</v>
      </c>
      <c r="G49" s="15">
        <f>MAX(C49:D49)</f>
        <v>4.8</v>
      </c>
      <c r="H49" s="17">
        <f>AVERAGE(C49:D49)</f>
        <v>3.9</v>
      </c>
      <c r="I49" s="17">
        <f>STDEV(C49:D49)</f>
        <v>1.2727922061357859</v>
      </c>
      <c r="J49" s="6"/>
      <c r="K49" s="29">
        <v>10.7</v>
      </c>
      <c r="L49" s="3">
        <f t="shared" si="19"/>
        <v>0.28037383177570097</v>
      </c>
      <c r="M49" s="3">
        <f t="shared" si="19"/>
        <v>0.44859813084112149</v>
      </c>
      <c r="N49" s="6"/>
    </row>
    <row r="50" spans="1:14" x14ac:dyDescent="0.3">
      <c r="A50" s="27" t="s">
        <v>229</v>
      </c>
      <c r="B50" s="29" t="s">
        <v>230</v>
      </c>
      <c r="C50" s="10">
        <v>0.85</v>
      </c>
      <c r="D50" s="10">
        <v>1.6</v>
      </c>
      <c r="E50" s="6"/>
      <c r="F50" s="15">
        <f>MIN(C50:D50)</f>
        <v>0.85</v>
      </c>
      <c r="G50" s="15">
        <f>MAX(C50:D50)</f>
        <v>1.6</v>
      </c>
      <c r="H50" s="17">
        <f>AVERAGE(C50:D50)</f>
        <v>1.2250000000000001</v>
      </c>
      <c r="I50" s="17">
        <f>STDEV(C50:D50)</f>
        <v>0.5303300858899106</v>
      </c>
      <c r="J50" s="6"/>
      <c r="K50" s="29">
        <v>2.8</v>
      </c>
      <c r="L50" s="3">
        <f t="shared" si="19"/>
        <v>0.3035714285714286</v>
      </c>
      <c r="M50" s="3">
        <f t="shared" si="19"/>
        <v>0.57142857142857151</v>
      </c>
      <c r="N50" s="6"/>
    </row>
    <row r="51" spans="1:14" x14ac:dyDescent="0.3">
      <c r="A51" s="27"/>
      <c r="B51" s="29"/>
      <c r="C51" s="27"/>
      <c r="D51" s="27"/>
      <c r="E51" s="6"/>
      <c r="F51" s="27"/>
      <c r="G51" s="27"/>
      <c r="J51" s="6"/>
      <c r="K51" s="29"/>
      <c r="L51" s="27"/>
      <c r="M51" s="27"/>
      <c r="N51" s="6"/>
    </row>
    <row r="52" spans="1:14" x14ac:dyDescent="0.3">
      <c r="A52" s="8" t="s">
        <v>231</v>
      </c>
      <c r="B52" s="8"/>
      <c r="C52" s="8">
        <f>SUM(C29:C42)+C18</f>
        <v>80.599999999999994</v>
      </c>
      <c r="D52" s="8">
        <f>SUM(D29:D42)+D18</f>
        <v>58.199999999999989</v>
      </c>
      <c r="E52" s="6"/>
      <c r="F52" s="27"/>
      <c r="G52" s="27"/>
      <c r="J52" s="6"/>
      <c r="K52" s="29"/>
      <c r="L52" s="27"/>
      <c r="M52" s="27"/>
      <c r="N52" s="6"/>
    </row>
    <row r="53" spans="1:14" x14ac:dyDescent="0.3">
      <c r="A53" s="8" t="s">
        <v>232</v>
      </c>
      <c r="B53" s="8"/>
      <c r="C53" s="9">
        <f>((C32+C34+C36+C37+C39+C18)/C52)/((C30+C38+C40+C41+C42)/C52)</f>
        <v>2.5645161290322585</v>
      </c>
      <c r="D53" s="9">
        <f>((D32+D34+D36+D37+D39+D18)/D52)/((D30+D38+D40+D41+D42)/D52)</f>
        <v>2.8449612403100777</v>
      </c>
      <c r="E53" s="6"/>
      <c r="F53" s="27"/>
      <c r="G53" s="27"/>
      <c r="J53" s="6"/>
      <c r="K53" s="29"/>
      <c r="L53" s="27"/>
      <c r="M53" s="27"/>
      <c r="N53" s="6"/>
    </row>
    <row r="54" spans="1:14" x14ac:dyDescent="0.3">
      <c r="A54" s="27"/>
      <c r="B54" s="29"/>
      <c r="C54" s="27"/>
      <c r="D54" s="27"/>
      <c r="E54" s="6"/>
      <c r="F54" s="27"/>
      <c r="G54" s="27"/>
      <c r="J54" s="6"/>
      <c r="K54" s="29"/>
      <c r="L54" s="27"/>
      <c r="M54" s="27"/>
      <c r="N54" s="6"/>
    </row>
    <row r="55" spans="1:14" x14ac:dyDescent="0.3">
      <c r="A55" s="12" t="s">
        <v>233</v>
      </c>
      <c r="B55" s="12" t="s">
        <v>234</v>
      </c>
      <c r="C55" s="12"/>
      <c r="D55" s="12"/>
      <c r="E55" s="12"/>
      <c r="F55" s="12"/>
      <c r="G55" s="12"/>
      <c r="H55" s="13"/>
      <c r="I55" s="13"/>
      <c r="J55" s="12"/>
      <c r="K55" s="12"/>
      <c r="L55" s="13">
        <f>L29/L42</f>
        <v>0.16</v>
      </c>
      <c r="M55" s="13">
        <f t="shared" ref="M55" si="20">M29/M42</f>
        <v>0.14222222222222222</v>
      </c>
      <c r="N55" s="6"/>
    </row>
    <row r="56" spans="1:14" x14ac:dyDescent="0.3">
      <c r="A56" s="12" t="s">
        <v>235</v>
      </c>
      <c r="B56" s="12" t="s">
        <v>236</v>
      </c>
      <c r="C56" s="12"/>
      <c r="D56" s="12"/>
      <c r="E56" s="12"/>
      <c r="F56" s="12"/>
      <c r="G56" s="12"/>
      <c r="H56" s="13"/>
      <c r="I56" s="13"/>
      <c r="J56" s="12"/>
      <c r="K56" s="12"/>
      <c r="L56" s="13">
        <f>L29/L33</f>
        <v>0.32142857142857145</v>
      </c>
      <c r="M56" s="13">
        <f t="shared" ref="M56" si="21">M29/M33</f>
        <v>0.42857142857142855</v>
      </c>
      <c r="N56" s="6"/>
    </row>
    <row r="57" spans="1:14" x14ac:dyDescent="0.3">
      <c r="A57" s="12" t="s">
        <v>237</v>
      </c>
      <c r="B57" s="12" t="s">
        <v>238</v>
      </c>
      <c r="C57" s="12"/>
      <c r="D57" s="12"/>
      <c r="E57" s="12"/>
      <c r="F57" s="12"/>
      <c r="G57" s="12"/>
      <c r="H57" s="13"/>
      <c r="I57" s="13"/>
      <c r="J57" s="12"/>
      <c r="K57" s="12"/>
      <c r="L57" s="13">
        <f>L35/L42</f>
        <v>0.71578947368421053</v>
      </c>
      <c r="M57" s="13">
        <f t="shared" ref="M57" si="22">M35/M42</f>
        <v>0.53333333333333333</v>
      </c>
      <c r="N57" s="6"/>
    </row>
    <row r="58" spans="1:14" x14ac:dyDescent="0.3">
      <c r="A58" s="12"/>
      <c r="B58" s="12"/>
      <c r="C58" s="12"/>
      <c r="D58" s="12"/>
      <c r="E58" s="12"/>
      <c r="F58" s="12"/>
      <c r="G58" s="12"/>
      <c r="H58" s="13"/>
      <c r="I58" s="13"/>
      <c r="J58" s="12"/>
      <c r="K58" s="12"/>
      <c r="L58" s="12"/>
      <c r="M58" s="12"/>
      <c r="N58" s="6"/>
    </row>
    <row r="59" spans="1:14" x14ac:dyDescent="0.3">
      <c r="A59" s="12" t="s">
        <v>239</v>
      </c>
      <c r="B59" s="12" t="s">
        <v>240</v>
      </c>
      <c r="C59" s="12"/>
      <c r="D59" s="12"/>
      <c r="E59" s="12"/>
      <c r="F59" s="12"/>
      <c r="G59" s="12"/>
      <c r="H59" s="13"/>
      <c r="I59" s="13"/>
      <c r="J59" s="12"/>
      <c r="K59" s="12"/>
      <c r="L59" s="13">
        <f>L30/((0.5*L29)+(0.5*L31))</f>
        <v>0.88876065340909083</v>
      </c>
      <c r="M59" s="13">
        <f t="shared" ref="M59" si="23">M30/((0.5*M29)+(0.5*M31))</f>
        <v>0.94807121661721061</v>
      </c>
      <c r="N59" s="6"/>
    </row>
    <row r="60" spans="1:14" x14ac:dyDescent="0.3">
      <c r="A60" s="12" t="s">
        <v>241</v>
      </c>
      <c r="B60" s="12" t="s">
        <v>242</v>
      </c>
      <c r="C60" s="12"/>
      <c r="D60" s="12"/>
      <c r="E60" s="12"/>
      <c r="F60" s="12"/>
      <c r="G60" s="12"/>
      <c r="H60" s="13"/>
      <c r="I60" s="13"/>
      <c r="J60" s="12"/>
      <c r="K60" s="12"/>
      <c r="L60" s="13">
        <f>L34/((0.5*L33)+(0.5*L35))</f>
        <v>1.1985701268661948</v>
      </c>
      <c r="M60" s="13">
        <f t="shared" ref="M60" si="24">M34/((0.5*M33)+(0.5*M35))</f>
        <v>1.1207970112079702</v>
      </c>
      <c r="N60" s="6"/>
    </row>
    <row r="61" spans="1:14" x14ac:dyDescent="0.3">
      <c r="A61" s="12" t="s">
        <v>243</v>
      </c>
      <c r="B61" s="12" t="s">
        <v>244</v>
      </c>
      <c r="C61" s="12"/>
      <c r="D61" s="12"/>
      <c r="E61" s="12"/>
      <c r="F61" s="12"/>
      <c r="G61" s="12"/>
      <c r="H61" s="13"/>
      <c r="I61" s="13"/>
      <c r="J61" s="12"/>
      <c r="K61" s="12"/>
      <c r="L61" s="13">
        <f>L33/((L35*0.33)+(L36*0.67))</f>
        <v>0.67384687241478947</v>
      </c>
      <c r="M61" s="13">
        <f t="shared" ref="M61" si="25">M33/((M35*0.33)+(M36*0.67))</f>
        <v>0.53295265286699978</v>
      </c>
      <c r="N61" s="6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5"/>
  <sheetViews>
    <sheetView topLeftCell="AV1" workbookViewId="0">
      <selection activeCell="AK1" sqref="AK1:BK1"/>
    </sheetView>
  </sheetViews>
  <sheetFormatPr defaultRowHeight="14.4" x14ac:dyDescent="0.3"/>
  <cols>
    <col min="1" max="1" width="18.44140625" bestFit="1" customWidth="1"/>
    <col min="2" max="2" width="9.6640625" style="1" customWidth="1"/>
    <col min="3" max="4" width="13.33203125" customWidth="1"/>
    <col min="5" max="5" width="11" customWidth="1"/>
    <col min="6" max="7" width="10.33203125" customWidth="1"/>
    <col min="8" max="8" width="10.5546875" customWidth="1"/>
    <col min="9" max="10" width="9.88671875" customWidth="1"/>
    <col min="11" max="12" width="10.33203125" customWidth="1"/>
    <col min="13" max="13" width="11" customWidth="1"/>
    <col min="14" max="14" width="11.44140625" customWidth="1"/>
    <col min="15" max="15" width="10.88671875" customWidth="1"/>
    <col min="16" max="16" width="11.109375" customWidth="1"/>
    <col min="17" max="17" width="11.33203125" customWidth="1"/>
    <col min="18" max="29" width="12.109375" customWidth="1"/>
    <col min="30" max="30" width="4" customWidth="1"/>
    <col min="31" max="32" width="8.6640625" customWidth="1"/>
    <col min="33" max="33" width="8.6640625" style="7" customWidth="1"/>
    <col min="34" max="34" width="11.6640625" style="7" customWidth="1"/>
    <col min="35" max="35" width="4" customWidth="1"/>
    <col min="36" max="36" width="11.109375" style="1" customWidth="1"/>
    <col min="37" max="37" width="13.88671875" customWidth="1"/>
    <col min="38" max="38" width="13.44140625" customWidth="1"/>
    <col min="39" max="39" width="11.88671875" customWidth="1"/>
    <col min="40" max="40" width="10.6640625" customWidth="1"/>
    <col min="41" max="41" width="12" customWidth="1"/>
    <col min="42" max="43" width="11.88671875" customWidth="1"/>
    <col min="44" max="44" width="13.109375" customWidth="1"/>
    <col min="45" max="45" width="12" customWidth="1"/>
    <col min="46" max="46" width="12.33203125" customWidth="1"/>
    <col min="47" max="47" width="12" customWidth="1"/>
    <col min="48" max="48" width="12.33203125" customWidth="1"/>
    <col min="49" max="49" width="11.33203125" customWidth="1"/>
    <col min="50" max="50" width="12.6640625" customWidth="1"/>
    <col min="51" max="51" width="12.33203125" customWidth="1"/>
    <col min="52" max="52" width="11.6640625" customWidth="1"/>
    <col min="53" max="53" width="12.6640625" customWidth="1"/>
    <col min="54" max="54" width="12.44140625" customWidth="1"/>
    <col min="55" max="55" width="12" customWidth="1"/>
    <col min="56" max="56" width="12.88671875" customWidth="1"/>
    <col min="57" max="57" width="11.6640625" customWidth="1"/>
    <col min="58" max="58" width="12" customWidth="1"/>
    <col min="59" max="61" width="12" style="27" customWidth="1"/>
    <col min="62" max="62" width="14.88671875" style="27" bestFit="1" customWidth="1"/>
    <col min="63" max="63" width="15.44140625" style="37" bestFit="1" customWidth="1"/>
    <col min="64" max="64" width="4.44140625" style="6" customWidth="1"/>
  </cols>
  <sheetData>
    <row r="1" spans="1:64" x14ac:dyDescent="0.3">
      <c r="A1" s="18" t="s">
        <v>124</v>
      </c>
      <c r="B1" s="18" t="s">
        <v>125</v>
      </c>
      <c r="C1" s="19" t="s">
        <v>80</v>
      </c>
      <c r="D1" s="19" t="s">
        <v>81</v>
      </c>
      <c r="E1" s="19" t="s">
        <v>82</v>
      </c>
      <c r="F1" s="19" t="s">
        <v>83</v>
      </c>
      <c r="G1" s="19" t="s">
        <v>84</v>
      </c>
      <c r="H1" s="19" t="s">
        <v>85</v>
      </c>
      <c r="I1" s="19" t="s">
        <v>86</v>
      </c>
      <c r="J1" s="19" t="s">
        <v>87</v>
      </c>
      <c r="K1" s="19" t="s">
        <v>88</v>
      </c>
      <c r="L1" s="19" t="s">
        <v>89</v>
      </c>
      <c r="M1" s="19" t="s">
        <v>90</v>
      </c>
      <c r="N1" s="19" t="s">
        <v>91</v>
      </c>
      <c r="O1" s="19" t="s">
        <v>92</v>
      </c>
      <c r="P1" s="19" t="s">
        <v>93</v>
      </c>
      <c r="Q1" s="19" t="s">
        <v>94</v>
      </c>
      <c r="R1" s="19" t="s">
        <v>95</v>
      </c>
      <c r="S1" s="19" t="s">
        <v>96</v>
      </c>
      <c r="T1" s="19" t="s">
        <v>97</v>
      </c>
      <c r="U1" s="19" t="s">
        <v>98</v>
      </c>
      <c r="V1" s="19" t="s">
        <v>99</v>
      </c>
      <c r="W1" s="19" t="s">
        <v>100</v>
      </c>
      <c r="X1" s="19" t="s">
        <v>101</v>
      </c>
      <c r="Y1" s="19" t="s">
        <v>102</v>
      </c>
      <c r="Z1" s="19" t="s">
        <v>103</v>
      </c>
      <c r="AA1" s="19" t="s">
        <v>104</v>
      </c>
      <c r="AB1" s="19" t="s">
        <v>105</v>
      </c>
      <c r="AC1" s="19" t="s">
        <v>106</v>
      </c>
      <c r="AD1" s="20"/>
      <c r="AE1" s="21" t="s">
        <v>126</v>
      </c>
      <c r="AF1" s="21" t="s">
        <v>127</v>
      </c>
      <c r="AG1" s="22" t="s">
        <v>128</v>
      </c>
      <c r="AH1" s="22" t="s">
        <v>129</v>
      </c>
      <c r="AI1" s="23"/>
      <c r="AJ1" s="18" t="s">
        <v>130</v>
      </c>
      <c r="AK1" s="36" t="s">
        <v>80</v>
      </c>
      <c r="AL1" s="36" t="s">
        <v>81</v>
      </c>
      <c r="AM1" s="36" t="s">
        <v>82</v>
      </c>
      <c r="AN1" s="36" t="s">
        <v>83</v>
      </c>
      <c r="AO1" s="36" t="s">
        <v>84</v>
      </c>
      <c r="AP1" s="36" t="s">
        <v>85</v>
      </c>
      <c r="AQ1" s="36" t="s">
        <v>86</v>
      </c>
      <c r="AR1" s="36" t="s">
        <v>87</v>
      </c>
      <c r="AS1" s="36" t="s">
        <v>88</v>
      </c>
      <c r="AT1" s="36" t="s">
        <v>89</v>
      </c>
      <c r="AU1" s="36" t="s">
        <v>90</v>
      </c>
      <c r="AV1" s="36" t="s">
        <v>91</v>
      </c>
      <c r="AW1" s="36" t="s">
        <v>92</v>
      </c>
      <c r="AX1" s="36" t="s">
        <v>93</v>
      </c>
      <c r="AY1" s="36" t="s">
        <v>94</v>
      </c>
      <c r="AZ1" s="36" t="s">
        <v>95</v>
      </c>
      <c r="BA1" s="36" t="s">
        <v>96</v>
      </c>
      <c r="BB1" s="36" t="s">
        <v>97</v>
      </c>
      <c r="BC1" s="36" t="s">
        <v>98</v>
      </c>
      <c r="BD1" s="36" t="s">
        <v>99</v>
      </c>
      <c r="BE1" s="36" t="s">
        <v>100</v>
      </c>
      <c r="BF1" s="36" t="s">
        <v>101</v>
      </c>
      <c r="BG1" s="36" t="s">
        <v>102</v>
      </c>
      <c r="BH1" s="36" t="s">
        <v>103</v>
      </c>
      <c r="BI1" s="36" t="s">
        <v>104</v>
      </c>
      <c r="BJ1" s="36" t="s">
        <v>105</v>
      </c>
      <c r="BK1" s="36" t="s">
        <v>106</v>
      </c>
      <c r="BL1" s="38"/>
    </row>
    <row r="2" spans="1:64" x14ac:dyDescent="0.3">
      <c r="A2" s="27" t="s">
        <v>131</v>
      </c>
      <c r="B2" s="29" t="s">
        <v>132</v>
      </c>
      <c r="C2" s="10" t="s">
        <v>161</v>
      </c>
      <c r="D2" s="10">
        <v>16</v>
      </c>
      <c r="E2" s="10">
        <v>7</v>
      </c>
      <c r="F2" s="10" t="s">
        <v>161</v>
      </c>
      <c r="G2" s="34" t="s">
        <v>161</v>
      </c>
      <c r="H2" s="10" t="s">
        <v>161</v>
      </c>
      <c r="I2" s="10" t="s">
        <v>161</v>
      </c>
      <c r="J2" s="34" t="s">
        <v>161</v>
      </c>
      <c r="K2" s="10" t="s">
        <v>161</v>
      </c>
      <c r="L2" s="10">
        <v>6</v>
      </c>
      <c r="M2" s="10">
        <v>10</v>
      </c>
      <c r="N2" s="10">
        <v>9</v>
      </c>
      <c r="O2" s="10">
        <v>9</v>
      </c>
      <c r="P2" s="10">
        <v>8</v>
      </c>
      <c r="Q2" s="10" t="s">
        <v>161</v>
      </c>
      <c r="R2" s="10">
        <v>19</v>
      </c>
      <c r="S2" s="34" t="s">
        <v>161</v>
      </c>
      <c r="T2" s="10" t="s">
        <v>161</v>
      </c>
      <c r="U2" s="10">
        <v>12</v>
      </c>
      <c r="V2" s="10">
        <v>15</v>
      </c>
      <c r="W2" s="10">
        <v>10</v>
      </c>
      <c r="X2" s="10">
        <v>13</v>
      </c>
      <c r="Y2" s="34" t="s">
        <v>161</v>
      </c>
      <c r="Z2" s="10">
        <v>12</v>
      </c>
      <c r="AA2" s="10" t="s">
        <v>161</v>
      </c>
      <c r="AB2" s="10">
        <v>6</v>
      </c>
      <c r="AC2" s="10">
        <v>15</v>
      </c>
      <c r="AD2" s="6"/>
      <c r="AE2" s="15">
        <f>MIN(C2:AC2)</f>
        <v>6</v>
      </c>
      <c r="AF2" s="15">
        <f>MAX(C2:AC2)</f>
        <v>19</v>
      </c>
      <c r="AG2" s="17">
        <f>AVERAGE(C2:AC2)</f>
        <v>11.133333333333333</v>
      </c>
      <c r="AH2" s="17">
        <f>STDEV(C2:AC2)</f>
        <v>3.8889342400983749</v>
      </c>
      <c r="AI2" s="6"/>
      <c r="AJ2" s="29">
        <v>20</v>
      </c>
      <c r="AK2" s="3"/>
      <c r="AL2" s="3">
        <f t="shared" ref="AL2:BK11" si="0">D2/$AJ2</f>
        <v>0.8</v>
      </c>
      <c r="AM2" s="3">
        <f t="shared" si="0"/>
        <v>0.35</v>
      </c>
      <c r="AN2" s="3"/>
      <c r="AO2" s="3"/>
      <c r="AP2" s="3"/>
      <c r="AQ2" s="3"/>
      <c r="AR2" s="3"/>
      <c r="AS2" s="3"/>
      <c r="AT2" s="3">
        <f t="shared" si="0"/>
        <v>0.3</v>
      </c>
      <c r="AU2" s="3">
        <f t="shared" si="0"/>
        <v>0.5</v>
      </c>
      <c r="AV2" s="3">
        <f t="shared" si="0"/>
        <v>0.45</v>
      </c>
      <c r="AW2" s="3">
        <f t="shared" si="0"/>
        <v>0.45</v>
      </c>
      <c r="AX2" s="3">
        <f t="shared" si="0"/>
        <v>0.4</v>
      </c>
      <c r="AY2" s="3"/>
      <c r="AZ2" s="3">
        <f t="shared" si="0"/>
        <v>0.95</v>
      </c>
      <c r="BA2" s="3"/>
      <c r="BB2" s="3"/>
      <c r="BC2" s="3">
        <f t="shared" si="0"/>
        <v>0.6</v>
      </c>
      <c r="BD2" s="3">
        <f t="shared" si="0"/>
        <v>0.75</v>
      </c>
      <c r="BE2" s="3">
        <f t="shared" si="0"/>
        <v>0.5</v>
      </c>
      <c r="BF2" s="3">
        <f t="shared" si="0"/>
        <v>0.65</v>
      </c>
      <c r="BG2" s="3"/>
      <c r="BH2" s="3">
        <f t="shared" si="0"/>
        <v>0.6</v>
      </c>
      <c r="BI2" s="3"/>
      <c r="BJ2" s="3">
        <f t="shared" si="0"/>
        <v>0.3</v>
      </c>
      <c r="BK2" s="3">
        <f t="shared" si="0"/>
        <v>0.75</v>
      </c>
    </row>
    <row r="3" spans="1:64" x14ac:dyDescent="0.3">
      <c r="A3" s="27" t="s">
        <v>133</v>
      </c>
      <c r="B3" s="29" t="s">
        <v>134</v>
      </c>
      <c r="C3" s="10">
        <v>11</v>
      </c>
      <c r="D3" s="10">
        <v>9</v>
      </c>
      <c r="E3" s="10">
        <v>10</v>
      </c>
      <c r="F3" s="10">
        <v>4</v>
      </c>
      <c r="G3" s="34">
        <v>3</v>
      </c>
      <c r="H3" s="10">
        <v>13</v>
      </c>
      <c r="I3" s="10">
        <v>3</v>
      </c>
      <c r="J3" s="34">
        <v>0.2</v>
      </c>
      <c r="K3" s="10">
        <v>15</v>
      </c>
      <c r="L3" s="10">
        <v>4</v>
      </c>
      <c r="M3" s="10">
        <v>0.2</v>
      </c>
      <c r="N3" s="10">
        <v>11</v>
      </c>
      <c r="O3" s="10">
        <v>15</v>
      </c>
      <c r="P3" s="10">
        <v>2</v>
      </c>
      <c r="Q3" s="10">
        <v>2</v>
      </c>
      <c r="R3" s="10">
        <v>4</v>
      </c>
      <c r="S3" s="34">
        <v>7</v>
      </c>
      <c r="T3" s="10">
        <v>10</v>
      </c>
      <c r="U3" s="10">
        <v>3</v>
      </c>
      <c r="V3" s="10">
        <v>5</v>
      </c>
      <c r="W3" s="10">
        <v>5</v>
      </c>
      <c r="X3" s="10">
        <v>18</v>
      </c>
      <c r="Y3" s="34">
        <v>8</v>
      </c>
      <c r="Z3" s="10">
        <v>2</v>
      </c>
      <c r="AA3" s="10">
        <v>2</v>
      </c>
      <c r="AB3" s="10">
        <v>9</v>
      </c>
      <c r="AC3" s="10">
        <v>3</v>
      </c>
      <c r="AD3" s="6"/>
      <c r="AE3" s="15">
        <f t="shared" ref="AE3:AE50" si="1">MIN(C3:AC3)</f>
        <v>0.2</v>
      </c>
      <c r="AF3" s="15">
        <f>MAX(C3:AC3)</f>
        <v>18</v>
      </c>
      <c r="AG3" s="17">
        <f>AVERAGE(C3:AC3)</f>
        <v>6.6074074074074076</v>
      </c>
      <c r="AH3" s="17">
        <f>STDEV(C3:AC3)</f>
        <v>4.927624324304916</v>
      </c>
      <c r="AI3" s="6"/>
      <c r="AJ3" s="29">
        <v>3</v>
      </c>
      <c r="AK3" s="3">
        <f>C3/$AJ3</f>
        <v>3.6666666666666665</v>
      </c>
      <c r="AL3" s="3">
        <f t="shared" si="0"/>
        <v>3</v>
      </c>
      <c r="AM3" s="3">
        <f t="shared" si="0"/>
        <v>3.3333333333333335</v>
      </c>
      <c r="AN3" s="3">
        <f t="shared" si="0"/>
        <v>1.3333333333333333</v>
      </c>
      <c r="AO3" s="3">
        <f t="shared" si="0"/>
        <v>1</v>
      </c>
      <c r="AP3" s="3">
        <f t="shared" si="0"/>
        <v>4.333333333333333</v>
      </c>
      <c r="AQ3" s="3">
        <f t="shared" si="0"/>
        <v>1</v>
      </c>
      <c r="AR3" s="3">
        <f t="shared" si="0"/>
        <v>6.6666666666666666E-2</v>
      </c>
      <c r="AS3" s="3">
        <f t="shared" si="0"/>
        <v>5</v>
      </c>
      <c r="AT3" s="3">
        <f t="shared" si="0"/>
        <v>1.3333333333333333</v>
      </c>
      <c r="AU3" s="3">
        <f t="shared" si="0"/>
        <v>6.6666666666666666E-2</v>
      </c>
      <c r="AV3" s="3">
        <f t="shared" si="0"/>
        <v>3.6666666666666665</v>
      </c>
      <c r="AW3" s="3">
        <f t="shared" si="0"/>
        <v>5</v>
      </c>
      <c r="AX3" s="3">
        <f t="shared" si="0"/>
        <v>0.66666666666666663</v>
      </c>
      <c r="AY3" s="3">
        <f t="shared" si="0"/>
        <v>0.66666666666666663</v>
      </c>
      <c r="AZ3" s="3">
        <f t="shared" si="0"/>
        <v>1.3333333333333333</v>
      </c>
      <c r="BA3" s="3">
        <f t="shared" si="0"/>
        <v>2.3333333333333335</v>
      </c>
      <c r="BB3" s="3">
        <f t="shared" si="0"/>
        <v>3.3333333333333335</v>
      </c>
      <c r="BC3" s="3">
        <f t="shared" si="0"/>
        <v>1</v>
      </c>
      <c r="BD3" s="3">
        <f t="shared" si="0"/>
        <v>1.6666666666666667</v>
      </c>
      <c r="BE3" s="3">
        <f t="shared" si="0"/>
        <v>1.6666666666666667</v>
      </c>
      <c r="BF3" s="3">
        <f t="shared" si="0"/>
        <v>6</v>
      </c>
      <c r="BG3" s="3">
        <f t="shared" si="0"/>
        <v>2.6666666666666665</v>
      </c>
      <c r="BH3" s="3">
        <f t="shared" si="0"/>
        <v>0.66666666666666663</v>
      </c>
      <c r="BI3" s="3">
        <f t="shared" si="0"/>
        <v>0.66666666666666663</v>
      </c>
      <c r="BJ3" s="3">
        <f t="shared" si="0"/>
        <v>3</v>
      </c>
      <c r="BK3" s="3">
        <f t="shared" si="0"/>
        <v>1</v>
      </c>
    </row>
    <row r="4" spans="1:64" x14ac:dyDescent="0.3">
      <c r="A4" s="27" t="s">
        <v>135</v>
      </c>
      <c r="B4" s="29" t="s">
        <v>136</v>
      </c>
      <c r="C4" s="10"/>
      <c r="D4" s="10"/>
      <c r="E4" s="10"/>
      <c r="F4" s="10"/>
      <c r="G4" s="34">
        <v>83000</v>
      </c>
      <c r="H4" s="10"/>
      <c r="I4" s="10"/>
      <c r="J4" s="34">
        <v>12000</v>
      </c>
      <c r="K4" s="10"/>
      <c r="L4" s="10"/>
      <c r="M4" s="10"/>
      <c r="N4" s="10"/>
      <c r="O4" s="10"/>
      <c r="P4" s="10"/>
      <c r="Q4" s="10"/>
      <c r="R4" s="10"/>
      <c r="S4" s="34">
        <v>10000</v>
      </c>
      <c r="T4" s="10"/>
      <c r="U4" s="10"/>
      <c r="V4" s="10"/>
      <c r="W4" s="10"/>
      <c r="X4" s="10"/>
      <c r="Y4" s="34">
        <v>12000</v>
      </c>
      <c r="Z4" s="10"/>
      <c r="AA4" s="10">
        <v>33000</v>
      </c>
      <c r="AB4" s="10"/>
      <c r="AC4" s="10"/>
      <c r="AD4" s="6"/>
      <c r="AE4" s="15"/>
      <c r="AF4" s="15"/>
      <c r="AG4" s="16"/>
      <c r="AH4" s="16"/>
      <c r="AI4" s="6"/>
      <c r="AJ4" s="29">
        <v>80000</v>
      </c>
      <c r="AK4" s="3">
        <f t="shared" ref="AK4:AK15" si="2">C4/$AJ4</f>
        <v>0</v>
      </c>
      <c r="AL4" s="3">
        <f t="shared" si="0"/>
        <v>0</v>
      </c>
      <c r="AM4" s="3">
        <f t="shared" si="0"/>
        <v>0</v>
      </c>
      <c r="AN4" s="3">
        <f t="shared" si="0"/>
        <v>0</v>
      </c>
      <c r="AO4" s="3">
        <f t="shared" si="0"/>
        <v>1.0375000000000001</v>
      </c>
      <c r="AP4" s="3">
        <f t="shared" si="0"/>
        <v>0</v>
      </c>
      <c r="AQ4" s="3">
        <f t="shared" si="0"/>
        <v>0</v>
      </c>
      <c r="AR4" s="3">
        <f t="shared" si="0"/>
        <v>0.15</v>
      </c>
      <c r="AS4" s="3">
        <f t="shared" si="0"/>
        <v>0</v>
      </c>
      <c r="AT4" s="3">
        <f t="shared" si="0"/>
        <v>0</v>
      </c>
      <c r="AU4" s="3">
        <f t="shared" si="0"/>
        <v>0</v>
      </c>
      <c r="AV4" s="3">
        <f t="shared" si="0"/>
        <v>0</v>
      </c>
      <c r="AW4" s="3">
        <f t="shared" si="0"/>
        <v>0</v>
      </c>
      <c r="AX4" s="3">
        <f t="shared" si="0"/>
        <v>0</v>
      </c>
      <c r="AY4" s="3">
        <f t="shared" si="0"/>
        <v>0</v>
      </c>
      <c r="AZ4" s="3">
        <f t="shared" si="0"/>
        <v>0</v>
      </c>
      <c r="BA4" s="3">
        <f t="shared" si="0"/>
        <v>0.125</v>
      </c>
      <c r="BB4" s="3">
        <f t="shared" si="0"/>
        <v>0</v>
      </c>
      <c r="BC4" s="3">
        <f t="shared" si="0"/>
        <v>0</v>
      </c>
      <c r="BD4" s="3">
        <f t="shared" si="0"/>
        <v>0</v>
      </c>
      <c r="BE4" s="3">
        <f t="shared" si="0"/>
        <v>0</v>
      </c>
      <c r="BF4" s="3">
        <f t="shared" si="0"/>
        <v>0</v>
      </c>
      <c r="BG4" s="3">
        <f t="shared" si="0"/>
        <v>0.15</v>
      </c>
      <c r="BH4" s="3">
        <f t="shared" si="0"/>
        <v>0</v>
      </c>
      <c r="BI4" s="3">
        <f t="shared" si="0"/>
        <v>0.41249999999999998</v>
      </c>
      <c r="BJ4" s="3">
        <f t="shared" si="0"/>
        <v>0</v>
      </c>
      <c r="BK4" s="3">
        <f t="shared" si="0"/>
        <v>0</v>
      </c>
    </row>
    <row r="5" spans="1:64" x14ac:dyDescent="0.3">
      <c r="A5" s="27" t="s">
        <v>137</v>
      </c>
      <c r="B5" s="29" t="s">
        <v>138</v>
      </c>
      <c r="C5" s="10">
        <v>150</v>
      </c>
      <c r="D5" s="10">
        <v>170</v>
      </c>
      <c r="E5" s="10">
        <v>170</v>
      </c>
      <c r="F5" s="10">
        <v>140</v>
      </c>
      <c r="G5" s="34">
        <v>88</v>
      </c>
      <c r="H5" s="10">
        <v>160</v>
      </c>
      <c r="I5" s="10">
        <v>140</v>
      </c>
      <c r="J5" s="34">
        <v>130</v>
      </c>
      <c r="K5" s="10">
        <v>210</v>
      </c>
      <c r="L5" s="10">
        <v>190</v>
      </c>
      <c r="M5" s="10">
        <v>250</v>
      </c>
      <c r="N5" s="10">
        <v>160</v>
      </c>
      <c r="O5" s="10">
        <v>260</v>
      </c>
      <c r="P5" s="10">
        <v>320</v>
      </c>
      <c r="Q5" s="10">
        <v>310</v>
      </c>
      <c r="R5" s="10">
        <v>320</v>
      </c>
      <c r="S5" s="34">
        <v>170</v>
      </c>
      <c r="T5" s="10">
        <v>300</v>
      </c>
      <c r="U5" s="10">
        <v>320</v>
      </c>
      <c r="V5" s="10">
        <v>300</v>
      </c>
      <c r="W5" s="10">
        <v>280</v>
      </c>
      <c r="X5" s="10">
        <v>760</v>
      </c>
      <c r="Y5" s="34">
        <v>160</v>
      </c>
      <c r="Z5" s="10">
        <v>300</v>
      </c>
      <c r="AA5" s="10">
        <v>34</v>
      </c>
      <c r="AB5" s="10">
        <v>210</v>
      </c>
      <c r="AC5" s="10">
        <v>260</v>
      </c>
      <c r="AD5" s="6"/>
      <c r="AE5" s="15">
        <f t="shared" si="1"/>
        <v>34</v>
      </c>
      <c r="AF5" s="15">
        <f t="shared" ref="AF5:AF15" si="3">MAX(C5:AC5)</f>
        <v>760</v>
      </c>
      <c r="AG5" s="17">
        <f t="shared" ref="AG5:AG15" si="4">AVERAGE(C5:AC5)</f>
        <v>231.92592592592592</v>
      </c>
      <c r="AH5" s="17">
        <f t="shared" ref="AH5:AH15" si="5">STDEV(C5:AC5)</f>
        <v>131.5557576806024</v>
      </c>
      <c r="AI5" s="6"/>
      <c r="AJ5" s="29">
        <v>350</v>
      </c>
      <c r="AK5" s="3">
        <f t="shared" si="2"/>
        <v>0.42857142857142855</v>
      </c>
      <c r="AL5" s="3">
        <f t="shared" si="0"/>
        <v>0.48571428571428571</v>
      </c>
      <c r="AM5" s="3">
        <f t="shared" si="0"/>
        <v>0.48571428571428571</v>
      </c>
      <c r="AN5" s="3">
        <f t="shared" si="0"/>
        <v>0.4</v>
      </c>
      <c r="AO5" s="3">
        <f t="shared" si="0"/>
        <v>0.25142857142857145</v>
      </c>
      <c r="AP5" s="3">
        <f t="shared" si="0"/>
        <v>0.45714285714285713</v>
      </c>
      <c r="AQ5" s="3">
        <f t="shared" si="0"/>
        <v>0.4</v>
      </c>
      <c r="AR5" s="3">
        <f t="shared" si="0"/>
        <v>0.37142857142857144</v>
      </c>
      <c r="AS5" s="3">
        <f t="shared" si="0"/>
        <v>0.6</v>
      </c>
      <c r="AT5" s="3">
        <f t="shared" si="0"/>
        <v>0.54285714285714282</v>
      </c>
      <c r="AU5" s="3">
        <f t="shared" si="0"/>
        <v>0.7142857142857143</v>
      </c>
      <c r="AV5" s="3">
        <f t="shared" si="0"/>
        <v>0.45714285714285713</v>
      </c>
      <c r="AW5" s="3">
        <f t="shared" si="0"/>
        <v>0.74285714285714288</v>
      </c>
      <c r="AX5" s="3">
        <f t="shared" si="0"/>
        <v>0.91428571428571426</v>
      </c>
      <c r="AY5" s="3">
        <f t="shared" si="0"/>
        <v>0.88571428571428568</v>
      </c>
      <c r="AZ5" s="3">
        <f t="shared" si="0"/>
        <v>0.91428571428571426</v>
      </c>
      <c r="BA5" s="3">
        <f t="shared" si="0"/>
        <v>0.48571428571428571</v>
      </c>
      <c r="BB5" s="3">
        <f t="shared" si="0"/>
        <v>0.8571428571428571</v>
      </c>
      <c r="BC5" s="3">
        <f t="shared" si="0"/>
        <v>0.91428571428571426</v>
      </c>
      <c r="BD5" s="3">
        <f t="shared" si="0"/>
        <v>0.8571428571428571</v>
      </c>
      <c r="BE5" s="3">
        <f t="shared" si="0"/>
        <v>0.8</v>
      </c>
      <c r="BF5" s="3">
        <f t="shared" si="0"/>
        <v>2.1714285714285713</v>
      </c>
      <c r="BG5" s="3">
        <f t="shared" si="0"/>
        <v>0.45714285714285713</v>
      </c>
      <c r="BH5" s="3">
        <f t="shared" si="0"/>
        <v>0.8571428571428571</v>
      </c>
      <c r="BI5" s="3">
        <f t="shared" si="0"/>
        <v>9.7142857142857142E-2</v>
      </c>
      <c r="BJ5" s="3">
        <f t="shared" si="0"/>
        <v>0.6</v>
      </c>
      <c r="BK5" s="3">
        <f t="shared" si="0"/>
        <v>0.74285714285714288</v>
      </c>
    </row>
    <row r="6" spans="1:64" x14ac:dyDescent="0.3">
      <c r="A6" s="27" t="s">
        <v>139</v>
      </c>
      <c r="B6" s="29" t="s">
        <v>140</v>
      </c>
      <c r="C6" s="10">
        <v>5.8</v>
      </c>
      <c r="D6" s="10">
        <v>9.6999999999999993</v>
      </c>
      <c r="E6" s="10">
        <v>8.9</v>
      </c>
      <c r="F6" s="10">
        <v>4.5</v>
      </c>
      <c r="G6" s="34">
        <v>13</v>
      </c>
      <c r="H6" s="10">
        <v>14</v>
      </c>
      <c r="I6" s="10">
        <v>2.2000000000000002</v>
      </c>
      <c r="J6" s="34">
        <v>3</v>
      </c>
      <c r="K6" s="10">
        <v>20</v>
      </c>
      <c r="L6" s="10">
        <v>13</v>
      </c>
      <c r="M6" s="10">
        <v>4.5999999999999996</v>
      </c>
      <c r="N6" s="10">
        <v>12</v>
      </c>
      <c r="O6" s="10">
        <v>31</v>
      </c>
      <c r="P6" s="10">
        <v>4</v>
      </c>
      <c r="Q6" s="10">
        <v>2.4</v>
      </c>
      <c r="R6" s="10">
        <v>19</v>
      </c>
      <c r="S6" s="34">
        <v>12</v>
      </c>
      <c r="T6" s="10">
        <v>8.1</v>
      </c>
      <c r="U6" s="10">
        <v>13</v>
      </c>
      <c r="V6" s="10">
        <v>9.1999999999999993</v>
      </c>
      <c r="W6" s="10">
        <v>11</v>
      </c>
      <c r="X6" s="10">
        <v>27</v>
      </c>
      <c r="Y6" s="34">
        <v>12</v>
      </c>
      <c r="Z6" s="10">
        <v>12</v>
      </c>
      <c r="AA6" s="10">
        <v>13</v>
      </c>
      <c r="AB6" s="10">
        <v>5.7</v>
      </c>
      <c r="AC6" s="10">
        <v>14</v>
      </c>
      <c r="AD6" s="6"/>
      <c r="AE6" s="15">
        <f t="shared" si="1"/>
        <v>2.2000000000000002</v>
      </c>
      <c r="AF6" s="15">
        <f t="shared" si="3"/>
        <v>31</v>
      </c>
      <c r="AG6" s="17">
        <f t="shared" si="4"/>
        <v>11.262962962962961</v>
      </c>
      <c r="AH6" s="17">
        <f t="shared" si="5"/>
        <v>6.9548626125980384</v>
      </c>
      <c r="AI6" s="6"/>
      <c r="AJ6" s="29">
        <v>13.6</v>
      </c>
      <c r="AK6" s="3">
        <f t="shared" si="2"/>
        <v>0.4264705882352941</v>
      </c>
      <c r="AL6" s="3">
        <f t="shared" si="0"/>
        <v>0.71323529411764708</v>
      </c>
      <c r="AM6" s="3">
        <f t="shared" si="0"/>
        <v>0.65441176470588236</v>
      </c>
      <c r="AN6" s="3">
        <f t="shared" si="0"/>
        <v>0.33088235294117646</v>
      </c>
      <c r="AO6" s="3">
        <f t="shared" si="0"/>
        <v>0.95588235294117652</v>
      </c>
      <c r="AP6" s="3">
        <f t="shared" si="0"/>
        <v>1.0294117647058825</v>
      </c>
      <c r="AQ6" s="3">
        <f t="shared" si="0"/>
        <v>0.16176470588235295</v>
      </c>
      <c r="AR6" s="3">
        <f t="shared" si="0"/>
        <v>0.22058823529411764</v>
      </c>
      <c r="AS6" s="3">
        <f t="shared" si="0"/>
        <v>1.4705882352941178</v>
      </c>
      <c r="AT6" s="3">
        <f t="shared" si="0"/>
        <v>0.95588235294117652</v>
      </c>
      <c r="AU6" s="3">
        <f t="shared" si="0"/>
        <v>0.33823529411764702</v>
      </c>
      <c r="AV6" s="3">
        <f t="shared" si="0"/>
        <v>0.88235294117647056</v>
      </c>
      <c r="AW6" s="3">
        <f t="shared" si="0"/>
        <v>2.2794117647058822</v>
      </c>
      <c r="AX6" s="3">
        <f t="shared" si="0"/>
        <v>0.29411764705882354</v>
      </c>
      <c r="AY6" s="3">
        <f t="shared" si="0"/>
        <v>0.17647058823529413</v>
      </c>
      <c r="AZ6" s="3">
        <f t="shared" si="0"/>
        <v>1.3970588235294119</v>
      </c>
      <c r="BA6" s="3">
        <f t="shared" si="0"/>
        <v>0.88235294117647056</v>
      </c>
      <c r="BB6" s="3">
        <f t="shared" si="0"/>
        <v>0.59558823529411764</v>
      </c>
      <c r="BC6" s="3">
        <f t="shared" si="0"/>
        <v>0.95588235294117652</v>
      </c>
      <c r="BD6" s="3">
        <f t="shared" si="0"/>
        <v>0.67647058823529405</v>
      </c>
      <c r="BE6" s="3">
        <f t="shared" si="0"/>
        <v>0.80882352941176472</v>
      </c>
      <c r="BF6" s="3">
        <f t="shared" si="0"/>
        <v>1.9852941176470589</v>
      </c>
      <c r="BG6" s="3">
        <f t="shared" si="0"/>
        <v>0.88235294117647056</v>
      </c>
      <c r="BH6" s="3">
        <f t="shared" si="0"/>
        <v>0.88235294117647056</v>
      </c>
      <c r="BI6" s="3">
        <f t="shared" si="0"/>
        <v>0.95588235294117652</v>
      </c>
      <c r="BJ6" s="3">
        <f t="shared" si="0"/>
        <v>0.41911764705882354</v>
      </c>
      <c r="BK6" s="3">
        <f t="shared" si="0"/>
        <v>1.0294117647058825</v>
      </c>
    </row>
    <row r="7" spans="1:64" x14ac:dyDescent="0.3">
      <c r="A7" s="27" t="s">
        <v>141</v>
      </c>
      <c r="B7" s="29" t="s">
        <v>142</v>
      </c>
      <c r="C7" s="10">
        <v>47</v>
      </c>
      <c r="D7" s="10">
        <v>76</v>
      </c>
      <c r="E7" s="10">
        <v>80</v>
      </c>
      <c r="F7" s="10">
        <v>17</v>
      </c>
      <c r="G7" s="34">
        <v>62</v>
      </c>
      <c r="H7" s="10">
        <v>260</v>
      </c>
      <c r="I7" s="10">
        <v>11</v>
      </c>
      <c r="J7" s="34">
        <v>21</v>
      </c>
      <c r="K7" s="10">
        <v>80</v>
      </c>
      <c r="L7" s="10">
        <v>120</v>
      </c>
      <c r="M7" s="10">
        <v>26</v>
      </c>
      <c r="N7" s="10">
        <v>88</v>
      </c>
      <c r="O7" s="10">
        <v>460</v>
      </c>
      <c r="P7" s="10">
        <v>25</v>
      </c>
      <c r="Q7" s="10">
        <v>7</v>
      </c>
      <c r="R7" s="10">
        <v>160</v>
      </c>
      <c r="S7" s="34">
        <v>380</v>
      </c>
      <c r="T7" s="10">
        <v>41</v>
      </c>
      <c r="U7" s="10">
        <v>150</v>
      </c>
      <c r="V7" s="10">
        <v>94</v>
      </c>
      <c r="W7" s="10">
        <v>86</v>
      </c>
      <c r="X7" s="10">
        <v>390</v>
      </c>
      <c r="Y7" s="34">
        <v>170</v>
      </c>
      <c r="Z7" s="10">
        <v>110</v>
      </c>
      <c r="AA7" s="10">
        <v>16</v>
      </c>
      <c r="AB7" s="10">
        <v>76</v>
      </c>
      <c r="AC7" s="10">
        <v>140</v>
      </c>
      <c r="AD7" s="6"/>
      <c r="AE7" s="15">
        <f t="shared" si="1"/>
        <v>7</v>
      </c>
      <c r="AF7" s="15">
        <f t="shared" si="3"/>
        <v>460</v>
      </c>
      <c r="AG7" s="17">
        <f t="shared" si="4"/>
        <v>118.25925925925925</v>
      </c>
      <c r="AH7" s="17">
        <f t="shared" si="5"/>
        <v>120.84910890241235</v>
      </c>
      <c r="AI7" s="6"/>
      <c r="AJ7" s="29">
        <v>107</v>
      </c>
      <c r="AK7" s="3">
        <f t="shared" si="2"/>
        <v>0.43925233644859812</v>
      </c>
      <c r="AL7" s="3">
        <f t="shared" si="0"/>
        <v>0.71028037383177567</v>
      </c>
      <c r="AM7" s="3">
        <f t="shared" si="0"/>
        <v>0.74766355140186913</v>
      </c>
      <c r="AN7" s="3">
        <f t="shared" si="0"/>
        <v>0.15887850467289719</v>
      </c>
      <c r="AO7" s="3">
        <f t="shared" si="0"/>
        <v>0.57943925233644855</v>
      </c>
      <c r="AP7" s="3">
        <f t="shared" si="0"/>
        <v>2.4299065420560746</v>
      </c>
      <c r="AQ7" s="3">
        <f t="shared" si="0"/>
        <v>0.10280373831775701</v>
      </c>
      <c r="AR7" s="3">
        <f t="shared" si="0"/>
        <v>0.19626168224299065</v>
      </c>
      <c r="AS7" s="3">
        <f t="shared" si="0"/>
        <v>0.74766355140186913</v>
      </c>
      <c r="AT7" s="3">
        <f t="shared" si="0"/>
        <v>1.1214953271028036</v>
      </c>
      <c r="AU7" s="3">
        <f t="shared" si="0"/>
        <v>0.24299065420560748</v>
      </c>
      <c r="AV7" s="3">
        <f t="shared" si="0"/>
        <v>0.82242990654205606</v>
      </c>
      <c r="AW7" s="3">
        <f t="shared" si="0"/>
        <v>4.2990654205607477</v>
      </c>
      <c r="AX7" s="3">
        <f t="shared" si="0"/>
        <v>0.23364485981308411</v>
      </c>
      <c r="AY7" s="3">
        <f t="shared" si="0"/>
        <v>6.5420560747663545E-2</v>
      </c>
      <c r="AZ7" s="3">
        <f t="shared" si="0"/>
        <v>1.4953271028037383</v>
      </c>
      <c r="BA7" s="3">
        <f t="shared" si="0"/>
        <v>3.5514018691588785</v>
      </c>
      <c r="BB7" s="3">
        <f t="shared" si="0"/>
        <v>0.38317757009345793</v>
      </c>
      <c r="BC7" s="3">
        <f t="shared" si="0"/>
        <v>1.4018691588785046</v>
      </c>
      <c r="BD7" s="3">
        <f t="shared" si="0"/>
        <v>0.87850467289719625</v>
      </c>
      <c r="BE7" s="3">
        <f t="shared" si="0"/>
        <v>0.80373831775700932</v>
      </c>
      <c r="BF7" s="3">
        <f t="shared" si="0"/>
        <v>3.6448598130841123</v>
      </c>
      <c r="BG7" s="3">
        <f t="shared" si="0"/>
        <v>1.5887850467289719</v>
      </c>
      <c r="BH7" s="3">
        <f t="shared" si="0"/>
        <v>1.02803738317757</v>
      </c>
      <c r="BI7" s="3">
        <f t="shared" si="0"/>
        <v>0.14953271028037382</v>
      </c>
      <c r="BJ7" s="3">
        <f t="shared" si="0"/>
        <v>0.71028037383177567</v>
      </c>
      <c r="BK7" s="3">
        <f t="shared" si="0"/>
        <v>1.308411214953271</v>
      </c>
    </row>
    <row r="8" spans="1:64" x14ac:dyDescent="0.3">
      <c r="A8" s="27" t="s">
        <v>143</v>
      </c>
      <c r="B8" s="29" t="s">
        <v>144</v>
      </c>
      <c r="C8" s="10">
        <v>6</v>
      </c>
      <c r="D8" s="10">
        <v>6</v>
      </c>
      <c r="E8" s="10">
        <v>14</v>
      </c>
      <c r="F8" s="10">
        <v>3</v>
      </c>
      <c r="G8" s="34">
        <v>8</v>
      </c>
      <c r="H8" s="10">
        <v>63</v>
      </c>
      <c r="I8" s="10">
        <v>2</v>
      </c>
      <c r="J8" s="34">
        <v>4</v>
      </c>
      <c r="K8" s="10">
        <v>9</v>
      </c>
      <c r="L8" s="10">
        <v>13</v>
      </c>
      <c r="M8" s="10">
        <v>2</v>
      </c>
      <c r="N8" s="10">
        <v>14</v>
      </c>
      <c r="O8" s="10">
        <v>43</v>
      </c>
      <c r="P8" s="10">
        <v>9</v>
      </c>
      <c r="Q8" s="10">
        <v>2</v>
      </c>
      <c r="R8" s="10">
        <v>28</v>
      </c>
      <c r="S8" s="34">
        <v>68</v>
      </c>
      <c r="T8" s="10">
        <v>11</v>
      </c>
      <c r="U8" s="10">
        <v>29</v>
      </c>
      <c r="V8" s="10">
        <v>21</v>
      </c>
      <c r="W8" s="10">
        <v>14</v>
      </c>
      <c r="X8" s="10">
        <v>57</v>
      </c>
      <c r="Y8" s="34">
        <v>30</v>
      </c>
      <c r="Z8" s="10">
        <v>23</v>
      </c>
      <c r="AA8" s="10">
        <v>5</v>
      </c>
      <c r="AB8" s="10">
        <v>10</v>
      </c>
      <c r="AC8" s="10">
        <v>28</v>
      </c>
      <c r="AD8" s="6"/>
      <c r="AE8" s="15">
        <f t="shared" si="1"/>
        <v>2</v>
      </c>
      <c r="AF8" s="15">
        <f t="shared" si="3"/>
        <v>68</v>
      </c>
      <c r="AG8" s="17">
        <f t="shared" si="4"/>
        <v>19.333333333333332</v>
      </c>
      <c r="AH8" s="17">
        <f t="shared" si="5"/>
        <v>18.827148973265668</v>
      </c>
      <c r="AI8" s="6"/>
      <c r="AJ8" s="29">
        <v>83</v>
      </c>
      <c r="AK8" s="3">
        <f t="shared" si="2"/>
        <v>7.2289156626506021E-2</v>
      </c>
      <c r="AL8" s="3">
        <f t="shared" si="0"/>
        <v>7.2289156626506021E-2</v>
      </c>
      <c r="AM8" s="3">
        <f t="shared" si="0"/>
        <v>0.16867469879518071</v>
      </c>
      <c r="AN8" s="3">
        <f t="shared" si="0"/>
        <v>3.614457831325301E-2</v>
      </c>
      <c r="AO8" s="3">
        <f t="shared" si="0"/>
        <v>9.6385542168674704E-2</v>
      </c>
      <c r="AP8" s="3">
        <f t="shared" si="0"/>
        <v>0.75903614457831325</v>
      </c>
      <c r="AQ8" s="3">
        <f t="shared" si="0"/>
        <v>2.4096385542168676E-2</v>
      </c>
      <c r="AR8" s="3">
        <f t="shared" si="0"/>
        <v>4.8192771084337352E-2</v>
      </c>
      <c r="AS8" s="3">
        <f t="shared" si="0"/>
        <v>0.10843373493975904</v>
      </c>
      <c r="AT8" s="3">
        <f t="shared" si="0"/>
        <v>0.15662650602409639</v>
      </c>
      <c r="AU8" s="3">
        <f t="shared" si="0"/>
        <v>2.4096385542168676E-2</v>
      </c>
      <c r="AV8" s="3">
        <f t="shared" si="0"/>
        <v>0.16867469879518071</v>
      </c>
      <c r="AW8" s="3">
        <f t="shared" si="0"/>
        <v>0.51807228915662651</v>
      </c>
      <c r="AX8" s="3">
        <f t="shared" si="0"/>
        <v>0.10843373493975904</v>
      </c>
      <c r="AY8" s="3">
        <f t="shared" si="0"/>
        <v>2.4096385542168676E-2</v>
      </c>
      <c r="AZ8" s="3">
        <f t="shared" si="0"/>
        <v>0.33734939759036142</v>
      </c>
      <c r="BA8" s="3">
        <f t="shared" si="0"/>
        <v>0.81927710843373491</v>
      </c>
      <c r="BB8" s="3">
        <f t="shared" si="0"/>
        <v>0.13253012048192772</v>
      </c>
      <c r="BC8" s="3">
        <f t="shared" si="0"/>
        <v>0.3493975903614458</v>
      </c>
      <c r="BD8" s="3">
        <f t="shared" si="0"/>
        <v>0.25301204819277107</v>
      </c>
      <c r="BE8" s="3">
        <f t="shared" si="0"/>
        <v>0.16867469879518071</v>
      </c>
      <c r="BF8" s="3">
        <f t="shared" si="0"/>
        <v>0.68674698795180722</v>
      </c>
      <c r="BG8" s="3">
        <f t="shared" si="0"/>
        <v>0.36144578313253012</v>
      </c>
      <c r="BH8" s="3">
        <f t="shared" si="0"/>
        <v>0.27710843373493976</v>
      </c>
      <c r="BI8" s="3">
        <f t="shared" si="0"/>
        <v>6.0240963855421686E-2</v>
      </c>
      <c r="BJ8" s="3">
        <f t="shared" si="0"/>
        <v>0.12048192771084337</v>
      </c>
      <c r="BK8" s="3">
        <f t="shared" si="0"/>
        <v>0.33734939759036142</v>
      </c>
    </row>
    <row r="9" spans="1:64" x14ac:dyDescent="0.3">
      <c r="A9" s="27" t="s">
        <v>145</v>
      </c>
      <c r="B9" s="29" t="s">
        <v>146</v>
      </c>
      <c r="C9" s="10">
        <v>150</v>
      </c>
      <c r="D9" s="10">
        <v>160</v>
      </c>
      <c r="E9" s="10">
        <v>77</v>
      </c>
      <c r="F9" s="10">
        <v>25</v>
      </c>
      <c r="G9" s="34">
        <v>18</v>
      </c>
      <c r="H9" s="10">
        <v>4000</v>
      </c>
      <c r="I9" s="10">
        <v>2</v>
      </c>
      <c r="J9" s="34">
        <v>6</v>
      </c>
      <c r="K9" s="10">
        <v>37</v>
      </c>
      <c r="L9" s="10">
        <v>26</v>
      </c>
      <c r="M9" s="10">
        <v>36</v>
      </c>
      <c r="N9" s="10">
        <v>25</v>
      </c>
      <c r="O9" s="10">
        <v>54</v>
      </c>
      <c r="P9" s="10">
        <v>22</v>
      </c>
      <c r="Q9" s="10">
        <v>16</v>
      </c>
      <c r="R9" s="10">
        <v>40</v>
      </c>
      <c r="S9" s="34">
        <v>16</v>
      </c>
      <c r="T9" s="10">
        <v>130</v>
      </c>
      <c r="U9" s="10">
        <v>45</v>
      </c>
      <c r="V9" s="10">
        <v>65</v>
      </c>
      <c r="W9" s="10">
        <v>66</v>
      </c>
      <c r="X9" s="10">
        <v>100</v>
      </c>
      <c r="Y9" s="34">
        <v>39</v>
      </c>
      <c r="Z9" s="10">
        <v>65</v>
      </c>
      <c r="AA9" s="10">
        <v>14</v>
      </c>
      <c r="AB9" s="10">
        <v>19</v>
      </c>
      <c r="AC9" s="10">
        <v>94</v>
      </c>
      <c r="AD9" s="6"/>
      <c r="AE9" s="15">
        <f t="shared" si="1"/>
        <v>2</v>
      </c>
      <c r="AF9" s="15">
        <f t="shared" si="3"/>
        <v>4000</v>
      </c>
      <c r="AG9" s="17">
        <f t="shared" si="4"/>
        <v>198.03703703703704</v>
      </c>
      <c r="AH9" s="17">
        <f t="shared" si="5"/>
        <v>761.02756856368887</v>
      </c>
      <c r="AI9" s="6"/>
      <c r="AJ9" s="29">
        <v>600</v>
      </c>
      <c r="AK9" s="3">
        <f t="shared" si="2"/>
        <v>0.25</v>
      </c>
      <c r="AL9" s="3">
        <f t="shared" si="0"/>
        <v>0.26666666666666666</v>
      </c>
      <c r="AM9" s="3">
        <f t="shared" si="0"/>
        <v>0.12833333333333333</v>
      </c>
      <c r="AN9" s="3">
        <f t="shared" si="0"/>
        <v>4.1666666666666664E-2</v>
      </c>
      <c r="AO9" s="3">
        <f t="shared" si="0"/>
        <v>0.03</v>
      </c>
      <c r="AP9" s="3">
        <f t="shared" si="0"/>
        <v>6.666666666666667</v>
      </c>
      <c r="AQ9" s="3">
        <f t="shared" si="0"/>
        <v>3.3333333333333335E-3</v>
      </c>
      <c r="AR9" s="3">
        <f t="shared" si="0"/>
        <v>0.01</v>
      </c>
      <c r="AS9" s="3">
        <f t="shared" si="0"/>
        <v>6.1666666666666668E-2</v>
      </c>
      <c r="AT9" s="3">
        <f t="shared" si="0"/>
        <v>4.3333333333333335E-2</v>
      </c>
      <c r="AU9" s="3">
        <f t="shared" si="0"/>
        <v>0.06</v>
      </c>
      <c r="AV9" s="3">
        <f t="shared" si="0"/>
        <v>4.1666666666666664E-2</v>
      </c>
      <c r="AW9" s="3">
        <f t="shared" si="0"/>
        <v>0.09</v>
      </c>
      <c r="AX9" s="3">
        <f t="shared" si="0"/>
        <v>3.6666666666666667E-2</v>
      </c>
      <c r="AY9" s="3">
        <f t="shared" si="0"/>
        <v>2.6666666666666668E-2</v>
      </c>
      <c r="AZ9" s="3">
        <f t="shared" si="0"/>
        <v>6.6666666666666666E-2</v>
      </c>
      <c r="BA9" s="3">
        <f t="shared" si="0"/>
        <v>2.6666666666666668E-2</v>
      </c>
      <c r="BB9" s="3">
        <f t="shared" si="0"/>
        <v>0.21666666666666667</v>
      </c>
      <c r="BC9" s="3">
        <f t="shared" si="0"/>
        <v>7.4999999999999997E-2</v>
      </c>
      <c r="BD9" s="3">
        <f t="shared" si="0"/>
        <v>0.10833333333333334</v>
      </c>
      <c r="BE9" s="3">
        <f t="shared" si="0"/>
        <v>0.11</v>
      </c>
      <c r="BF9" s="3">
        <f t="shared" si="0"/>
        <v>0.16666666666666666</v>
      </c>
      <c r="BG9" s="3">
        <f t="shared" si="0"/>
        <v>6.5000000000000002E-2</v>
      </c>
      <c r="BH9" s="3">
        <f t="shared" si="0"/>
        <v>0.10833333333333334</v>
      </c>
      <c r="BI9" s="3">
        <f t="shared" si="0"/>
        <v>2.3333333333333334E-2</v>
      </c>
      <c r="BJ9" s="3">
        <f t="shared" si="0"/>
        <v>3.1666666666666669E-2</v>
      </c>
      <c r="BK9" s="3">
        <f t="shared" si="0"/>
        <v>0.15666666666666668</v>
      </c>
    </row>
    <row r="10" spans="1:64" x14ac:dyDescent="0.3">
      <c r="A10" s="27" t="s">
        <v>147</v>
      </c>
      <c r="B10" s="29" t="s">
        <v>148</v>
      </c>
      <c r="C10" s="10">
        <v>2200</v>
      </c>
      <c r="D10" s="10">
        <v>3200</v>
      </c>
      <c r="E10" s="10">
        <v>7500</v>
      </c>
      <c r="F10" s="10">
        <v>2000</v>
      </c>
      <c r="G10" s="34">
        <v>15000</v>
      </c>
      <c r="H10" s="10">
        <v>2900</v>
      </c>
      <c r="I10" s="10">
        <v>1800</v>
      </c>
      <c r="J10" s="34">
        <v>2700</v>
      </c>
      <c r="K10" s="10">
        <v>2300</v>
      </c>
      <c r="L10" s="10">
        <v>4400</v>
      </c>
      <c r="M10" s="10">
        <v>4800</v>
      </c>
      <c r="N10" s="10">
        <v>14</v>
      </c>
      <c r="O10" s="10">
        <v>3600</v>
      </c>
      <c r="P10" s="10">
        <v>2000</v>
      </c>
      <c r="Q10" s="10">
        <v>2300</v>
      </c>
      <c r="R10" s="10">
        <v>4500</v>
      </c>
      <c r="S10" s="34">
        <v>2000</v>
      </c>
      <c r="T10" s="10">
        <v>2900</v>
      </c>
      <c r="U10" s="10">
        <v>8300</v>
      </c>
      <c r="V10" s="10">
        <v>9300</v>
      </c>
      <c r="W10" s="10">
        <v>3300</v>
      </c>
      <c r="X10" s="10">
        <v>23000</v>
      </c>
      <c r="Y10" s="34">
        <v>2800.0000000000005</v>
      </c>
      <c r="Z10" s="10">
        <v>13000</v>
      </c>
      <c r="AA10" s="10">
        <v>9200</v>
      </c>
      <c r="AB10" s="10">
        <v>7400</v>
      </c>
      <c r="AC10" s="10">
        <v>13000</v>
      </c>
      <c r="AD10" s="6"/>
      <c r="AE10" s="15">
        <f t="shared" si="1"/>
        <v>14</v>
      </c>
      <c r="AF10" s="15">
        <f t="shared" si="3"/>
        <v>23000</v>
      </c>
      <c r="AG10" s="16">
        <f t="shared" si="4"/>
        <v>5756.0740740740739</v>
      </c>
      <c r="AH10" s="16">
        <f t="shared" si="5"/>
        <v>5217.594862400505</v>
      </c>
      <c r="AI10" s="6"/>
      <c r="AJ10" s="29">
        <v>35000</v>
      </c>
      <c r="AK10" s="3">
        <f t="shared" si="2"/>
        <v>6.2857142857142861E-2</v>
      </c>
      <c r="AL10" s="3">
        <f t="shared" si="0"/>
        <v>9.1428571428571428E-2</v>
      </c>
      <c r="AM10" s="3">
        <f t="shared" si="0"/>
        <v>0.21428571428571427</v>
      </c>
      <c r="AN10" s="3">
        <f t="shared" si="0"/>
        <v>5.7142857142857141E-2</v>
      </c>
      <c r="AO10" s="3">
        <f t="shared" si="0"/>
        <v>0.42857142857142855</v>
      </c>
      <c r="AP10" s="3">
        <f t="shared" si="0"/>
        <v>8.2857142857142851E-2</v>
      </c>
      <c r="AQ10" s="3">
        <f t="shared" si="0"/>
        <v>5.1428571428571428E-2</v>
      </c>
      <c r="AR10" s="3">
        <f t="shared" si="0"/>
        <v>7.7142857142857138E-2</v>
      </c>
      <c r="AS10" s="3">
        <f t="shared" si="0"/>
        <v>6.5714285714285711E-2</v>
      </c>
      <c r="AT10" s="3">
        <f t="shared" si="0"/>
        <v>0.12571428571428572</v>
      </c>
      <c r="AU10" s="3">
        <f t="shared" si="0"/>
        <v>0.13714285714285715</v>
      </c>
      <c r="AV10" s="3">
        <f t="shared" si="0"/>
        <v>4.0000000000000002E-4</v>
      </c>
      <c r="AW10" s="3">
        <f t="shared" si="0"/>
        <v>0.10285714285714286</v>
      </c>
      <c r="AX10" s="3">
        <f t="shared" si="0"/>
        <v>5.7142857142857141E-2</v>
      </c>
      <c r="AY10" s="3">
        <f t="shared" si="0"/>
        <v>6.5714285714285711E-2</v>
      </c>
      <c r="AZ10" s="3">
        <f t="shared" si="0"/>
        <v>0.12857142857142856</v>
      </c>
      <c r="BA10" s="3">
        <f t="shared" si="0"/>
        <v>5.7142857142857141E-2</v>
      </c>
      <c r="BB10" s="3">
        <f t="shared" si="0"/>
        <v>8.2857142857142851E-2</v>
      </c>
      <c r="BC10" s="3">
        <f t="shared" si="0"/>
        <v>0.23714285714285716</v>
      </c>
      <c r="BD10" s="3">
        <f t="shared" si="0"/>
        <v>0.26571428571428574</v>
      </c>
      <c r="BE10" s="3">
        <f t="shared" si="0"/>
        <v>9.4285714285714292E-2</v>
      </c>
      <c r="BF10" s="3">
        <f t="shared" si="0"/>
        <v>0.65714285714285714</v>
      </c>
      <c r="BG10" s="3">
        <f t="shared" si="0"/>
        <v>8.0000000000000016E-2</v>
      </c>
      <c r="BH10" s="3">
        <f t="shared" si="0"/>
        <v>0.37142857142857144</v>
      </c>
      <c r="BI10" s="3">
        <f t="shared" si="0"/>
        <v>0.26285714285714284</v>
      </c>
      <c r="BJ10" s="3">
        <f t="shared" si="0"/>
        <v>0.21142857142857144</v>
      </c>
      <c r="BK10" s="3">
        <f t="shared" si="0"/>
        <v>0.37142857142857144</v>
      </c>
    </row>
    <row r="11" spans="1:64" x14ac:dyDescent="0.3">
      <c r="A11" s="27" t="s">
        <v>149</v>
      </c>
      <c r="B11" s="29" t="s">
        <v>150</v>
      </c>
      <c r="C11" s="10">
        <v>28</v>
      </c>
      <c r="D11" s="10">
        <v>7</v>
      </c>
      <c r="E11" s="10">
        <v>10</v>
      </c>
      <c r="F11" s="10">
        <v>13</v>
      </c>
      <c r="G11" s="34">
        <v>5</v>
      </c>
      <c r="H11" s="10">
        <v>11</v>
      </c>
      <c r="I11" s="10">
        <v>7</v>
      </c>
      <c r="J11" s="34">
        <v>14</v>
      </c>
      <c r="K11" s="10">
        <v>25</v>
      </c>
      <c r="L11" s="10">
        <v>5</v>
      </c>
      <c r="M11" s="10">
        <v>4</v>
      </c>
      <c r="N11" s="10">
        <v>9</v>
      </c>
      <c r="O11" s="10">
        <v>13</v>
      </c>
      <c r="P11" s="10">
        <v>11</v>
      </c>
      <c r="Q11" s="10">
        <v>11</v>
      </c>
      <c r="R11" s="10">
        <v>19</v>
      </c>
      <c r="S11" s="34">
        <v>18</v>
      </c>
      <c r="T11" s="10">
        <v>36</v>
      </c>
      <c r="U11" s="10">
        <v>7</v>
      </c>
      <c r="V11" s="10">
        <v>22</v>
      </c>
      <c r="W11" s="10">
        <v>21</v>
      </c>
      <c r="X11" s="10">
        <v>57</v>
      </c>
      <c r="Y11" s="34">
        <v>29</v>
      </c>
      <c r="Z11" s="10">
        <v>6</v>
      </c>
      <c r="AA11" s="10">
        <v>10</v>
      </c>
      <c r="AB11" s="10">
        <v>12</v>
      </c>
      <c r="AC11" s="10">
        <v>6</v>
      </c>
      <c r="AD11" s="6"/>
      <c r="AE11" s="15">
        <f t="shared" si="1"/>
        <v>4</v>
      </c>
      <c r="AF11" s="15">
        <f t="shared" si="3"/>
        <v>57</v>
      </c>
      <c r="AG11" s="17">
        <f t="shared" si="4"/>
        <v>15.407407407407407</v>
      </c>
      <c r="AH11" s="17">
        <f t="shared" si="5"/>
        <v>11.77108340631416</v>
      </c>
      <c r="AI11" s="6"/>
      <c r="AJ11" s="29">
        <v>17</v>
      </c>
      <c r="AK11" s="3">
        <f t="shared" si="2"/>
        <v>1.6470588235294117</v>
      </c>
      <c r="AL11" s="3">
        <f t="shared" si="0"/>
        <v>0.41176470588235292</v>
      </c>
      <c r="AM11" s="3">
        <f t="shared" si="0"/>
        <v>0.58823529411764708</v>
      </c>
      <c r="AN11" s="3">
        <f t="shared" si="0"/>
        <v>0.76470588235294112</v>
      </c>
      <c r="AO11" s="3">
        <f t="shared" si="0"/>
        <v>0.29411764705882354</v>
      </c>
      <c r="AP11" s="3">
        <f t="shared" si="0"/>
        <v>0.6470588235294118</v>
      </c>
      <c r="AQ11" s="3">
        <f t="shared" si="0"/>
        <v>0.41176470588235292</v>
      </c>
      <c r="AR11" s="3">
        <f t="shared" si="0"/>
        <v>0.82352941176470584</v>
      </c>
      <c r="AS11" s="3">
        <f t="shared" si="0"/>
        <v>1.4705882352941178</v>
      </c>
      <c r="AT11" s="3">
        <f t="shared" si="0"/>
        <v>0.29411764705882354</v>
      </c>
      <c r="AU11" s="3">
        <f t="shared" si="0"/>
        <v>0.23529411764705882</v>
      </c>
      <c r="AV11" s="3">
        <f t="shared" si="0"/>
        <v>0.52941176470588236</v>
      </c>
      <c r="AW11" s="3">
        <f t="shared" si="0"/>
        <v>0.76470588235294112</v>
      </c>
      <c r="AX11" s="3">
        <f t="shared" si="0"/>
        <v>0.6470588235294118</v>
      </c>
      <c r="AY11" s="3">
        <f t="shared" si="0"/>
        <v>0.6470588235294118</v>
      </c>
      <c r="AZ11" s="3">
        <f t="shared" si="0"/>
        <v>1.1176470588235294</v>
      </c>
      <c r="BA11" s="3">
        <f t="shared" si="0"/>
        <v>1.0588235294117647</v>
      </c>
      <c r="BB11" s="3">
        <f t="shared" si="0"/>
        <v>2.1176470588235294</v>
      </c>
      <c r="BC11" s="3">
        <f t="shared" si="0"/>
        <v>0.41176470588235292</v>
      </c>
      <c r="BD11" s="3">
        <f t="shared" si="0"/>
        <v>1.2941176470588236</v>
      </c>
      <c r="BE11" s="3">
        <f t="shared" si="0"/>
        <v>1.2352941176470589</v>
      </c>
      <c r="BF11" s="3">
        <f t="shared" si="0"/>
        <v>3.3529411764705883</v>
      </c>
      <c r="BG11" s="3">
        <f t="shared" ref="BG11:BG15" si="6">Y11/$AJ11</f>
        <v>1.7058823529411764</v>
      </c>
      <c r="BH11" s="3">
        <f t="shared" ref="BH11:BH15" si="7">Z11/$AJ11</f>
        <v>0.35294117647058826</v>
      </c>
      <c r="BI11" s="3">
        <f t="shared" ref="BI11:BI15" si="8">AA11/$AJ11</f>
        <v>0.58823529411764708</v>
      </c>
      <c r="BJ11" s="3">
        <f t="shared" ref="BJ11:BJ15" si="9">AB11/$AJ11</f>
        <v>0.70588235294117652</v>
      </c>
      <c r="BK11" s="3">
        <f t="shared" ref="BK11:BK15" si="10">AC11/$AJ11</f>
        <v>0.35294117647058826</v>
      </c>
    </row>
    <row r="12" spans="1:64" x14ac:dyDescent="0.3">
      <c r="A12" s="27" t="s">
        <v>151</v>
      </c>
      <c r="B12" s="29" t="s">
        <v>152</v>
      </c>
      <c r="C12" s="10">
        <v>11</v>
      </c>
      <c r="D12" s="10">
        <v>6</v>
      </c>
      <c r="E12" s="10">
        <v>9</v>
      </c>
      <c r="F12" s="10">
        <v>4</v>
      </c>
      <c r="G12" s="34">
        <v>5</v>
      </c>
      <c r="H12" s="10">
        <v>13</v>
      </c>
      <c r="I12" s="10">
        <v>2</v>
      </c>
      <c r="J12" s="34">
        <v>3</v>
      </c>
      <c r="K12" s="10">
        <v>9</v>
      </c>
      <c r="L12" s="10">
        <v>13</v>
      </c>
      <c r="M12" s="10">
        <v>2</v>
      </c>
      <c r="N12" s="10">
        <v>11</v>
      </c>
      <c r="O12" s="10">
        <v>17</v>
      </c>
      <c r="P12" s="10">
        <v>4</v>
      </c>
      <c r="Q12" s="10">
        <v>3</v>
      </c>
      <c r="R12" s="10">
        <v>8</v>
      </c>
      <c r="S12" s="34">
        <v>5</v>
      </c>
      <c r="T12" s="10">
        <v>5</v>
      </c>
      <c r="U12" s="10">
        <v>5</v>
      </c>
      <c r="V12" s="10">
        <v>7</v>
      </c>
      <c r="W12" s="10">
        <v>8</v>
      </c>
      <c r="X12" s="10">
        <v>21</v>
      </c>
      <c r="Y12" s="34">
        <v>6</v>
      </c>
      <c r="Z12" s="10">
        <v>4</v>
      </c>
      <c r="AA12" s="10">
        <v>3</v>
      </c>
      <c r="AB12" s="10">
        <v>5</v>
      </c>
      <c r="AC12" s="10">
        <v>7</v>
      </c>
      <c r="AD12" s="6"/>
      <c r="AE12" s="15">
        <f t="shared" si="1"/>
        <v>2</v>
      </c>
      <c r="AF12" s="15">
        <f t="shared" si="3"/>
        <v>21</v>
      </c>
      <c r="AG12" s="17">
        <f t="shared" si="4"/>
        <v>7.2592592592592595</v>
      </c>
      <c r="AH12" s="17">
        <f t="shared" si="5"/>
        <v>4.620960544440555</v>
      </c>
      <c r="AI12" s="6"/>
      <c r="AJ12" s="29">
        <v>44</v>
      </c>
      <c r="AK12" s="3">
        <f t="shared" si="2"/>
        <v>0.25</v>
      </c>
      <c r="AL12" s="3">
        <f t="shared" ref="AL12:AL15" si="11">D12/$AJ12</f>
        <v>0.13636363636363635</v>
      </c>
      <c r="AM12" s="3">
        <f t="shared" ref="AM12:AM15" si="12">E12/$AJ12</f>
        <v>0.20454545454545456</v>
      </c>
      <c r="AN12" s="3">
        <f t="shared" ref="AN12:AN15" si="13">F12/$AJ12</f>
        <v>9.0909090909090912E-2</v>
      </c>
      <c r="AO12" s="3">
        <f t="shared" ref="AO12:AO15" si="14">G12/$AJ12</f>
        <v>0.11363636363636363</v>
      </c>
      <c r="AP12" s="3">
        <f t="shared" ref="AP12:AP15" si="15">H12/$AJ12</f>
        <v>0.29545454545454547</v>
      </c>
      <c r="AQ12" s="3">
        <f t="shared" ref="AQ12:AQ15" si="16">I12/$AJ12</f>
        <v>4.5454545454545456E-2</v>
      </c>
      <c r="AR12" s="3">
        <f t="shared" ref="AR12:AR15" si="17">J12/$AJ12</f>
        <v>6.8181818181818177E-2</v>
      </c>
      <c r="AS12" s="3">
        <f t="shared" ref="AS12:AS15" si="18">K12/$AJ12</f>
        <v>0.20454545454545456</v>
      </c>
      <c r="AT12" s="3">
        <f t="shared" ref="AT12:AT15" si="19">L12/$AJ12</f>
        <v>0.29545454545454547</v>
      </c>
      <c r="AU12" s="3">
        <f t="shared" ref="AU12:AU15" si="20">M12/$AJ12</f>
        <v>4.5454545454545456E-2</v>
      </c>
      <c r="AV12" s="3">
        <f t="shared" ref="AV12:AV15" si="21">N12/$AJ12</f>
        <v>0.25</v>
      </c>
      <c r="AW12" s="3">
        <f t="shared" ref="AW12:AW15" si="22">O12/$AJ12</f>
        <v>0.38636363636363635</v>
      </c>
      <c r="AX12" s="3">
        <f t="shared" ref="AX12:AX15" si="23">P12/$AJ12</f>
        <v>9.0909090909090912E-2</v>
      </c>
      <c r="AY12" s="3">
        <f t="shared" ref="AY12:AY15" si="24">Q12/$AJ12</f>
        <v>6.8181818181818177E-2</v>
      </c>
      <c r="AZ12" s="3">
        <f t="shared" ref="AZ12:AZ15" si="25">R12/$AJ12</f>
        <v>0.18181818181818182</v>
      </c>
      <c r="BA12" s="3">
        <f t="shared" ref="BA12:BA15" si="26">S12/$AJ12</f>
        <v>0.11363636363636363</v>
      </c>
      <c r="BB12" s="3">
        <f t="shared" ref="BB12:BB15" si="27">T12/$AJ12</f>
        <v>0.11363636363636363</v>
      </c>
      <c r="BC12" s="3">
        <f t="shared" ref="BC12:BC15" si="28">U12/$AJ12</f>
        <v>0.11363636363636363</v>
      </c>
      <c r="BD12" s="3">
        <f t="shared" ref="BD12:BD15" si="29">V12/$AJ12</f>
        <v>0.15909090909090909</v>
      </c>
      <c r="BE12" s="3">
        <f t="shared" ref="BE12:BE15" si="30">W12/$AJ12</f>
        <v>0.18181818181818182</v>
      </c>
      <c r="BF12" s="3">
        <f t="shared" ref="BF12:BF15" si="31">X12/$AJ12</f>
        <v>0.47727272727272729</v>
      </c>
      <c r="BG12" s="3">
        <f t="shared" si="6"/>
        <v>0.13636363636363635</v>
      </c>
      <c r="BH12" s="3">
        <f t="shared" si="7"/>
        <v>9.0909090909090912E-2</v>
      </c>
      <c r="BI12" s="3">
        <f t="shared" si="8"/>
        <v>6.8181818181818177E-2</v>
      </c>
      <c r="BJ12" s="3">
        <f t="shared" si="9"/>
        <v>0.11363636363636363</v>
      </c>
      <c r="BK12" s="3">
        <f t="shared" si="10"/>
        <v>0.15909090909090909</v>
      </c>
    </row>
    <row r="13" spans="1:64" x14ac:dyDescent="0.3">
      <c r="A13" s="27" t="s">
        <v>153</v>
      </c>
      <c r="B13" s="29" t="s">
        <v>154</v>
      </c>
      <c r="C13" s="10">
        <v>12</v>
      </c>
      <c r="D13" s="10">
        <v>19</v>
      </c>
      <c r="E13" s="10">
        <v>9</v>
      </c>
      <c r="F13" s="10">
        <v>6</v>
      </c>
      <c r="G13" s="34">
        <v>14</v>
      </c>
      <c r="H13" s="10">
        <v>12</v>
      </c>
      <c r="I13" s="10">
        <v>12</v>
      </c>
      <c r="J13" s="34">
        <v>9</v>
      </c>
      <c r="K13" s="10">
        <v>14</v>
      </c>
      <c r="L13" s="10">
        <v>20</v>
      </c>
      <c r="M13" s="10">
        <v>11</v>
      </c>
      <c r="N13" s="10">
        <v>26</v>
      </c>
      <c r="O13" s="10">
        <v>42</v>
      </c>
      <c r="P13" s="10">
        <v>10</v>
      </c>
      <c r="Q13" s="10">
        <v>2</v>
      </c>
      <c r="R13" s="10">
        <v>31</v>
      </c>
      <c r="S13" s="34">
        <v>14</v>
      </c>
      <c r="T13" s="10">
        <v>7</v>
      </c>
      <c r="U13" s="10">
        <v>31</v>
      </c>
      <c r="V13" s="10">
        <v>24</v>
      </c>
      <c r="W13" s="10">
        <v>15</v>
      </c>
      <c r="X13" s="10">
        <v>29</v>
      </c>
      <c r="Y13" s="34">
        <v>13</v>
      </c>
      <c r="Z13" s="10">
        <v>42</v>
      </c>
      <c r="AA13" s="10">
        <v>10</v>
      </c>
      <c r="AB13" s="10">
        <v>38</v>
      </c>
      <c r="AC13" s="10">
        <v>32</v>
      </c>
      <c r="AD13" s="6"/>
      <c r="AE13" s="15">
        <f t="shared" si="1"/>
        <v>2</v>
      </c>
      <c r="AF13" s="15">
        <f t="shared" si="3"/>
        <v>42</v>
      </c>
      <c r="AG13" s="17">
        <f t="shared" si="4"/>
        <v>18.666666666666668</v>
      </c>
      <c r="AH13" s="17">
        <f t="shared" si="5"/>
        <v>11.351041971825927</v>
      </c>
      <c r="AI13" s="6"/>
      <c r="AJ13" s="29">
        <v>25</v>
      </c>
      <c r="AK13" s="3">
        <f t="shared" si="2"/>
        <v>0.48</v>
      </c>
      <c r="AL13" s="3">
        <f t="shared" si="11"/>
        <v>0.76</v>
      </c>
      <c r="AM13" s="3">
        <f t="shared" si="12"/>
        <v>0.36</v>
      </c>
      <c r="AN13" s="3">
        <f t="shared" si="13"/>
        <v>0.24</v>
      </c>
      <c r="AO13" s="3">
        <f t="shared" si="14"/>
        <v>0.56000000000000005</v>
      </c>
      <c r="AP13" s="3">
        <f t="shared" si="15"/>
        <v>0.48</v>
      </c>
      <c r="AQ13" s="3">
        <f t="shared" si="16"/>
        <v>0.48</v>
      </c>
      <c r="AR13" s="3">
        <f t="shared" si="17"/>
        <v>0.36</v>
      </c>
      <c r="AS13" s="3">
        <f t="shared" si="18"/>
        <v>0.56000000000000005</v>
      </c>
      <c r="AT13" s="3">
        <f t="shared" si="19"/>
        <v>0.8</v>
      </c>
      <c r="AU13" s="3">
        <f t="shared" si="20"/>
        <v>0.44</v>
      </c>
      <c r="AV13" s="3">
        <f t="shared" si="21"/>
        <v>1.04</v>
      </c>
      <c r="AW13" s="3">
        <f t="shared" si="22"/>
        <v>1.68</v>
      </c>
      <c r="AX13" s="3">
        <f t="shared" si="23"/>
        <v>0.4</v>
      </c>
      <c r="AY13" s="3">
        <f t="shared" si="24"/>
        <v>0.08</v>
      </c>
      <c r="AZ13" s="3">
        <f t="shared" si="25"/>
        <v>1.24</v>
      </c>
      <c r="BA13" s="3">
        <f t="shared" si="26"/>
        <v>0.56000000000000005</v>
      </c>
      <c r="BB13" s="3">
        <f t="shared" si="27"/>
        <v>0.28000000000000003</v>
      </c>
      <c r="BC13" s="3">
        <f t="shared" si="28"/>
        <v>1.24</v>
      </c>
      <c r="BD13" s="3">
        <f t="shared" si="29"/>
        <v>0.96</v>
      </c>
      <c r="BE13" s="3">
        <f t="shared" si="30"/>
        <v>0.6</v>
      </c>
      <c r="BF13" s="3">
        <f t="shared" si="31"/>
        <v>1.1599999999999999</v>
      </c>
      <c r="BG13" s="3">
        <f t="shared" si="6"/>
        <v>0.52</v>
      </c>
      <c r="BH13" s="3">
        <f t="shared" si="7"/>
        <v>1.68</v>
      </c>
      <c r="BI13" s="3">
        <f t="shared" si="8"/>
        <v>0.4</v>
      </c>
      <c r="BJ13" s="3">
        <f t="shared" si="9"/>
        <v>1.52</v>
      </c>
      <c r="BK13" s="3">
        <f t="shared" si="10"/>
        <v>1.28</v>
      </c>
    </row>
    <row r="14" spans="1:64" x14ac:dyDescent="0.3">
      <c r="A14" s="27" t="s">
        <v>155</v>
      </c>
      <c r="B14" s="29" t="s">
        <v>156</v>
      </c>
      <c r="C14" s="10">
        <v>5</v>
      </c>
      <c r="D14" s="10">
        <v>3</v>
      </c>
      <c r="E14" s="10">
        <v>11</v>
      </c>
      <c r="F14" s="10">
        <v>2</v>
      </c>
      <c r="G14" s="34">
        <v>4</v>
      </c>
      <c r="H14" s="10">
        <v>3</v>
      </c>
      <c r="I14" s="10" t="s">
        <v>161</v>
      </c>
      <c r="J14" s="34">
        <v>1</v>
      </c>
      <c r="K14" s="10">
        <v>30</v>
      </c>
      <c r="L14" s="10">
        <v>6</v>
      </c>
      <c r="M14" s="10">
        <v>9</v>
      </c>
      <c r="N14" s="10">
        <v>48</v>
      </c>
      <c r="O14" s="10">
        <v>13</v>
      </c>
      <c r="P14" s="10">
        <v>6</v>
      </c>
      <c r="Q14" s="10" t="s">
        <v>161</v>
      </c>
      <c r="R14" s="10">
        <v>6</v>
      </c>
      <c r="S14" s="34">
        <v>13</v>
      </c>
      <c r="T14" s="10">
        <v>3</v>
      </c>
      <c r="U14" s="10">
        <v>15</v>
      </c>
      <c r="V14" s="10">
        <v>18</v>
      </c>
      <c r="W14" s="10">
        <v>11</v>
      </c>
      <c r="X14" s="10">
        <v>27</v>
      </c>
      <c r="Y14" s="34">
        <v>2</v>
      </c>
      <c r="Z14" s="10">
        <v>22</v>
      </c>
      <c r="AA14" s="10">
        <v>31</v>
      </c>
      <c r="AB14" s="10">
        <v>13</v>
      </c>
      <c r="AC14" s="10">
        <v>23</v>
      </c>
      <c r="AD14" s="6"/>
      <c r="AE14" s="15">
        <f t="shared" si="1"/>
        <v>1</v>
      </c>
      <c r="AF14" s="15">
        <f t="shared" si="3"/>
        <v>48</v>
      </c>
      <c r="AG14" s="17">
        <f t="shared" si="4"/>
        <v>13</v>
      </c>
      <c r="AH14" s="17">
        <f t="shared" si="5"/>
        <v>11.629703349613008</v>
      </c>
      <c r="AI14" s="6"/>
      <c r="AJ14" s="29">
        <v>71</v>
      </c>
      <c r="AK14" s="3">
        <f t="shared" si="2"/>
        <v>7.0422535211267609E-2</v>
      </c>
      <c r="AL14" s="3">
        <f t="shared" si="11"/>
        <v>4.2253521126760563E-2</v>
      </c>
      <c r="AM14" s="3">
        <f t="shared" si="12"/>
        <v>0.15492957746478872</v>
      </c>
      <c r="AN14" s="3">
        <f t="shared" si="13"/>
        <v>2.8169014084507043E-2</v>
      </c>
      <c r="AO14" s="3">
        <f t="shared" si="14"/>
        <v>5.6338028169014086E-2</v>
      </c>
      <c r="AP14" s="3">
        <f t="shared" si="15"/>
        <v>4.2253521126760563E-2</v>
      </c>
      <c r="AQ14" s="3"/>
      <c r="AR14" s="3">
        <f t="shared" si="17"/>
        <v>1.4084507042253521E-2</v>
      </c>
      <c r="AS14" s="3">
        <f t="shared" si="18"/>
        <v>0.42253521126760563</v>
      </c>
      <c r="AT14" s="3">
        <f t="shared" si="19"/>
        <v>8.4507042253521125E-2</v>
      </c>
      <c r="AU14" s="3">
        <f t="shared" si="20"/>
        <v>0.12676056338028169</v>
      </c>
      <c r="AV14" s="3">
        <f t="shared" si="21"/>
        <v>0.676056338028169</v>
      </c>
      <c r="AW14" s="3">
        <f t="shared" si="22"/>
        <v>0.18309859154929578</v>
      </c>
      <c r="AX14" s="3">
        <f t="shared" si="23"/>
        <v>8.4507042253521125E-2</v>
      </c>
      <c r="AY14" s="3"/>
      <c r="AZ14" s="3">
        <f t="shared" si="25"/>
        <v>8.4507042253521125E-2</v>
      </c>
      <c r="BA14" s="3">
        <f t="shared" si="26"/>
        <v>0.18309859154929578</v>
      </c>
      <c r="BB14" s="3">
        <f t="shared" si="27"/>
        <v>4.2253521126760563E-2</v>
      </c>
      <c r="BC14" s="3">
        <f t="shared" si="28"/>
        <v>0.21126760563380281</v>
      </c>
      <c r="BD14" s="3">
        <f t="shared" si="29"/>
        <v>0.25352112676056338</v>
      </c>
      <c r="BE14" s="3">
        <f t="shared" si="30"/>
        <v>0.15492957746478872</v>
      </c>
      <c r="BF14" s="3">
        <f t="shared" si="31"/>
        <v>0.38028169014084506</v>
      </c>
      <c r="BG14" s="3">
        <f t="shared" si="6"/>
        <v>2.8169014084507043E-2</v>
      </c>
      <c r="BH14" s="3">
        <f t="shared" si="7"/>
        <v>0.30985915492957744</v>
      </c>
      <c r="BI14" s="3">
        <f t="shared" si="8"/>
        <v>0.43661971830985913</v>
      </c>
      <c r="BJ14" s="3">
        <f t="shared" si="9"/>
        <v>0.18309859154929578</v>
      </c>
      <c r="BK14" s="3">
        <f t="shared" si="10"/>
        <v>0.323943661971831</v>
      </c>
    </row>
    <row r="15" spans="1:64" x14ac:dyDescent="0.3">
      <c r="A15" s="27" t="s">
        <v>157</v>
      </c>
      <c r="B15" s="29" t="s">
        <v>158</v>
      </c>
      <c r="C15" s="10">
        <v>6.8</v>
      </c>
      <c r="D15" s="10">
        <v>15.8</v>
      </c>
      <c r="E15" s="10">
        <v>10.6</v>
      </c>
      <c r="F15" s="10">
        <v>5.6</v>
      </c>
      <c r="G15" s="34">
        <v>25.7</v>
      </c>
      <c r="H15" s="10">
        <v>9.8000000000000007</v>
      </c>
      <c r="I15" s="10">
        <v>4.3</v>
      </c>
      <c r="J15" s="34">
        <v>6</v>
      </c>
      <c r="K15" s="10">
        <v>15.9</v>
      </c>
      <c r="L15" s="10">
        <v>21.7</v>
      </c>
      <c r="M15" s="10">
        <v>5</v>
      </c>
      <c r="N15" s="10">
        <v>14.4</v>
      </c>
      <c r="O15" s="10">
        <v>24.6</v>
      </c>
      <c r="P15" s="10">
        <v>7.4</v>
      </c>
      <c r="Q15" s="10">
        <v>3.8</v>
      </c>
      <c r="R15" s="10">
        <v>15.3</v>
      </c>
      <c r="S15" s="34">
        <v>10.9</v>
      </c>
      <c r="T15" s="10">
        <v>6.4</v>
      </c>
      <c r="U15" s="10">
        <v>17.399999999999999</v>
      </c>
      <c r="V15" s="10">
        <v>13.2</v>
      </c>
      <c r="W15" s="10">
        <v>12.4</v>
      </c>
      <c r="X15" s="10">
        <v>20.5</v>
      </c>
      <c r="Y15" s="34">
        <v>11.6</v>
      </c>
      <c r="Z15" s="10">
        <v>17.5</v>
      </c>
      <c r="AA15" s="10">
        <v>9.8000000000000007</v>
      </c>
      <c r="AB15" s="10">
        <v>6</v>
      </c>
      <c r="AC15" s="10">
        <v>21</v>
      </c>
      <c r="AD15" s="6"/>
      <c r="AE15" s="15">
        <f t="shared" si="1"/>
        <v>3.8</v>
      </c>
      <c r="AF15" s="15">
        <f t="shared" si="3"/>
        <v>25.7</v>
      </c>
      <c r="AG15" s="17">
        <f t="shared" si="4"/>
        <v>12.570370370370371</v>
      </c>
      <c r="AH15" s="17">
        <f t="shared" si="5"/>
        <v>6.4252395833699207</v>
      </c>
      <c r="AI15" s="6"/>
      <c r="AJ15" s="29">
        <v>17</v>
      </c>
      <c r="AK15" s="3">
        <f t="shared" si="2"/>
        <v>0.39999999999999997</v>
      </c>
      <c r="AL15" s="3">
        <f t="shared" si="11"/>
        <v>0.92941176470588238</v>
      </c>
      <c r="AM15" s="3">
        <f t="shared" si="12"/>
        <v>0.62352941176470589</v>
      </c>
      <c r="AN15" s="3">
        <f t="shared" si="13"/>
        <v>0.32941176470588235</v>
      </c>
      <c r="AO15" s="3">
        <f t="shared" si="14"/>
        <v>1.5117647058823529</v>
      </c>
      <c r="AP15" s="3">
        <f t="shared" si="15"/>
        <v>0.57647058823529418</v>
      </c>
      <c r="AQ15" s="3">
        <f t="shared" si="16"/>
        <v>0.25294117647058822</v>
      </c>
      <c r="AR15" s="3">
        <f t="shared" si="17"/>
        <v>0.35294117647058826</v>
      </c>
      <c r="AS15" s="3">
        <f t="shared" si="18"/>
        <v>0.93529411764705883</v>
      </c>
      <c r="AT15" s="3">
        <f t="shared" si="19"/>
        <v>1.276470588235294</v>
      </c>
      <c r="AU15" s="3">
        <f t="shared" si="20"/>
        <v>0.29411764705882354</v>
      </c>
      <c r="AV15" s="3">
        <f t="shared" si="21"/>
        <v>0.84705882352941175</v>
      </c>
      <c r="AW15" s="3">
        <f t="shared" si="22"/>
        <v>1.447058823529412</v>
      </c>
      <c r="AX15" s="3">
        <f t="shared" si="23"/>
        <v>0.43529411764705883</v>
      </c>
      <c r="AY15" s="3">
        <f t="shared" si="24"/>
        <v>0.22352941176470587</v>
      </c>
      <c r="AZ15" s="3">
        <f t="shared" si="25"/>
        <v>0.9</v>
      </c>
      <c r="BA15" s="3">
        <f t="shared" si="26"/>
        <v>0.64117647058823535</v>
      </c>
      <c r="BB15" s="3">
        <f t="shared" si="27"/>
        <v>0.37647058823529411</v>
      </c>
      <c r="BC15" s="3">
        <f t="shared" si="28"/>
        <v>1.0235294117647058</v>
      </c>
      <c r="BD15" s="3">
        <f t="shared" si="29"/>
        <v>0.77647058823529402</v>
      </c>
      <c r="BE15" s="3">
        <f t="shared" si="30"/>
        <v>0.72941176470588243</v>
      </c>
      <c r="BF15" s="3">
        <f t="shared" si="31"/>
        <v>1.2058823529411764</v>
      </c>
      <c r="BG15" s="3">
        <f t="shared" si="6"/>
        <v>0.68235294117647061</v>
      </c>
      <c r="BH15" s="3">
        <f t="shared" si="7"/>
        <v>1.0294117647058822</v>
      </c>
      <c r="BI15" s="3">
        <f t="shared" si="8"/>
        <v>0.57647058823529418</v>
      </c>
      <c r="BJ15" s="3">
        <f t="shared" si="9"/>
        <v>0.35294117647058826</v>
      </c>
      <c r="BK15" s="3">
        <f t="shared" si="10"/>
        <v>1.2352941176470589</v>
      </c>
    </row>
    <row r="16" spans="1:64" x14ac:dyDescent="0.3">
      <c r="A16" s="27" t="s">
        <v>159</v>
      </c>
      <c r="B16" s="29" t="s">
        <v>160</v>
      </c>
      <c r="C16" s="10" t="s">
        <v>161</v>
      </c>
      <c r="D16" s="10">
        <v>20</v>
      </c>
      <c r="E16" s="10" t="s">
        <v>161</v>
      </c>
      <c r="F16" s="10" t="s">
        <v>161</v>
      </c>
      <c r="G16" s="34">
        <v>50</v>
      </c>
      <c r="H16" s="10">
        <v>50</v>
      </c>
      <c r="I16" s="10" t="s">
        <v>161</v>
      </c>
      <c r="J16" s="34" t="s">
        <v>161</v>
      </c>
      <c r="K16" s="10" t="s">
        <v>161</v>
      </c>
      <c r="L16" s="10">
        <v>30</v>
      </c>
      <c r="M16" s="10" t="s">
        <v>161</v>
      </c>
      <c r="N16" s="10" t="s">
        <v>161</v>
      </c>
      <c r="O16" s="10">
        <v>50</v>
      </c>
      <c r="P16" s="10" t="s">
        <v>161</v>
      </c>
      <c r="Q16" s="10" t="s">
        <v>161</v>
      </c>
      <c r="R16" s="10" t="s">
        <v>161</v>
      </c>
      <c r="S16" s="34">
        <v>40</v>
      </c>
      <c r="T16" s="10" t="s">
        <v>161</v>
      </c>
      <c r="U16" s="10" t="s">
        <v>161</v>
      </c>
      <c r="V16" s="10" t="s">
        <v>161</v>
      </c>
      <c r="W16" s="10" t="s">
        <v>161</v>
      </c>
      <c r="X16" s="10">
        <v>70</v>
      </c>
      <c r="Y16" s="34" t="s">
        <v>161</v>
      </c>
      <c r="Z16" s="10" t="s">
        <v>161</v>
      </c>
      <c r="AA16" s="10" t="s">
        <v>161</v>
      </c>
      <c r="AB16" s="10" t="s">
        <v>161</v>
      </c>
      <c r="AC16" s="10" t="s">
        <v>161</v>
      </c>
      <c r="AD16" s="6"/>
      <c r="AE16" s="15">
        <f t="shared" si="1"/>
        <v>20</v>
      </c>
      <c r="AF16" s="15"/>
      <c r="AG16" s="17"/>
      <c r="AH16" s="17"/>
      <c r="AI16" s="6"/>
      <c r="AJ16" s="29">
        <v>1.6</v>
      </c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</row>
    <row r="17" spans="1:63" x14ac:dyDescent="0.3">
      <c r="A17" s="27" t="s">
        <v>162</v>
      </c>
      <c r="B17" s="29" t="s">
        <v>163</v>
      </c>
      <c r="C17" s="10">
        <v>2.5</v>
      </c>
      <c r="D17" s="10">
        <v>2.7</v>
      </c>
      <c r="E17" s="10">
        <v>8.1</v>
      </c>
      <c r="F17" s="10">
        <v>0.91</v>
      </c>
      <c r="G17" s="34">
        <v>8.4</v>
      </c>
      <c r="H17" s="10">
        <v>1.7</v>
      </c>
      <c r="I17" s="10">
        <v>0.38</v>
      </c>
      <c r="J17" s="34">
        <v>2</v>
      </c>
      <c r="K17" s="10">
        <v>3.6</v>
      </c>
      <c r="L17" s="10">
        <v>15.4</v>
      </c>
      <c r="M17" s="10">
        <v>12.4</v>
      </c>
      <c r="N17" s="10">
        <v>2.6</v>
      </c>
      <c r="O17" s="10">
        <v>24.5</v>
      </c>
      <c r="P17" s="10">
        <v>1.1000000000000001</v>
      </c>
      <c r="Q17" s="10">
        <v>0.3</v>
      </c>
      <c r="R17" s="10">
        <v>22.1</v>
      </c>
      <c r="S17" s="34">
        <v>9.1999999999999993</v>
      </c>
      <c r="T17" s="10">
        <v>1.4</v>
      </c>
      <c r="U17" s="10">
        <v>59.8</v>
      </c>
      <c r="V17" s="10">
        <v>47.2</v>
      </c>
      <c r="W17" s="10">
        <v>4.5999999999999996</v>
      </c>
      <c r="X17" s="10">
        <v>31.2</v>
      </c>
      <c r="Y17" s="34">
        <v>4.9000000000000004</v>
      </c>
      <c r="Z17" s="10">
        <v>62.4</v>
      </c>
      <c r="AA17" s="10">
        <v>28.1</v>
      </c>
      <c r="AB17" s="10">
        <v>2.1</v>
      </c>
      <c r="AC17" s="10">
        <v>60.3</v>
      </c>
      <c r="AD17" s="6"/>
      <c r="AE17" s="15">
        <f t="shared" si="1"/>
        <v>0.3</v>
      </c>
      <c r="AF17" s="15">
        <f>MAX(C17:AC17)</f>
        <v>62.4</v>
      </c>
      <c r="AG17" s="17">
        <f>AVERAGE(C17:AC17)</f>
        <v>15.551481481481483</v>
      </c>
      <c r="AH17" s="17">
        <f>STDEV(C17:AC17)</f>
        <v>19.962677619016887</v>
      </c>
      <c r="AI17" s="6"/>
      <c r="AJ17" s="29">
        <v>112</v>
      </c>
      <c r="AK17" s="3">
        <f t="shared" ref="AK17:AK20" si="32">C17/$AJ17</f>
        <v>2.2321428571428572E-2</v>
      </c>
      <c r="AL17" s="3">
        <f t="shared" ref="AL17:AL20" si="33">D17/$AJ17</f>
        <v>2.4107142857142858E-2</v>
      </c>
      <c r="AM17" s="3">
        <f t="shared" ref="AM17:AM20" si="34">E17/$AJ17</f>
        <v>7.2321428571428564E-2</v>
      </c>
      <c r="AN17" s="3">
        <f t="shared" ref="AN17:AN20" si="35">F17/$AJ17</f>
        <v>8.1250000000000003E-3</v>
      </c>
      <c r="AO17" s="3">
        <f t="shared" ref="AO17:AO20" si="36">G17/$AJ17</f>
        <v>7.4999999999999997E-2</v>
      </c>
      <c r="AP17" s="3">
        <f t="shared" ref="AP17:AP20" si="37">H17/$AJ17</f>
        <v>1.5178571428571428E-2</v>
      </c>
      <c r="AQ17" s="3">
        <f t="shared" ref="AQ17:AQ20" si="38">I17/$AJ17</f>
        <v>3.3928571428571428E-3</v>
      </c>
      <c r="AR17" s="3">
        <f t="shared" ref="AR17:AR20" si="39">J17/$AJ17</f>
        <v>1.7857142857142856E-2</v>
      </c>
      <c r="AS17" s="3">
        <f t="shared" ref="AS17:AS20" si="40">K17/$AJ17</f>
        <v>3.2142857142857147E-2</v>
      </c>
      <c r="AT17" s="3">
        <f t="shared" ref="AT17:AT20" si="41">L17/$AJ17</f>
        <v>0.13750000000000001</v>
      </c>
      <c r="AU17" s="3">
        <f t="shared" ref="AU17:AU20" si="42">M17/$AJ17</f>
        <v>0.11071428571428572</v>
      </c>
      <c r="AV17" s="3">
        <f t="shared" ref="AV17:AV20" si="43">N17/$AJ17</f>
        <v>2.3214285714285715E-2</v>
      </c>
      <c r="AW17" s="3">
        <f t="shared" ref="AW17:AW20" si="44">O17/$AJ17</f>
        <v>0.21875</v>
      </c>
      <c r="AX17" s="3">
        <f t="shared" ref="AX17:AX20" si="45">P17/$AJ17</f>
        <v>9.821428571428573E-3</v>
      </c>
      <c r="AY17" s="3">
        <f t="shared" ref="AY17:AY20" si="46">Q17/$AJ17</f>
        <v>2.6785714285714286E-3</v>
      </c>
      <c r="AZ17" s="3">
        <f t="shared" ref="AZ17:AZ20" si="47">R17/$AJ17</f>
        <v>0.19732142857142859</v>
      </c>
      <c r="BA17" s="3">
        <f t="shared" ref="BA17:BA20" si="48">S17/$AJ17</f>
        <v>8.2142857142857142E-2</v>
      </c>
      <c r="BB17" s="3">
        <f t="shared" ref="BB17:BB20" si="49">T17/$AJ17</f>
        <v>1.2499999999999999E-2</v>
      </c>
      <c r="BC17" s="3">
        <f t="shared" ref="BC17:BC20" si="50">U17/$AJ17</f>
        <v>0.53392857142857142</v>
      </c>
      <c r="BD17" s="3">
        <f t="shared" ref="BD17:BD20" si="51">V17/$AJ17</f>
        <v>0.42142857142857143</v>
      </c>
      <c r="BE17" s="3">
        <f t="shared" ref="BE17:BE20" si="52">W17/$AJ17</f>
        <v>4.1071428571428571E-2</v>
      </c>
      <c r="BF17" s="3">
        <f t="shared" ref="BF17:BF20" si="53">X17/$AJ17</f>
        <v>0.27857142857142858</v>
      </c>
      <c r="BG17" s="3">
        <f t="shared" ref="BG17:BG20" si="54">Y17/$AJ17</f>
        <v>4.3750000000000004E-2</v>
      </c>
      <c r="BH17" s="3">
        <f t="shared" ref="BH17:BH20" si="55">Z17/$AJ17</f>
        <v>0.55714285714285716</v>
      </c>
      <c r="BI17" s="3">
        <f t="shared" ref="BI17:BI20" si="56">AA17/$AJ17</f>
        <v>0.25089285714285714</v>
      </c>
      <c r="BJ17" s="3">
        <f t="shared" ref="BJ17:BJ20" si="57">AB17/$AJ17</f>
        <v>1.8749999999999999E-2</v>
      </c>
      <c r="BK17" s="3">
        <f t="shared" ref="BK17:BK20" si="58">AC17/$AJ17</f>
        <v>0.53839285714285712</v>
      </c>
    </row>
    <row r="18" spans="1:63" x14ac:dyDescent="0.3">
      <c r="A18" s="27" t="s">
        <v>164</v>
      </c>
      <c r="B18" s="29" t="s">
        <v>165</v>
      </c>
      <c r="C18" s="10">
        <v>32</v>
      </c>
      <c r="D18" s="10">
        <v>17</v>
      </c>
      <c r="E18" s="10">
        <v>46</v>
      </c>
      <c r="F18" s="10">
        <v>14</v>
      </c>
      <c r="G18" s="34">
        <v>17</v>
      </c>
      <c r="H18" s="10">
        <v>100</v>
      </c>
      <c r="I18" s="10">
        <v>22</v>
      </c>
      <c r="J18" s="34">
        <v>4</v>
      </c>
      <c r="K18" s="10">
        <v>65</v>
      </c>
      <c r="L18" s="10">
        <v>27</v>
      </c>
      <c r="M18" s="10">
        <v>3</v>
      </c>
      <c r="N18" s="10">
        <v>30</v>
      </c>
      <c r="O18" s="10">
        <v>58</v>
      </c>
      <c r="P18" s="10">
        <v>18</v>
      </c>
      <c r="Q18" s="10">
        <v>18</v>
      </c>
      <c r="R18" s="10">
        <v>30</v>
      </c>
      <c r="S18" s="34">
        <v>21</v>
      </c>
      <c r="T18" s="10">
        <v>39</v>
      </c>
      <c r="U18" s="10">
        <v>28</v>
      </c>
      <c r="V18" s="10">
        <v>39</v>
      </c>
      <c r="W18" s="10">
        <v>42</v>
      </c>
      <c r="X18" s="10">
        <v>98</v>
      </c>
      <c r="Y18" s="34">
        <v>34</v>
      </c>
      <c r="Z18" s="10">
        <v>23</v>
      </c>
      <c r="AA18" s="10">
        <v>12</v>
      </c>
      <c r="AB18" s="10">
        <v>58</v>
      </c>
      <c r="AC18" s="10">
        <v>28</v>
      </c>
      <c r="AD18" s="6"/>
      <c r="AE18" s="15">
        <f t="shared" si="1"/>
        <v>3</v>
      </c>
      <c r="AF18" s="15">
        <f>MAX(C18:AC18)</f>
        <v>100</v>
      </c>
      <c r="AG18" s="17">
        <f>AVERAGE(C18:AC18)</f>
        <v>34.185185185185183</v>
      </c>
      <c r="AH18" s="17">
        <f>STDEV(C18:AC18)</f>
        <v>24.217026808929031</v>
      </c>
      <c r="AI18" s="6"/>
      <c r="AJ18" s="29">
        <v>22</v>
      </c>
      <c r="AK18" s="3">
        <f t="shared" si="32"/>
        <v>1.4545454545454546</v>
      </c>
      <c r="AL18" s="3">
        <f t="shared" si="33"/>
        <v>0.77272727272727271</v>
      </c>
      <c r="AM18" s="3">
        <f t="shared" si="34"/>
        <v>2.0909090909090908</v>
      </c>
      <c r="AN18" s="3">
        <f t="shared" si="35"/>
        <v>0.63636363636363635</v>
      </c>
      <c r="AO18" s="3">
        <f t="shared" si="36"/>
        <v>0.77272727272727271</v>
      </c>
      <c r="AP18" s="3">
        <f t="shared" si="37"/>
        <v>4.5454545454545459</v>
      </c>
      <c r="AQ18" s="3">
        <f t="shared" si="38"/>
        <v>1</v>
      </c>
      <c r="AR18" s="3">
        <f t="shared" si="39"/>
        <v>0.18181818181818182</v>
      </c>
      <c r="AS18" s="3">
        <f t="shared" si="40"/>
        <v>2.9545454545454546</v>
      </c>
      <c r="AT18" s="3">
        <f t="shared" si="41"/>
        <v>1.2272727272727273</v>
      </c>
      <c r="AU18" s="3">
        <f t="shared" si="42"/>
        <v>0.13636363636363635</v>
      </c>
      <c r="AV18" s="3">
        <f t="shared" si="43"/>
        <v>1.3636363636363635</v>
      </c>
      <c r="AW18" s="3">
        <f t="shared" si="44"/>
        <v>2.6363636363636362</v>
      </c>
      <c r="AX18" s="3">
        <f t="shared" si="45"/>
        <v>0.81818181818181823</v>
      </c>
      <c r="AY18" s="3">
        <f t="shared" si="46"/>
        <v>0.81818181818181823</v>
      </c>
      <c r="AZ18" s="3">
        <f t="shared" si="47"/>
        <v>1.3636363636363635</v>
      </c>
      <c r="BA18" s="3">
        <f t="shared" si="48"/>
        <v>0.95454545454545459</v>
      </c>
      <c r="BB18" s="3">
        <f t="shared" si="49"/>
        <v>1.7727272727272727</v>
      </c>
      <c r="BC18" s="3">
        <f t="shared" si="50"/>
        <v>1.2727272727272727</v>
      </c>
      <c r="BD18" s="3">
        <f t="shared" si="51"/>
        <v>1.7727272727272727</v>
      </c>
      <c r="BE18" s="3">
        <f t="shared" si="52"/>
        <v>1.9090909090909092</v>
      </c>
      <c r="BF18" s="3">
        <f t="shared" si="53"/>
        <v>4.4545454545454541</v>
      </c>
      <c r="BG18" s="3">
        <f t="shared" si="54"/>
        <v>1.5454545454545454</v>
      </c>
      <c r="BH18" s="3">
        <f t="shared" si="55"/>
        <v>1.0454545454545454</v>
      </c>
      <c r="BI18" s="3">
        <f t="shared" si="56"/>
        <v>0.54545454545454541</v>
      </c>
      <c r="BJ18" s="3">
        <f t="shared" si="57"/>
        <v>2.6363636363636362</v>
      </c>
      <c r="BK18" s="3">
        <f t="shared" si="58"/>
        <v>1.2727272727272727</v>
      </c>
    </row>
    <row r="19" spans="1:63" x14ac:dyDescent="0.3">
      <c r="A19" s="27" t="s">
        <v>166</v>
      </c>
      <c r="B19" s="29" t="s">
        <v>167</v>
      </c>
      <c r="C19" s="10">
        <v>27</v>
      </c>
      <c r="D19" s="10">
        <v>330</v>
      </c>
      <c r="E19" s="10">
        <v>62</v>
      </c>
      <c r="F19" s="10">
        <v>19</v>
      </c>
      <c r="G19" s="34">
        <v>61</v>
      </c>
      <c r="H19" s="10">
        <v>180</v>
      </c>
      <c r="I19" s="10">
        <v>24</v>
      </c>
      <c r="J19" s="34">
        <v>22</v>
      </c>
      <c r="K19" s="10">
        <v>47</v>
      </c>
      <c r="L19" s="10">
        <v>97</v>
      </c>
      <c r="M19" s="10">
        <v>40</v>
      </c>
      <c r="N19" s="10">
        <v>87</v>
      </c>
      <c r="O19" s="10">
        <v>240</v>
      </c>
      <c r="P19" s="10">
        <v>73</v>
      </c>
      <c r="Q19" s="10">
        <v>20</v>
      </c>
      <c r="R19" s="10">
        <v>87</v>
      </c>
      <c r="S19" s="34">
        <v>93</v>
      </c>
      <c r="T19" s="10">
        <v>43</v>
      </c>
      <c r="U19" s="10">
        <v>190</v>
      </c>
      <c r="V19" s="10">
        <v>99</v>
      </c>
      <c r="W19" s="10">
        <v>340</v>
      </c>
      <c r="X19" s="10">
        <v>200</v>
      </c>
      <c r="Y19" s="34">
        <v>33</v>
      </c>
      <c r="Z19" s="10">
        <v>100</v>
      </c>
      <c r="AA19" s="10">
        <v>15</v>
      </c>
      <c r="AB19" s="10">
        <v>52</v>
      </c>
      <c r="AC19" s="10">
        <v>180</v>
      </c>
      <c r="AD19" s="6"/>
      <c r="AE19" s="15">
        <f t="shared" si="1"/>
        <v>15</v>
      </c>
      <c r="AF19" s="15">
        <f>MAX(C19:AC19)</f>
        <v>340</v>
      </c>
      <c r="AG19" s="17">
        <f>AVERAGE(C19:AC19)</f>
        <v>102.25925925925925</v>
      </c>
      <c r="AH19" s="17">
        <f>STDEV(C19:AC19)</f>
        <v>91.731041886506688</v>
      </c>
      <c r="AI19" s="6"/>
      <c r="AJ19" s="29">
        <v>190</v>
      </c>
      <c r="AK19" s="3">
        <f t="shared" si="32"/>
        <v>0.14210526315789473</v>
      </c>
      <c r="AL19" s="3">
        <f t="shared" si="33"/>
        <v>1.736842105263158</v>
      </c>
      <c r="AM19" s="3">
        <f t="shared" si="34"/>
        <v>0.32631578947368423</v>
      </c>
      <c r="AN19" s="3">
        <f t="shared" si="35"/>
        <v>0.1</v>
      </c>
      <c r="AO19" s="3">
        <f t="shared" si="36"/>
        <v>0.32105263157894737</v>
      </c>
      <c r="AP19" s="3">
        <f t="shared" si="37"/>
        <v>0.94736842105263153</v>
      </c>
      <c r="AQ19" s="3">
        <f t="shared" si="38"/>
        <v>0.12631578947368421</v>
      </c>
      <c r="AR19" s="3">
        <f t="shared" si="39"/>
        <v>0.11578947368421053</v>
      </c>
      <c r="AS19" s="3">
        <f t="shared" si="40"/>
        <v>0.24736842105263157</v>
      </c>
      <c r="AT19" s="3">
        <f t="shared" si="41"/>
        <v>0.51052631578947372</v>
      </c>
      <c r="AU19" s="3">
        <f t="shared" si="42"/>
        <v>0.21052631578947367</v>
      </c>
      <c r="AV19" s="3">
        <f t="shared" si="43"/>
        <v>0.45789473684210524</v>
      </c>
      <c r="AW19" s="3">
        <f t="shared" si="44"/>
        <v>1.263157894736842</v>
      </c>
      <c r="AX19" s="3">
        <f t="shared" si="45"/>
        <v>0.38421052631578945</v>
      </c>
      <c r="AY19" s="3">
        <f t="shared" si="46"/>
        <v>0.10526315789473684</v>
      </c>
      <c r="AZ19" s="3">
        <f t="shared" si="47"/>
        <v>0.45789473684210524</v>
      </c>
      <c r="BA19" s="3">
        <f t="shared" si="48"/>
        <v>0.48947368421052634</v>
      </c>
      <c r="BB19" s="3">
        <f t="shared" si="49"/>
        <v>0.22631578947368422</v>
      </c>
      <c r="BC19" s="3">
        <f t="shared" si="50"/>
        <v>1</v>
      </c>
      <c r="BD19" s="3">
        <f t="shared" si="51"/>
        <v>0.52105263157894732</v>
      </c>
      <c r="BE19" s="3">
        <f t="shared" si="52"/>
        <v>1.7894736842105263</v>
      </c>
      <c r="BF19" s="3">
        <f t="shared" si="53"/>
        <v>1.0526315789473684</v>
      </c>
      <c r="BG19" s="3">
        <f t="shared" si="54"/>
        <v>0.1736842105263158</v>
      </c>
      <c r="BH19" s="3">
        <f t="shared" si="55"/>
        <v>0.52631578947368418</v>
      </c>
      <c r="BI19" s="3">
        <f t="shared" si="56"/>
        <v>7.8947368421052627E-2</v>
      </c>
      <c r="BJ19" s="3">
        <f t="shared" si="57"/>
        <v>0.27368421052631581</v>
      </c>
      <c r="BK19" s="3">
        <f t="shared" si="58"/>
        <v>0.94736842105263153</v>
      </c>
    </row>
    <row r="20" spans="1:63" x14ac:dyDescent="0.3">
      <c r="A20" s="27" t="s">
        <v>168</v>
      </c>
      <c r="B20" s="29" t="s">
        <v>169</v>
      </c>
      <c r="C20" s="10">
        <v>5.9</v>
      </c>
      <c r="D20" s="10">
        <v>7.8</v>
      </c>
      <c r="E20" s="10">
        <v>2.4</v>
      </c>
      <c r="F20" s="10">
        <v>0.75</v>
      </c>
      <c r="G20" s="34">
        <v>2.8</v>
      </c>
      <c r="H20" s="10">
        <v>6.7</v>
      </c>
      <c r="I20" s="10">
        <v>0.67</v>
      </c>
      <c r="J20" s="34">
        <v>0.84</v>
      </c>
      <c r="K20" s="10">
        <v>1.8</v>
      </c>
      <c r="L20" s="10">
        <v>4.5</v>
      </c>
      <c r="M20" s="10">
        <v>1.7</v>
      </c>
      <c r="N20" s="10">
        <v>2.7</v>
      </c>
      <c r="O20" s="10">
        <v>5.3</v>
      </c>
      <c r="P20" s="10">
        <v>2.5</v>
      </c>
      <c r="Q20" s="10">
        <v>0.57999999999999996</v>
      </c>
      <c r="R20" s="10">
        <v>3.7</v>
      </c>
      <c r="S20" s="34">
        <v>7.3</v>
      </c>
      <c r="T20" s="10">
        <v>1.4</v>
      </c>
      <c r="U20" s="10">
        <v>5.9</v>
      </c>
      <c r="V20" s="10">
        <v>4.9000000000000004</v>
      </c>
      <c r="W20" s="10">
        <v>10.8</v>
      </c>
      <c r="X20" s="10">
        <v>7.4</v>
      </c>
      <c r="Y20" s="34">
        <v>1.6</v>
      </c>
      <c r="Z20" s="10">
        <v>6.4</v>
      </c>
      <c r="AA20" s="10">
        <v>1.6</v>
      </c>
      <c r="AB20" s="10">
        <v>3.6</v>
      </c>
      <c r="AC20" s="10">
        <v>8.5</v>
      </c>
      <c r="AD20" s="6"/>
      <c r="AE20" s="15">
        <f t="shared" si="1"/>
        <v>0.57999999999999996</v>
      </c>
      <c r="AF20" s="15">
        <f>MAX(C20:AC20)</f>
        <v>10.8</v>
      </c>
      <c r="AG20" s="17">
        <f>AVERAGE(C20:AC20)</f>
        <v>4.0755555555555549</v>
      </c>
      <c r="AH20" s="17">
        <f>STDEV(C20:AC20)</f>
        <v>2.816020560093941</v>
      </c>
      <c r="AI20" s="6"/>
      <c r="AJ20" s="29">
        <v>12</v>
      </c>
      <c r="AK20" s="3">
        <f t="shared" si="32"/>
        <v>0.4916666666666667</v>
      </c>
      <c r="AL20" s="3">
        <f t="shared" si="33"/>
        <v>0.65</v>
      </c>
      <c r="AM20" s="3">
        <f t="shared" si="34"/>
        <v>0.19999999999999998</v>
      </c>
      <c r="AN20" s="3">
        <f t="shared" si="35"/>
        <v>6.25E-2</v>
      </c>
      <c r="AO20" s="3">
        <f t="shared" si="36"/>
        <v>0.23333333333333331</v>
      </c>
      <c r="AP20" s="3">
        <f t="shared" si="37"/>
        <v>0.55833333333333335</v>
      </c>
      <c r="AQ20" s="3">
        <f t="shared" si="38"/>
        <v>5.5833333333333339E-2</v>
      </c>
      <c r="AR20" s="3">
        <f t="shared" si="39"/>
        <v>6.9999999999999993E-2</v>
      </c>
      <c r="AS20" s="3">
        <f t="shared" si="40"/>
        <v>0.15</v>
      </c>
      <c r="AT20" s="3">
        <f t="shared" si="41"/>
        <v>0.375</v>
      </c>
      <c r="AU20" s="3">
        <f t="shared" si="42"/>
        <v>0.14166666666666666</v>
      </c>
      <c r="AV20" s="3">
        <f t="shared" si="43"/>
        <v>0.22500000000000001</v>
      </c>
      <c r="AW20" s="3">
        <f t="shared" si="44"/>
        <v>0.44166666666666665</v>
      </c>
      <c r="AX20" s="3">
        <f t="shared" si="45"/>
        <v>0.20833333333333334</v>
      </c>
      <c r="AY20" s="3">
        <f t="shared" si="46"/>
        <v>4.8333333333333332E-2</v>
      </c>
      <c r="AZ20" s="3">
        <f t="shared" si="47"/>
        <v>0.30833333333333335</v>
      </c>
      <c r="BA20" s="3">
        <f t="shared" si="48"/>
        <v>0.60833333333333328</v>
      </c>
      <c r="BB20" s="3">
        <f t="shared" si="49"/>
        <v>0.11666666666666665</v>
      </c>
      <c r="BC20" s="3">
        <f t="shared" si="50"/>
        <v>0.4916666666666667</v>
      </c>
      <c r="BD20" s="3">
        <f t="shared" si="51"/>
        <v>0.40833333333333338</v>
      </c>
      <c r="BE20" s="3">
        <f t="shared" si="52"/>
        <v>0.9</v>
      </c>
      <c r="BF20" s="3">
        <f t="shared" si="53"/>
        <v>0.6166666666666667</v>
      </c>
      <c r="BG20" s="3">
        <f t="shared" si="54"/>
        <v>0.13333333333333333</v>
      </c>
      <c r="BH20" s="3">
        <f t="shared" si="55"/>
        <v>0.53333333333333333</v>
      </c>
      <c r="BI20" s="3">
        <f t="shared" si="56"/>
        <v>0.13333333333333333</v>
      </c>
      <c r="BJ20" s="3">
        <f t="shared" si="57"/>
        <v>0.3</v>
      </c>
      <c r="BK20" s="3">
        <f t="shared" si="58"/>
        <v>0.70833333333333337</v>
      </c>
    </row>
    <row r="21" spans="1:63" x14ac:dyDescent="0.3">
      <c r="A21" s="27" t="s">
        <v>170</v>
      </c>
      <c r="B21" s="29" t="s">
        <v>171</v>
      </c>
      <c r="C21" s="10" t="s">
        <v>161</v>
      </c>
      <c r="D21" s="10">
        <v>3</v>
      </c>
      <c r="E21" s="10">
        <v>4</v>
      </c>
      <c r="F21" s="10" t="s">
        <v>161</v>
      </c>
      <c r="G21" s="34" t="s">
        <v>161</v>
      </c>
      <c r="H21" s="10">
        <v>2</v>
      </c>
      <c r="I21" s="10">
        <v>2</v>
      </c>
      <c r="J21" s="34" t="s">
        <v>161</v>
      </c>
      <c r="K21" s="10">
        <v>4</v>
      </c>
      <c r="L21" s="10">
        <v>2</v>
      </c>
      <c r="M21" s="10" t="s">
        <v>161</v>
      </c>
      <c r="N21" s="10">
        <v>2</v>
      </c>
      <c r="O21" s="10">
        <v>5</v>
      </c>
      <c r="P21" s="10" t="s">
        <v>161</v>
      </c>
      <c r="Q21" s="10" t="s">
        <v>161</v>
      </c>
      <c r="R21" s="10">
        <v>2</v>
      </c>
      <c r="S21" s="34" t="s">
        <v>161</v>
      </c>
      <c r="T21" s="10">
        <v>5</v>
      </c>
      <c r="U21" s="10">
        <v>3</v>
      </c>
      <c r="V21" s="10">
        <v>2</v>
      </c>
      <c r="W21" s="10" t="s">
        <v>161</v>
      </c>
      <c r="X21" s="10">
        <v>4</v>
      </c>
      <c r="Y21" s="34" t="s">
        <v>161</v>
      </c>
      <c r="Z21" s="10">
        <v>2</v>
      </c>
      <c r="AA21" s="10" t="s">
        <v>161</v>
      </c>
      <c r="AB21" s="10" t="s">
        <v>161</v>
      </c>
      <c r="AC21" s="10">
        <v>3</v>
      </c>
      <c r="AD21" s="6"/>
      <c r="AE21" s="15">
        <f t="shared" si="1"/>
        <v>2</v>
      </c>
      <c r="AF21" s="15">
        <f>MAX(C21:AC21)</f>
        <v>5</v>
      </c>
      <c r="AG21" s="17"/>
      <c r="AH21" s="17"/>
      <c r="AI21" s="6"/>
      <c r="AJ21" s="29">
        <v>1.5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</row>
    <row r="22" spans="1:63" x14ac:dyDescent="0.3">
      <c r="A22" s="27" t="s">
        <v>172</v>
      </c>
      <c r="B22" s="29" t="s">
        <v>173</v>
      </c>
      <c r="C22" s="10" t="s">
        <v>161</v>
      </c>
      <c r="D22" s="10" t="s">
        <v>161</v>
      </c>
      <c r="E22" s="10" t="s">
        <v>161</v>
      </c>
      <c r="F22" s="10" t="s">
        <v>161</v>
      </c>
      <c r="G22" s="34" t="s">
        <v>161</v>
      </c>
      <c r="H22" s="10" t="s">
        <v>161</v>
      </c>
      <c r="I22" s="10" t="s">
        <v>161</v>
      </c>
      <c r="J22" s="34" t="s">
        <v>161</v>
      </c>
      <c r="K22" s="10" t="s">
        <v>161</v>
      </c>
      <c r="L22" s="10" t="s">
        <v>161</v>
      </c>
      <c r="M22" s="10" t="s">
        <v>161</v>
      </c>
      <c r="N22" s="10" t="s">
        <v>161</v>
      </c>
      <c r="O22" s="10" t="s">
        <v>161</v>
      </c>
      <c r="P22" s="10" t="s">
        <v>161</v>
      </c>
      <c r="Q22" s="10" t="s">
        <v>161</v>
      </c>
      <c r="R22" s="10" t="s">
        <v>161</v>
      </c>
      <c r="S22" s="34" t="s">
        <v>161</v>
      </c>
      <c r="T22" s="10" t="s">
        <v>161</v>
      </c>
      <c r="U22" s="10" t="s">
        <v>161</v>
      </c>
      <c r="V22" s="10" t="s">
        <v>161</v>
      </c>
      <c r="W22" s="10" t="s">
        <v>161</v>
      </c>
      <c r="X22" s="10" t="s">
        <v>161</v>
      </c>
      <c r="Y22" s="34" t="s">
        <v>161</v>
      </c>
      <c r="Z22" s="10" t="s">
        <v>161</v>
      </c>
      <c r="AA22" s="10" t="s">
        <v>161</v>
      </c>
      <c r="AB22" s="10" t="s">
        <v>161</v>
      </c>
      <c r="AC22" s="10" t="s">
        <v>161</v>
      </c>
      <c r="AD22" s="6"/>
      <c r="AE22" s="15">
        <f t="shared" si="1"/>
        <v>0</v>
      </c>
      <c r="AF22" s="15"/>
      <c r="AG22" s="17"/>
      <c r="AH22" s="17"/>
      <c r="AI22" s="6"/>
      <c r="AJ22" s="29">
        <v>0.05</v>
      </c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</row>
    <row r="23" spans="1:63" x14ac:dyDescent="0.3">
      <c r="A23" s="27" t="s">
        <v>174</v>
      </c>
      <c r="B23" s="29" t="s">
        <v>175</v>
      </c>
      <c r="C23" s="10">
        <v>0.01</v>
      </c>
      <c r="D23" s="10">
        <v>0.02</v>
      </c>
      <c r="E23" s="10">
        <v>0.04</v>
      </c>
      <c r="F23" s="10" t="s">
        <v>161</v>
      </c>
      <c r="G23" s="34">
        <v>0.06</v>
      </c>
      <c r="H23" s="10" t="s">
        <v>161</v>
      </c>
      <c r="I23" s="10" t="s">
        <v>161</v>
      </c>
      <c r="J23" s="34">
        <v>0.01</v>
      </c>
      <c r="K23" s="10">
        <v>0.24</v>
      </c>
      <c r="L23" s="10">
        <v>0.03</v>
      </c>
      <c r="M23" s="10">
        <v>0.04</v>
      </c>
      <c r="N23" s="10">
        <v>7.0000000000000007E-2</v>
      </c>
      <c r="O23" s="10">
        <v>7.0000000000000007E-2</v>
      </c>
      <c r="P23" s="10">
        <v>0.02</v>
      </c>
      <c r="Q23" s="10" t="s">
        <v>161</v>
      </c>
      <c r="R23" s="10" t="s">
        <v>161</v>
      </c>
      <c r="S23" s="34">
        <v>0.05</v>
      </c>
      <c r="T23" s="10" t="s">
        <v>161</v>
      </c>
      <c r="U23" s="10">
        <v>0.1</v>
      </c>
      <c r="V23" s="10">
        <v>0.2</v>
      </c>
      <c r="W23" s="10">
        <v>0.02</v>
      </c>
      <c r="X23" s="10">
        <v>0.14000000000000001</v>
      </c>
      <c r="Y23" s="34">
        <v>0.05</v>
      </c>
      <c r="Z23" s="10">
        <v>0.27</v>
      </c>
      <c r="AA23" s="10">
        <v>0.72</v>
      </c>
      <c r="AB23" s="10">
        <v>0.04</v>
      </c>
      <c r="AC23" s="10">
        <v>0.06</v>
      </c>
      <c r="AD23" s="6"/>
      <c r="AE23" s="15">
        <f t="shared" si="1"/>
        <v>0.01</v>
      </c>
      <c r="AF23" s="15">
        <f>MAX(C23:AC23)</f>
        <v>0.72</v>
      </c>
      <c r="AG23" s="17">
        <f>AVERAGE(C23:AC23)</f>
        <v>0.10761904761904763</v>
      </c>
      <c r="AH23" s="17">
        <f>STDEV(C23:AC23)</f>
        <v>0.15880506169215017</v>
      </c>
      <c r="AI23" s="6"/>
      <c r="AJ23" s="29">
        <v>9.8000000000000004E-2</v>
      </c>
      <c r="AK23" s="3">
        <f t="shared" ref="AK23:AK24" si="59">C23/$AJ23</f>
        <v>0.10204081632653061</v>
      </c>
      <c r="AL23" s="3">
        <f t="shared" ref="AL23:AL24" si="60">D23/$AJ23</f>
        <v>0.20408163265306123</v>
      </c>
      <c r="AM23" s="3">
        <f t="shared" ref="AM23:AM24" si="61">E23/$AJ23</f>
        <v>0.40816326530612246</v>
      </c>
      <c r="AN23" s="3"/>
      <c r="AO23" s="3">
        <f t="shared" ref="AO23:AO24" si="62">G23/$AJ23</f>
        <v>0.61224489795918358</v>
      </c>
      <c r="AP23" s="3"/>
      <c r="AQ23" s="3"/>
      <c r="AR23" s="3">
        <f t="shared" ref="AR23:AR24" si="63">J23/$AJ23</f>
        <v>0.10204081632653061</v>
      </c>
      <c r="AS23" s="3">
        <f t="shared" ref="AS23:AS24" si="64">K23/$AJ23</f>
        <v>2.4489795918367343</v>
      </c>
      <c r="AT23" s="3">
        <f t="shared" ref="AT23:AT24" si="65">L23/$AJ23</f>
        <v>0.30612244897959179</v>
      </c>
      <c r="AU23" s="3">
        <f t="shared" ref="AU23:AU24" si="66">M23/$AJ23</f>
        <v>0.40816326530612246</v>
      </c>
      <c r="AV23" s="3">
        <f t="shared" ref="AV23:AV24" si="67">N23/$AJ23</f>
        <v>0.7142857142857143</v>
      </c>
      <c r="AW23" s="3">
        <f t="shared" ref="AW23:AW24" si="68">O23/$AJ23</f>
        <v>0.7142857142857143</v>
      </c>
      <c r="AX23" s="3">
        <f t="shared" ref="AX23:AX24" si="69">P23/$AJ23</f>
        <v>0.20408163265306123</v>
      </c>
      <c r="AY23" s="3"/>
      <c r="AZ23" s="3"/>
      <c r="BA23" s="3">
        <f t="shared" ref="BA23:BA24" si="70">S23/$AJ23</f>
        <v>0.51020408163265307</v>
      </c>
      <c r="BB23" s="3"/>
      <c r="BC23" s="3">
        <f t="shared" ref="BC23:BC24" si="71">U23/$AJ23</f>
        <v>1.0204081632653061</v>
      </c>
      <c r="BD23" s="3">
        <f t="shared" ref="BD23:BD24" si="72">V23/$AJ23</f>
        <v>2.0408163265306123</v>
      </c>
      <c r="BE23" s="3">
        <f t="shared" ref="BE23:BE24" si="73">W23/$AJ23</f>
        <v>0.20408163265306123</v>
      </c>
      <c r="BF23" s="3">
        <f t="shared" ref="BF23:BF24" si="74">X23/$AJ23</f>
        <v>1.4285714285714286</v>
      </c>
      <c r="BG23" s="3">
        <f t="shared" ref="BG23:BG24" si="75">Y23/$AJ23</f>
        <v>0.51020408163265307</v>
      </c>
      <c r="BH23" s="3">
        <f t="shared" ref="BH23:BH24" si="76">Z23/$AJ23</f>
        <v>2.7551020408163267</v>
      </c>
      <c r="BI23" s="3">
        <f t="shared" ref="BI23:BI24" si="77">AA23/$AJ23</f>
        <v>7.3469387755102034</v>
      </c>
      <c r="BJ23" s="3">
        <f t="shared" ref="BJ23" si="78">AB23/$AJ23</f>
        <v>0.40816326530612246</v>
      </c>
      <c r="BK23" s="3">
        <f t="shared" ref="BK23:BK24" si="79">AC23/$AJ23</f>
        <v>0.61224489795918358</v>
      </c>
    </row>
    <row r="24" spans="1:63" x14ac:dyDescent="0.3">
      <c r="A24" s="27" t="s">
        <v>176</v>
      </c>
      <c r="B24" s="29" t="s">
        <v>177</v>
      </c>
      <c r="C24" s="10">
        <v>0.02</v>
      </c>
      <c r="D24" s="10">
        <v>0.05</v>
      </c>
      <c r="E24" s="10">
        <v>0.02</v>
      </c>
      <c r="F24" s="10" t="s">
        <v>161</v>
      </c>
      <c r="G24" s="34">
        <v>0.03</v>
      </c>
      <c r="H24" s="10">
        <v>0.03</v>
      </c>
      <c r="I24" s="10" t="s">
        <v>161</v>
      </c>
      <c r="J24" s="34">
        <v>0.02</v>
      </c>
      <c r="K24" s="10">
        <v>0.03</v>
      </c>
      <c r="L24" s="10">
        <v>0.04</v>
      </c>
      <c r="M24" s="10">
        <v>0.02</v>
      </c>
      <c r="N24" s="10">
        <v>0.03</v>
      </c>
      <c r="O24" s="10">
        <v>0.09</v>
      </c>
      <c r="P24" s="10">
        <v>0.02</v>
      </c>
      <c r="Q24" s="10" t="s">
        <v>161</v>
      </c>
      <c r="R24" s="10">
        <v>0.05</v>
      </c>
      <c r="S24" s="34">
        <v>7.0000000000000007E-2</v>
      </c>
      <c r="T24" s="10" t="s">
        <v>161</v>
      </c>
      <c r="U24" s="10">
        <v>0.05</v>
      </c>
      <c r="V24" s="10">
        <v>0.06</v>
      </c>
      <c r="W24" s="10">
        <v>0.04</v>
      </c>
      <c r="X24" s="10">
        <v>0.05</v>
      </c>
      <c r="Y24" s="34">
        <v>0.02</v>
      </c>
      <c r="Z24" s="10">
        <v>0.08</v>
      </c>
      <c r="AA24" s="10">
        <v>0.04</v>
      </c>
      <c r="AB24" s="10" t="s">
        <v>161</v>
      </c>
      <c r="AC24" s="10">
        <v>7.0000000000000007E-2</v>
      </c>
      <c r="AD24" s="6"/>
      <c r="AE24" s="15">
        <f t="shared" si="1"/>
        <v>0.02</v>
      </c>
      <c r="AF24" s="15">
        <f>MAX(C24:AC24)</f>
        <v>0.09</v>
      </c>
      <c r="AG24" s="17">
        <f>AVERAGE(C24:AC24)</f>
        <v>4.2272727272727281E-2</v>
      </c>
      <c r="AH24" s="17">
        <f>STDEV(C24:AC24)</f>
        <v>2.114165785764438E-2</v>
      </c>
      <c r="AI24" s="6"/>
      <c r="AJ24" s="29">
        <v>0.05</v>
      </c>
      <c r="AK24" s="3">
        <f t="shared" si="59"/>
        <v>0.39999999999999997</v>
      </c>
      <c r="AL24" s="3">
        <f t="shared" si="60"/>
        <v>1</v>
      </c>
      <c r="AM24" s="3">
        <f t="shared" si="61"/>
        <v>0.39999999999999997</v>
      </c>
      <c r="AN24" s="3"/>
      <c r="AO24" s="3">
        <f t="shared" si="62"/>
        <v>0.6</v>
      </c>
      <c r="AP24" s="3">
        <f t="shared" ref="AP24" si="80">H24/$AJ24</f>
        <v>0.6</v>
      </c>
      <c r="AQ24" s="3"/>
      <c r="AR24" s="3">
        <f t="shared" si="63"/>
        <v>0.39999999999999997</v>
      </c>
      <c r="AS24" s="3">
        <f t="shared" si="64"/>
        <v>0.6</v>
      </c>
      <c r="AT24" s="3">
        <f t="shared" si="65"/>
        <v>0.79999999999999993</v>
      </c>
      <c r="AU24" s="3">
        <f t="shared" si="66"/>
        <v>0.39999999999999997</v>
      </c>
      <c r="AV24" s="3">
        <f t="shared" si="67"/>
        <v>0.6</v>
      </c>
      <c r="AW24" s="3">
        <f t="shared" si="68"/>
        <v>1.7999999999999998</v>
      </c>
      <c r="AX24" s="3">
        <f t="shared" si="69"/>
        <v>0.39999999999999997</v>
      </c>
      <c r="AY24" s="3"/>
      <c r="AZ24" s="3">
        <f t="shared" ref="AZ24" si="81">R24/$AJ24</f>
        <v>1</v>
      </c>
      <c r="BA24" s="3">
        <f t="shared" si="70"/>
        <v>1.4000000000000001</v>
      </c>
      <c r="BB24" s="3"/>
      <c r="BC24" s="3">
        <f t="shared" si="71"/>
        <v>1</v>
      </c>
      <c r="BD24" s="3">
        <f t="shared" si="72"/>
        <v>1.2</v>
      </c>
      <c r="BE24" s="3">
        <f t="shared" si="73"/>
        <v>0.79999999999999993</v>
      </c>
      <c r="BF24" s="3">
        <f t="shared" si="74"/>
        <v>1</v>
      </c>
      <c r="BG24" s="3">
        <f t="shared" si="75"/>
        <v>0.39999999999999997</v>
      </c>
      <c r="BH24" s="3">
        <f t="shared" si="76"/>
        <v>1.5999999999999999</v>
      </c>
      <c r="BI24" s="3">
        <f t="shared" si="77"/>
        <v>0.79999999999999993</v>
      </c>
      <c r="BJ24" s="3"/>
      <c r="BK24" s="3">
        <f t="shared" si="79"/>
        <v>1.4000000000000001</v>
      </c>
    </row>
    <row r="25" spans="1:63" x14ac:dyDescent="0.3">
      <c r="A25" s="27" t="s">
        <v>178</v>
      </c>
      <c r="B25" s="29" t="s">
        <v>179</v>
      </c>
      <c r="C25" s="10" t="s">
        <v>161</v>
      </c>
      <c r="D25" s="10" t="s">
        <v>161</v>
      </c>
      <c r="E25" s="10" t="s">
        <v>161</v>
      </c>
      <c r="F25" s="10" t="s">
        <v>161</v>
      </c>
      <c r="G25" s="34" t="s">
        <v>161</v>
      </c>
      <c r="H25" s="10" t="s">
        <v>161</v>
      </c>
      <c r="I25" s="10" t="s">
        <v>161</v>
      </c>
      <c r="J25" s="34" t="s">
        <v>161</v>
      </c>
      <c r="K25" s="10" t="s">
        <v>161</v>
      </c>
      <c r="L25" s="10" t="s">
        <v>161</v>
      </c>
      <c r="M25" s="10" t="s">
        <v>161</v>
      </c>
      <c r="N25" s="10" t="s">
        <v>161</v>
      </c>
      <c r="O25" s="10" t="s">
        <v>161</v>
      </c>
      <c r="P25" s="10" t="s">
        <v>161</v>
      </c>
      <c r="Q25" s="10" t="s">
        <v>161</v>
      </c>
      <c r="R25" s="10" t="s">
        <v>161</v>
      </c>
      <c r="S25" s="34" t="s">
        <v>161</v>
      </c>
      <c r="T25" s="10" t="s">
        <v>161</v>
      </c>
      <c r="U25" s="10" t="s">
        <v>161</v>
      </c>
      <c r="V25" s="10" t="s">
        <v>161</v>
      </c>
      <c r="W25" s="10" t="s">
        <v>161</v>
      </c>
      <c r="X25" s="10" t="s">
        <v>161</v>
      </c>
      <c r="Y25" s="34" t="s">
        <v>161</v>
      </c>
      <c r="Z25" s="10" t="s">
        <v>161</v>
      </c>
      <c r="AA25" s="10" t="s">
        <v>161</v>
      </c>
      <c r="AB25" s="10" t="s">
        <v>161</v>
      </c>
      <c r="AC25" s="10" t="s">
        <v>161</v>
      </c>
      <c r="AD25" s="6"/>
      <c r="AE25" s="15">
        <f t="shared" si="1"/>
        <v>0</v>
      </c>
      <c r="AF25" s="15">
        <f>MAX(C25:AC25)</f>
        <v>0</v>
      </c>
      <c r="AG25" s="17"/>
      <c r="AH25" s="17"/>
      <c r="AI25" s="6"/>
      <c r="AJ25" s="29">
        <v>5.5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</row>
    <row r="26" spans="1:63" x14ac:dyDescent="0.3">
      <c r="A26" s="27" t="s">
        <v>180</v>
      </c>
      <c r="B26" s="29" t="s">
        <v>181</v>
      </c>
      <c r="C26" s="10" t="s">
        <v>161</v>
      </c>
      <c r="D26" s="10" t="s">
        <v>161</v>
      </c>
      <c r="E26" s="10" t="s">
        <v>161</v>
      </c>
      <c r="F26" s="10" t="s">
        <v>161</v>
      </c>
      <c r="G26" s="34" t="s">
        <v>161</v>
      </c>
      <c r="H26" s="10" t="s">
        <v>161</v>
      </c>
      <c r="I26" s="10" t="s">
        <v>161</v>
      </c>
      <c r="J26" s="34" t="s">
        <v>161</v>
      </c>
      <c r="K26" s="10" t="s">
        <v>161</v>
      </c>
      <c r="L26" s="10" t="s">
        <v>161</v>
      </c>
      <c r="M26" s="10" t="s">
        <v>161</v>
      </c>
      <c r="N26" s="10" t="s">
        <v>161</v>
      </c>
      <c r="O26" s="10" t="s">
        <v>161</v>
      </c>
      <c r="P26" s="10" t="s">
        <v>161</v>
      </c>
      <c r="Q26" s="10" t="s">
        <v>161</v>
      </c>
      <c r="R26" s="10" t="s">
        <v>161</v>
      </c>
      <c r="S26" s="34" t="s">
        <v>161</v>
      </c>
      <c r="T26" s="10" t="s">
        <v>161</v>
      </c>
      <c r="U26" s="10" t="s">
        <v>161</v>
      </c>
      <c r="V26" s="10" t="s">
        <v>161</v>
      </c>
      <c r="W26" s="10" t="s">
        <v>161</v>
      </c>
      <c r="X26" s="10" t="s">
        <v>161</v>
      </c>
      <c r="Y26" s="34" t="s">
        <v>161</v>
      </c>
      <c r="Z26" s="10" t="s">
        <v>161</v>
      </c>
      <c r="AA26" s="10" t="s">
        <v>161</v>
      </c>
      <c r="AB26" s="10" t="s">
        <v>161</v>
      </c>
      <c r="AC26" s="10" t="s">
        <v>161</v>
      </c>
      <c r="AD26" s="6"/>
      <c r="AE26" s="15">
        <f t="shared" si="1"/>
        <v>0</v>
      </c>
      <c r="AF26" s="15"/>
      <c r="AG26" s="17"/>
      <c r="AH26" s="17"/>
      <c r="AI26" s="6"/>
      <c r="AJ26" s="5" t="s">
        <v>182</v>
      </c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</row>
    <row r="27" spans="1:63" x14ac:dyDescent="0.3">
      <c r="A27" s="27" t="s">
        <v>183</v>
      </c>
      <c r="B27" s="29" t="s">
        <v>184</v>
      </c>
      <c r="C27" s="10">
        <v>0.27</v>
      </c>
      <c r="D27" s="10">
        <v>0.34</v>
      </c>
      <c r="E27" s="10">
        <v>1.2</v>
      </c>
      <c r="F27" s="10" t="s">
        <v>161</v>
      </c>
      <c r="G27" s="34">
        <v>2</v>
      </c>
      <c r="H27" s="10">
        <v>0.3</v>
      </c>
      <c r="I27" s="10" t="s">
        <v>161</v>
      </c>
      <c r="J27" s="34">
        <v>0.18</v>
      </c>
      <c r="K27" s="10">
        <v>0.41</v>
      </c>
      <c r="L27" s="10">
        <v>2.7</v>
      </c>
      <c r="M27" s="10">
        <v>1.5</v>
      </c>
      <c r="N27" s="10">
        <v>0.36</v>
      </c>
      <c r="O27" s="10">
        <v>3.1</v>
      </c>
      <c r="P27" s="10">
        <v>0.15</v>
      </c>
      <c r="Q27" s="10" t="s">
        <v>161</v>
      </c>
      <c r="R27" s="10">
        <v>3.8</v>
      </c>
      <c r="S27" s="34">
        <v>1</v>
      </c>
      <c r="T27" s="10">
        <v>0.16</v>
      </c>
      <c r="U27" s="10">
        <v>7.3</v>
      </c>
      <c r="V27" s="10">
        <v>6.1</v>
      </c>
      <c r="W27" s="10">
        <v>0.48</v>
      </c>
      <c r="X27" s="10">
        <v>3.5</v>
      </c>
      <c r="Y27" s="34">
        <v>0.55000000000000004</v>
      </c>
      <c r="Z27" s="10">
        <v>8.1</v>
      </c>
      <c r="AA27" s="10">
        <v>2.8</v>
      </c>
      <c r="AB27" s="10">
        <v>0.19</v>
      </c>
      <c r="AC27" s="10">
        <v>6.6</v>
      </c>
      <c r="AD27" s="6"/>
      <c r="AE27" s="15">
        <f t="shared" si="1"/>
        <v>0.15</v>
      </c>
      <c r="AF27" s="15">
        <f t="shared" ref="AF27:AF43" si="82">MAX(C27:AC27)</f>
        <v>8.1</v>
      </c>
      <c r="AG27" s="17">
        <f t="shared" ref="AG27:AG43" si="83">AVERAGE(C27:AC27)</f>
        <v>2.2120833333333327</v>
      </c>
      <c r="AH27" s="17">
        <f t="shared" ref="AH27:AH43" si="84">STDEV(C27:AC27)</f>
        <v>2.4984882023138413</v>
      </c>
      <c r="AI27" s="6"/>
      <c r="AJ27" s="29">
        <v>4.5999999999999996</v>
      </c>
      <c r="AK27" s="3">
        <f t="shared" ref="AK27:AK42" si="85">C27/$AJ27</f>
        <v>5.8695652173913052E-2</v>
      </c>
      <c r="AL27" s="3">
        <f t="shared" ref="AL27:AL42" si="86">D27/$AJ27</f>
        <v>7.3913043478260887E-2</v>
      </c>
      <c r="AM27" s="3">
        <f t="shared" ref="AM27:AM42" si="87">E27/$AJ27</f>
        <v>0.2608695652173913</v>
      </c>
      <c r="AN27" s="3"/>
      <c r="AO27" s="3">
        <f t="shared" ref="AO27:AO42" si="88">G27/$AJ27</f>
        <v>0.43478260869565222</v>
      </c>
      <c r="AP27" s="3">
        <f t="shared" ref="AP27:AP42" si="89">H27/$AJ27</f>
        <v>6.5217391304347824E-2</v>
      </c>
      <c r="AQ27" s="3"/>
      <c r="AR27" s="3">
        <f t="shared" ref="AR27:AR42" si="90">J27/$AJ27</f>
        <v>3.9130434782608699E-2</v>
      </c>
      <c r="AS27" s="3">
        <f t="shared" ref="AS27:AS42" si="91">K27/$AJ27</f>
        <v>8.9130434782608695E-2</v>
      </c>
      <c r="AT27" s="3">
        <f t="shared" ref="AT27:AT42" si="92">L27/$AJ27</f>
        <v>0.58695652173913049</v>
      </c>
      <c r="AU27" s="3">
        <f t="shared" ref="AU27:AU42" si="93">M27/$AJ27</f>
        <v>0.32608695652173914</v>
      </c>
      <c r="AV27" s="3">
        <f t="shared" ref="AV27:AV42" si="94">N27/$AJ27</f>
        <v>7.8260869565217397E-2</v>
      </c>
      <c r="AW27" s="3">
        <f t="shared" ref="AW27:AW42" si="95">O27/$AJ27</f>
        <v>0.67391304347826098</v>
      </c>
      <c r="AX27" s="3">
        <f t="shared" ref="AX27:AX42" si="96">P27/$AJ27</f>
        <v>3.2608695652173912E-2</v>
      </c>
      <c r="AY27" s="3"/>
      <c r="AZ27" s="3">
        <f t="shared" ref="AZ27:AZ42" si="97">R27/$AJ27</f>
        <v>0.82608695652173914</v>
      </c>
      <c r="BA27" s="3">
        <f t="shared" ref="BA27:BA42" si="98">S27/$AJ27</f>
        <v>0.21739130434782611</v>
      </c>
      <c r="BB27" s="3">
        <f t="shared" ref="BB27:BB42" si="99">T27/$AJ27</f>
        <v>3.4782608695652174E-2</v>
      </c>
      <c r="BC27" s="3">
        <f t="shared" ref="BC27:BC42" si="100">U27/$AJ27</f>
        <v>1.5869565217391306</v>
      </c>
      <c r="BD27" s="3">
        <f t="shared" ref="BD27:BD42" si="101">V27/$AJ27</f>
        <v>1.3260869565217392</v>
      </c>
      <c r="BE27" s="3">
        <f t="shared" ref="BE27:BE42" si="102">W27/$AJ27</f>
        <v>0.10434782608695653</v>
      </c>
      <c r="BF27" s="3">
        <f t="shared" ref="BF27:BF42" si="103">X27/$AJ27</f>
        <v>0.76086956521739135</v>
      </c>
      <c r="BG27" s="3">
        <f t="shared" ref="BG27:BG42" si="104">Y27/$AJ27</f>
        <v>0.11956521739130437</v>
      </c>
      <c r="BH27" s="3">
        <f t="shared" ref="BH27:BH42" si="105">Z27/$AJ27</f>
        <v>1.7608695652173914</v>
      </c>
      <c r="BI27" s="3">
        <f t="shared" ref="BI27:BI42" si="106">AA27/$AJ27</f>
        <v>0.60869565217391308</v>
      </c>
      <c r="BJ27" s="3">
        <f t="shared" ref="BJ27:BJ42" si="107">AB27/$AJ27</f>
        <v>4.1304347826086961E-2</v>
      </c>
      <c r="BK27" s="3">
        <f t="shared" ref="BK27:BK42" si="108">AC27/$AJ27</f>
        <v>1.4347826086956521</v>
      </c>
    </row>
    <row r="28" spans="1:63" x14ac:dyDescent="0.3">
      <c r="A28" s="27" t="s">
        <v>185</v>
      </c>
      <c r="B28" s="29" t="s">
        <v>186</v>
      </c>
      <c r="C28" s="10">
        <v>160</v>
      </c>
      <c r="D28" s="10">
        <v>220</v>
      </c>
      <c r="E28" s="10">
        <v>180</v>
      </c>
      <c r="F28" s="10">
        <v>97</v>
      </c>
      <c r="G28" s="34">
        <v>100</v>
      </c>
      <c r="H28" s="10">
        <v>80</v>
      </c>
      <c r="I28" s="10">
        <v>73</v>
      </c>
      <c r="J28" s="34">
        <v>140</v>
      </c>
      <c r="K28" s="10">
        <v>240</v>
      </c>
      <c r="L28" s="10">
        <v>250</v>
      </c>
      <c r="M28" s="10">
        <v>180</v>
      </c>
      <c r="N28" s="10">
        <v>200</v>
      </c>
      <c r="O28" s="10">
        <v>350</v>
      </c>
      <c r="P28" s="10">
        <v>270</v>
      </c>
      <c r="Q28" s="10">
        <v>61</v>
      </c>
      <c r="R28" s="10">
        <v>300</v>
      </c>
      <c r="S28" s="34">
        <v>140</v>
      </c>
      <c r="T28" s="10">
        <v>220</v>
      </c>
      <c r="U28" s="10">
        <v>450</v>
      </c>
      <c r="V28" s="10">
        <v>350</v>
      </c>
      <c r="W28" s="10">
        <v>250</v>
      </c>
      <c r="X28" s="10">
        <v>630</v>
      </c>
      <c r="Y28" s="34">
        <v>120</v>
      </c>
      <c r="Z28" s="10">
        <v>340</v>
      </c>
      <c r="AA28" s="10">
        <v>41</v>
      </c>
      <c r="AB28" s="10">
        <v>250</v>
      </c>
      <c r="AC28" s="10">
        <v>350</v>
      </c>
      <c r="AD28" s="6"/>
      <c r="AE28" s="15">
        <f t="shared" si="1"/>
        <v>41</v>
      </c>
      <c r="AF28" s="15">
        <f t="shared" si="82"/>
        <v>630</v>
      </c>
      <c r="AG28" s="17">
        <f t="shared" si="83"/>
        <v>223.77777777777777</v>
      </c>
      <c r="AH28" s="17">
        <f t="shared" si="84"/>
        <v>132.40013169100277</v>
      </c>
      <c r="AI28" s="6"/>
      <c r="AJ28" s="29">
        <v>550</v>
      </c>
      <c r="AK28" s="3">
        <f t="shared" si="85"/>
        <v>0.29090909090909089</v>
      </c>
      <c r="AL28" s="3">
        <f t="shared" si="86"/>
        <v>0.4</v>
      </c>
      <c r="AM28" s="3">
        <f t="shared" si="87"/>
        <v>0.32727272727272727</v>
      </c>
      <c r="AN28" s="3">
        <f t="shared" ref="AN28:AN42" si="109">F28/$AJ28</f>
        <v>0.17636363636363636</v>
      </c>
      <c r="AO28" s="3">
        <f t="shared" si="88"/>
        <v>0.18181818181818182</v>
      </c>
      <c r="AP28" s="3">
        <f t="shared" si="89"/>
        <v>0.14545454545454545</v>
      </c>
      <c r="AQ28" s="3">
        <f t="shared" ref="AQ28:AQ42" si="110">I28/$AJ28</f>
        <v>0.13272727272727272</v>
      </c>
      <c r="AR28" s="3">
        <f t="shared" si="90"/>
        <v>0.25454545454545452</v>
      </c>
      <c r="AS28" s="3">
        <f t="shared" si="91"/>
        <v>0.43636363636363634</v>
      </c>
      <c r="AT28" s="3">
        <f t="shared" si="92"/>
        <v>0.45454545454545453</v>
      </c>
      <c r="AU28" s="3">
        <f t="shared" si="93"/>
        <v>0.32727272727272727</v>
      </c>
      <c r="AV28" s="3">
        <f t="shared" si="94"/>
        <v>0.36363636363636365</v>
      </c>
      <c r="AW28" s="3">
        <f t="shared" si="95"/>
        <v>0.63636363636363635</v>
      </c>
      <c r="AX28" s="3">
        <f t="shared" si="96"/>
        <v>0.49090909090909091</v>
      </c>
      <c r="AY28" s="3">
        <f t="shared" ref="AY28:AY42" si="111">Q28/$AJ28</f>
        <v>0.11090909090909092</v>
      </c>
      <c r="AZ28" s="3">
        <f t="shared" si="97"/>
        <v>0.54545454545454541</v>
      </c>
      <c r="BA28" s="3">
        <f t="shared" si="98"/>
        <v>0.25454545454545452</v>
      </c>
      <c r="BB28" s="3">
        <f t="shared" si="99"/>
        <v>0.4</v>
      </c>
      <c r="BC28" s="3">
        <f t="shared" si="100"/>
        <v>0.81818181818181823</v>
      </c>
      <c r="BD28" s="3">
        <f t="shared" si="101"/>
        <v>0.63636363636363635</v>
      </c>
      <c r="BE28" s="3">
        <f t="shared" si="102"/>
        <v>0.45454545454545453</v>
      </c>
      <c r="BF28" s="3">
        <f t="shared" si="103"/>
        <v>1.1454545454545455</v>
      </c>
      <c r="BG28" s="3">
        <f t="shared" si="104"/>
        <v>0.21818181818181817</v>
      </c>
      <c r="BH28" s="3">
        <f t="shared" si="105"/>
        <v>0.61818181818181817</v>
      </c>
      <c r="BI28" s="3">
        <f t="shared" si="106"/>
        <v>7.454545454545454E-2</v>
      </c>
      <c r="BJ28" s="3">
        <f t="shared" si="107"/>
        <v>0.45454545454545453</v>
      </c>
      <c r="BK28" s="3">
        <f t="shared" si="108"/>
        <v>0.63636363636363635</v>
      </c>
    </row>
    <row r="29" spans="1:63" x14ac:dyDescent="0.3">
      <c r="A29" s="27" t="s">
        <v>187</v>
      </c>
      <c r="B29" s="29" t="s">
        <v>188</v>
      </c>
      <c r="C29" s="10">
        <v>6</v>
      </c>
      <c r="D29" s="10">
        <v>7</v>
      </c>
      <c r="E29" s="10">
        <v>5</v>
      </c>
      <c r="F29" s="10">
        <v>3</v>
      </c>
      <c r="G29" s="34">
        <v>4</v>
      </c>
      <c r="H29" s="10">
        <v>25</v>
      </c>
      <c r="I29" s="10">
        <v>5</v>
      </c>
      <c r="J29" s="34">
        <v>4</v>
      </c>
      <c r="K29" s="10">
        <v>11</v>
      </c>
      <c r="L29" s="10">
        <v>8</v>
      </c>
      <c r="M29" s="10">
        <v>5</v>
      </c>
      <c r="N29" s="10">
        <v>5</v>
      </c>
      <c r="O29" s="10">
        <v>12</v>
      </c>
      <c r="P29" s="10">
        <v>7</v>
      </c>
      <c r="Q29" s="10">
        <v>4</v>
      </c>
      <c r="R29" s="10">
        <v>11</v>
      </c>
      <c r="S29" s="34">
        <v>12</v>
      </c>
      <c r="T29" s="10">
        <v>5</v>
      </c>
      <c r="U29" s="10">
        <v>32</v>
      </c>
      <c r="V29" s="10">
        <v>14</v>
      </c>
      <c r="W29" s="10">
        <v>9</v>
      </c>
      <c r="X29" s="10">
        <v>14</v>
      </c>
      <c r="Y29" s="34">
        <v>4</v>
      </c>
      <c r="Z29" s="10">
        <v>25</v>
      </c>
      <c r="AA29" s="10">
        <v>5</v>
      </c>
      <c r="AB29" s="10">
        <v>7</v>
      </c>
      <c r="AC29" s="10">
        <v>24</v>
      </c>
      <c r="AD29" s="6"/>
      <c r="AE29" s="15">
        <f t="shared" si="1"/>
        <v>3</v>
      </c>
      <c r="AF29" s="15">
        <f t="shared" si="82"/>
        <v>32</v>
      </c>
      <c r="AG29" s="17">
        <f t="shared" si="83"/>
        <v>10.111111111111111</v>
      </c>
      <c r="AH29" s="17">
        <f t="shared" si="84"/>
        <v>7.7525843499161038</v>
      </c>
      <c r="AI29" s="6"/>
      <c r="AJ29" s="29">
        <v>30</v>
      </c>
      <c r="AK29" s="3">
        <f t="shared" si="85"/>
        <v>0.2</v>
      </c>
      <c r="AL29" s="3">
        <f t="shared" si="86"/>
        <v>0.23333333333333334</v>
      </c>
      <c r="AM29" s="3">
        <f t="shared" si="87"/>
        <v>0.16666666666666666</v>
      </c>
      <c r="AN29" s="3">
        <f t="shared" si="109"/>
        <v>0.1</v>
      </c>
      <c r="AO29" s="3">
        <f t="shared" si="88"/>
        <v>0.13333333333333333</v>
      </c>
      <c r="AP29" s="3">
        <f t="shared" si="89"/>
        <v>0.83333333333333337</v>
      </c>
      <c r="AQ29" s="3">
        <f t="shared" si="110"/>
        <v>0.16666666666666666</v>
      </c>
      <c r="AR29" s="3">
        <f t="shared" si="90"/>
        <v>0.13333333333333333</v>
      </c>
      <c r="AS29" s="3">
        <f t="shared" si="91"/>
        <v>0.36666666666666664</v>
      </c>
      <c r="AT29" s="3">
        <f t="shared" si="92"/>
        <v>0.26666666666666666</v>
      </c>
      <c r="AU29" s="3">
        <f t="shared" si="93"/>
        <v>0.16666666666666666</v>
      </c>
      <c r="AV29" s="3">
        <f t="shared" si="94"/>
        <v>0.16666666666666666</v>
      </c>
      <c r="AW29" s="3">
        <f t="shared" si="95"/>
        <v>0.4</v>
      </c>
      <c r="AX29" s="3">
        <f t="shared" si="96"/>
        <v>0.23333333333333334</v>
      </c>
      <c r="AY29" s="3">
        <f t="shared" si="111"/>
        <v>0.13333333333333333</v>
      </c>
      <c r="AZ29" s="3">
        <f t="shared" si="97"/>
        <v>0.36666666666666664</v>
      </c>
      <c r="BA29" s="3">
        <f t="shared" si="98"/>
        <v>0.4</v>
      </c>
      <c r="BB29" s="3">
        <f t="shared" si="99"/>
        <v>0.16666666666666666</v>
      </c>
      <c r="BC29" s="3">
        <f t="shared" si="100"/>
        <v>1.0666666666666667</v>
      </c>
      <c r="BD29" s="3">
        <f t="shared" si="101"/>
        <v>0.46666666666666667</v>
      </c>
      <c r="BE29" s="3">
        <f t="shared" si="102"/>
        <v>0.3</v>
      </c>
      <c r="BF29" s="3">
        <f t="shared" si="103"/>
        <v>0.46666666666666667</v>
      </c>
      <c r="BG29" s="3">
        <f t="shared" si="104"/>
        <v>0.13333333333333333</v>
      </c>
      <c r="BH29" s="3">
        <f t="shared" si="105"/>
        <v>0.83333333333333337</v>
      </c>
      <c r="BI29" s="3">
        <f t="shared" si="106"/>
        <v>0.16666666666666666</v>
      </c>
      <c r="BJ29" s="3">
        <f t="shared" si="107"/>
        <v>0.23333333333333334</v>
      </c>
      <c r="BK29" s="3">
        <f t="shared" si="108"/>
        <v>0.8</v>
      </c>
    </row>
    <row r="30" spans="1:63" x14ac:dyDescent="0.3">
      <c r="A30" s="27" t="s">
        <v>189</v>
      </c>
      <c r="B30" s="29" t="s">
        <v>190</v>
      </c>
      <c r="C30" s="10">
        <v>9.8000000000000007</v>
      </c>
      <c r="D30" s="10">
        <v>21.5</v>
      </c>
      <c r="E30" s="10">
        <v>11</v>
      </c>
      <c r="F30" s="10">
        <v>6.4</v>
      </c>
      <c r="G30" s="34">
        <v>18.7</v>
      </c>
      <c r="H30" s="10">
        <v>60.2</v>
      </c>
      <c r="I30" s="10">
        <v>12.3</v>
      </c>
      <c r="J30" s="34">
        <v>7.3</v>
      </c>
      <c r="K30" s="10">
        <v>22.5</v>
      </c>
      <c r="L30" s="10">
        <v>18.600000000000001</v>
      </c>
      <c r="M30" s="10">
        <v>12.6</v>
      </c>
      <c r="N30" s="10">
        <v>10.8</v>
      </c>
      <c r="O30" s="10">
        <v>25.9</v>
      </c>
      <c r="P30" s="10">
        <v>13.9</v>
      </c>
      <c r="Q30" s="10">
        <v>9.8000000000000007</v>
      </c>
      <c r="R30" s="10">
        <v>24.3</v>
      </c>
      <c r="S30" s="34">
        <v>61.1</v>
      </c>
      <c r="T30" s="10">
        <v>7.7</v>
      </c>
      <c r="U30" s="10">
        <v>77.900000000000006</v>
      </c>
      <c r="V30" s="10">
        <v>43.3</v>
      </c>
      <c r="W30" s="10">
        <v>18</v>
      </c>
      <c r="X30" s="10">
        <v>35.5</v>
      </c>
      <c r="Y30" s="34">
        <v>12.6</v>
      </c>
      <c r="Z30" s="10">
        <v>57.7</v>
      </c>
      <c r="AA30" s="10">
        <v>50.5</v>
      </c>
      <c r="AB30" s="10">
        <v>14.1</v>
      </c>
      <c r="AC30" s="10">
        <v>62.9</v>
      </c>
      <c r="AD30" s="6"/>
      <c r="AE30" s="15">
        <f t="shared" si="1"/>
        <v>6.4</v>
      </c>
      <c r="AF30" s="15">
        <f t="shared" si="82"/>
        <v>77.900000000000006</v>
      </c>
      <c r="AG30" s="17">
        <f t="shared" si="83"/>
        <v>26.922222222222231</v>
      </c>
      <c r="AH30" s="17">
        <f t="shared" si="84"/>
        <v>21.049873621643883</v>
      </c>
      <c r="AI30" s="6"/>
      <c r="AJ30" s="29">
        <v>64</v>
      </c>
      <c r="AK30" s="3">
        <f t="shared" si="85"/>
        <v>0.15312500000000001</v>
      </c>
      <c r="AL30" s="3">
        <f t="shared" si="86"/>
        <v>0.3359375</v>
      </c>
      <c r="AM30" s="3">
        <f t="shared" si="87"/>
        <v>0.171875</v>
      </c>
      <c r="AN30" s="3">
        <f t="shared" si="109"/>
        <v>0.1</v>
      </c>
      <c r="AO30" s="3">
        <f t="shared" si="88"/>
        <v>0.29218749999999999</v>
      </c>
      <c r="AP30" s="3">
        <f t="shared" si="89"/>
        <v>0.94062500000000004</v>
      </c>
      <c r="AQ30" s="3">
        <f t="shared" si="110"/>
        <v>0.19218750000000001</v>
      </c>
      <c r="AR30" s="3">
        <f t="shared" si="90"/>
        <v>0.1140625</v>
      </c>
      <c r="AS30" s="3">
        <f t="shared" si="91"/>
        <v>0.3515625</v>
      </c>
      <c r="AT30" s="3">
        <f t="shared" si="92"/>
        <v>0.29062500000000002</v>
      </c>
      <c r="AU30" s="3">
        <f t="shared" si="93"/>
        <v>0.19687499999999999</v>
      </c>
      <c r="AV30" s="3">
        <f t="shared" si="94"/>
        <v>0.16875000000000001</v>
      </c>
      <c r="AW30" s="3">
        <f t="shared" si="95"/>
        <v>0.40468749999999998</v>
      </c>
      <c r="AX30" s="3">
        <f t="shared" si="96"/>
        <v>0.21718750000000001</v>
      </c>
      <c r="AY30" s="3">
        <f t="shared" si="111"/>
        <v>0.15312500000000001</v>
      </c>
      <c r="AZ30" s="3">
        <f t="shared" si="97"/>
        <v>0.37968750000000001</v>
      </c>
      <c r="BA30" s="3">
        <f t="shared" si="98"/>
        <v>0.95468750000000002</v>
      </c>
      <c r="BB30" s="3">
        <f t="shared" si="99"/>
        <v>0.1203125</v>
      </c>
      <c r="BC30" s="3">
        <f t="shared" si="100"/>
        <v>1.2171875000000001</v>
      </c>
      <c r="BD30" s="3">
        <f t="shared" si="101"/>
        <v>0.67656249999999996</v>
      </c>
      <c r="BE30" s="3">
        <f t="shared" si="102"/>
        <v>0.28125</v>
      </c>
      <c r="BF30" s="3">
        <f t="shared" si="103"/>
        <v>0.5546875</v>
      </c>
      <c r="BG30" s="3">
        <f t="shared" si="104"/>
        <v>0.19687499999999999</v>
      </c>
      <c r="BH30" s="3">
        <f t="shared" si="105"/>
        <v>0.90156250000000004</v>
      </c>
      <c r="BI30" s="3">
        <f t="shared" si="106"/>
        <v>0.7890625</v>
      </c>
      <c r="BJ30" s="3">
        <f t="shared" si="107"/>
        <v>0.22031249999999999</v>
      </c>
      <c r="BK30" s="3">
        <f t="shared" si="108"/>
        <v>0.98281249999999998</v>
      </c>
    </row>
    <row r="31" spans="1:63" x14ac:dyDescent="0.3">
      <c r="A31" s="27" t="s">
        <v>191</v>
      </c>
      <c r="B31" s="29" t="s">
        <v>192</v>
      </c>
      <c r="C31" s="10">
        <v>1.5</v>
      </c>
      <c r="D31" s="10">
        <v>3</v>
      </c>
      <c r="E31" s="10">
        <v>1.5</v>
      </c>
      <c r="F31" s="10">
        <v>0.9</v>
      </c>
      <c r="G31" s="34">
        <v>2.6</v>
      </c>
      <c r="H31" s="10">
        <v>8.1999999999999993</v>
      </c>
      <c r="I31" s="10">
        <v>1.7</v>
      </c>
      <c r="J31" s="34">
        <v>0.9</v>
      </c>
      <c r="K31" s="10">
        <v>3.2</v>
      </c>
      <c r="L31" s="10">
        <v>2.4</v>
      </c>
      <c r="M31" s="10">
        <v>1.7</v>
      </c>
      <c r="N31" s="10">
        <v>1.8</v>
      </c>
      <c r="O31" s="10">
        <v>3.9</v>
      </c>
      <c r="P31" s="10">
        <v>2</v>
      </c>
      <c r="Q31" s="10">
        <v>1.5</v>
      </c>
      <c r="R31" s="10">
        <v>3.2</v>
      </c>
      <c r="S31" s="34">
        <v>8.9</v>
      </c>
      <c r="T31" s="10">
        <v>1.2</v>
      </c>
      <c r="U31" s="10">
        <v>9.9</v>
      </c>
      <c r="V31" s="10">
        <v>5.5</v>
      </c>
      <c r="W31" s="10">
        <v>2.7</v>
      </c>
      <c r="X31" s="10">
        <v>5.5</v>
      </c>
      <c r="Y31" s="34">
        <v>2</v>
      </c>
      <c r="Z31" s="10">
        <v>7.3</v>
      </c>
      <c r="AA31" s="10">
        <v>7</v>
      </c>
      <c r="AB31" s="10">
        <v>2.1</v>
      </c>
      <c r="AC31" s="10">
        <v>8</v>
      </c>
      <c r="AD31" s="6"/>
      <c r="AE31" s="15">
        <f t="shared" si="1"/>
        <v>0.9</v>
      </c>
      <c r="AF31" s="15">
        <f t="shared" si="82"/>
        <v>9.9</v>
      </c>
      <c r="AG31" s="17">
        <f t="shared" si="83"/>
        <v>3.7074074074074073</v>
      </c>
      <c r="AH31" s="17">
        <f t="shared" si="84"/>
        <v>2.7447748858128924</v>
      </c>
      <c r="AI31" s="6"/>
      <c r="AJ31" s="29">
        <v>7.1</v>
      </c>
      <c r="AK31" s="3">
        <f t="shared" si="85"/>
        <v>0.21126760563380284</v>
      </c>
      <c r="AL31" s="3">
        <f t="shared" si="86"/>
        <v>0.42253521126760568</v>
      </c>
      <c r="AM31" s="3">
        <f t="shared" si="87"/>
        <v>0.21126760563380284</v>
      </c>
      <c r="AN31" s="3">
        <f t="shared" si="109"/>
        <v>0.12676056338028169</v>
      </c>
      <c r="AO31" s="3">
        <f t="shared" si="88"/>
        <v>0.36619718309859156</v>
      </c>
      <c r="AP31" s="3">
        <f t="shared" si="89"/>
        <v>1.1549295774647887</v>
      </c>
      <c r="AQ31" s="3">
        <f t="shared" si="110"/>
        <v>0.23943661971830987</v>
      </c>
      <c r="AR31" s="3">
        <f t="shared" si="90"/>
        <v>0.12676056338028169</v>
      </c>
      <c r="AS31" s="3">
        <f t="shared" si="91"/>
        <v>0.45070422535211274</v>
      </c>
      <c r="AT31" s="3">
        <f t="shared" si="92"/>
        <v>0.3380281690140845</v>
      </c>
      <c r="AU31" s="3">
        <f t="shared" si="93"/>
        <v>0.23943661971830987</v>
      </c>
      <c r="AV31" s="3">
        <f t="shared" si="94"/>
        <v>0.25352112676056338</v>
      </c>
      <c r="AW31" s="3">
        <f t="shared" si="95"/>
        <v>0.54929577464788737</v>
      </c>
      <c r="AX31" s="3">
        <f>P31/$AJ31</f>
        <v>0.28169014084507044</v>
      </c>
      <c r="AY31" s="3">
        <f t="shared" si="111"/>
        <v>0.21126760563380284</v>
      </c>
      <c r="AZ31" s="3">
        <f t="shared" si="97"/>
        <v>0.45070422535211274</v>
      </c>
      <c r="BA31" s="3">
        <f t="shared" si="98"/>
        <v>1.2535211267605635</v>
      </c>
      <c r="BB31" s="3">
        <f t="shared" si="99"/>
        <v>0.16901408450704225</v>
      </c>
      <c r="BC31" s="3">
        <f t="shared" si="100"/>
        <v>1.3943661971830987</v>
      </c>
      <c r="BD31" s="3">
        <f t="shared" si="101"/>
        <v>0.77464788732394374</v>
      </c>
      <c r="BE31" s="3">
        <f t="shared" si="102"/>
        <v>0.38028169014084512</v>
      </c>
      <c r="BF31" s="3">
        <f t="shared" si="103"/>
        <v>0.77464788732394374</v>
      </c>
      <c r="BG31" s="3">
        <f t="shared" si="104"/>
        <v>0.28169014084507044</v>
      </c>
      <c r="BH31" s="3">
        <f t="shared" si="105"/>
        <v>1.028169014084507</v>
      </c>
      <c r="BI31" s="3">
        <f t="shared" si="106"/>
        <v>0.9859154929577465</v>
      </c>
      <c r="BJ31" s="3">
        <f t="shared" si="107"/>
        <v>0.29577464788732399</v>
      </c>
      <c r="BK31" s="3">
        <f t="shared" si="108"/>
        <v>1.1267605633802817</v>
      </c>
    </row>
    <row r="32" spans="1:63" x14ac:dyDescent="0.3">
      <c r="A32" s="27" t="s">
        <v>193</v>
      </c>
      <c r="B32" s="29" t="s">
        <v>194</v>
      </c>
      <c r="C32" s="10">
        <v>6.9</v>
      </c>
      <c r="D32" s="10">
        <v>13</v>
      </c>
      <c r="E32" s="10">
        <v>7.2</v>
      </c>
      <c r="F32" s="10">
        <v>4.5</v>
      </c>
      <c r="G32" s="34">
        <v>12.2</v>
      </c>
      <c r="H32" s="10">
        <v>37.1</v>
      </c>
      <c r="I32" s="10">
        <v>7.9</v>
      </c>
      <c r="J32" s="34">
        <v>3.7</v>
      </c>
      <c r="K32" s="10">
        <v>16.2</v>
      </c>
      <c r="L32" s="10">
        <v>10.5</v>
      </c>
      <c r="M32" s="10">
        <v>7.4</v>
      </c>
      <c r="N32" s="10">
        <v>8.8000000000000007</v>
      </c>
      <c r="O32" s="10">
        <v>19.399999999999999</v>
      </c>
      <c r="P32" s="10">
        <v>9</v>
      </c>
      <c r="Q32" s="10">
        <v>7.2</v>
      </c>
      <c r="R32" s="10">
        <v>14.8</v>
      </c>
      <c r="S32" s="34">
        <v>39.5</v>
      </c>
      <c r="T32" s="10">
        <v>6</v>
      </c>
      <c r="U32" s="10">
        <v>39.6</v>
      </c>
      <c r="V32" s="10">
        <v>22.1</v>
      </c>
      <c r="W32" s="10">
        <v>12.6</v>
      </c>
      <c r="X32" s="10">
        <v>28</v>
      </c>
      <c r="Y32" s="34">
        <v>11.1</v>
      </c>
      <c r="Z32" s="10">
        <v>29.5</v>
      </c>
      <c r="AA32" s="10">
        <v>32.6</v>
      </c>
      <c r="AB32" s="10">
        <v>10.199999999999999</v>
      </c>
      <c r="AC32" s="10">
        <v>32.5</v>
      </c>
      <c r="AD32" s="6"/>
      <c r="AE32" s="15">
        <f t="shared" si="1"/>
        <v>3.7</v>
      </c>
      <c r="AF32" s="15">
        <f t="shared" si="82"/>
        <v>39.6</v>
      </c>
      <c r="AG32" s="17">
        <f t="shared" si="83"/>
        <v>16.648148148148152</v>
      </c>
      <c r="AH32" s="17">
        <f t="shared" si="84"/>
        <v>11.522431980551618</v>
      </c>
      <c r="AI32" s="6"/>
      <c r="AJ32" s="29">
        <v>26</v>
      </c>
      <c r="AK32" s="3">
        <f t="shared" si="85"/>
        <v>0.26538461538461539</v>
      </c>
      <c r="AL32" s="3">
        <f t="shared" si="86"/>
        <v>0.5</v>
      </c>
      <c r="AM32" s="3">
        <f t="shared" si="87"/>
        <v>0.27692307692307694</v>
      </c>
      <c r="AN32" s="3">
        <f t="shared" si="109"/>
        <v>0.17307692307692307</v>
      </c>
      <c r="AO32" s="3">
        <f t="shared" si="88"/>
        <v>0.46923076923076923</v>
      </c>
      <c r="AP32" s="3">
        <f t="shared" si="89"/>
        <v>1.426923076923077</v>
      </c>
      <c r="AQ32" s="3">
        <f t="shared" si="110"/>
        <v>0.30384615384615388</v>
      </c>
      <c r="AR32" s="3">
        <f t="shared" si="90"/>
        <v>0.1423076923076923</v>
      </c>
      <c r="AS32" s="3">
        <f t="shared" si="91"/>
        <v>0.62307692307692308</v>
      </c>
      <c r="AT32" s="3">
        <f t="shared" si="92"/>
        <v>0.40384615384615385</v>
      </c>
      <c r="AU32" s="3">
        <f t="shared" si="93"/>
        <v>0.2846153846153846</v>
      </c>
      <c r="AV32" s="3">
        <f t="shared" si="94"/>
        <v>0.33846153846153848</v>
      </c>
      <c r="AW32" s="3">
        <f t="shared" si="95"/>
        <v>0.74615384615384606</v>
      </c>
      <c r="AX32" s="3">
        <f t="shared" si="96"/>
        <v>0.34615384615384615</v>
      </c>
      <c r="AY32" s="3">
        <f t="shared" si="111"/>
        <v>0.27692307692307694</v>
      </c>
      <c r="AZ32" s="3">
        <f t="shared" si="97"/>
        <v>0.56923076923076921</v>
      </c>
      <c r="BA32" s="3">
        <f t="shared" si="98"/>
        <v>1.5192307692307692</v>
      </c>
      <c r="BB32" s="3">
        <f t="shared" si="99"/>
        <v>0.23076923076923078</v>
      </c>
      <c r="BC32" s="3">
        <f t="shared" si="100"/>
        <v>1.5230769230769232</v>
      </c>
      <c r="BD32" s="3">
        <f t="shared" si="101"/>
        <v>0.85000000000000009</v>
      </c>
      <c r="BE32" s="3">
        <f t="shared" si="102"/>
        <v>0.48461538461538461</v>
      </c>
      <c r="BF32" s="3">
        <f t="shared" si="103"/>
        <v>1.0769230769230769</v>
      </c>
      <c r="BG32" s="3">
        <f t="shared" si="104"/>
        <v>0.42692307692307691</v>
      </c>
      <c r="BH32" s="3">
        <f t="shared" si="105"/>
        <v>1.1346153846153846</v>
      </c>
      <c r="BI32" s="3">
        <f t="shared" si="106"/>
        <v>1.2538461538461538</v>
      </c>
      <c r="BJ32" s="3">
        <f t="shared" si="107"/>
        <v>0.3923076923076923</v>
      </c>
      <c r="BK32" s="3">
        <f t="shared" si="108"/>
        <v>1.25</v>
      </c>
    </row>
    <row r="33" spans="1:64" x14ac:dyDescent="0.3">
      <c r="A33" s="27" t="s">
        <v>195</v>
      </c>
      <c r="B33" s="29" t="s">
        <v>196</v>
      </c>
      <c r="C33" s="10">
        <v>2.2000000000000002</v>
      </c>
      <c r="D33" s="10">
        <v>3.3</v>
      </c>
      <c r="E33" s="10">
        <v>2.2999999999999998</v>
      </c>
      <c r="F33" s="10">
        <v>1.3</v>
      </c>
      <c r="G33" s="34">
        <v>3.6</v>
      </c>
      <c r="H33" s="10">
        <v>9.4</v>
      </c>
      <c r="I33" s="10">
        <v>1.9</v>
      </c>
      <c r="J33" s="34">
        <v>0.7</v>
      </c>
      <c r="K33" s="10">
        <v>5</v>
      </c>
      <c r="L33" s="10">
        <v>3.1</v>
      </c>
      <c r="M33" s="10">
        <v>1.9</v>
      </c>
      <c r="N33" s="10">
        <v>3.1</v>
      </c>
      <c r="O33" s="10">
        <v>6.7</v>
      </c>
      <c r="P33" s="10">
        <v>2.2999999999999998</v>
      </c>
      <c r="Q33" s="10">
        <v>1.9</v>
      </c>
      <c r="R33" s="10">
        <v>4.2</v>
      </c>
      <c r="S33" s="34">
        <v>9.3000000000000007</v>
      </c>
      <c r="T33" s="10">
        <v>2</v>
      </c>
      <c r="U33" s="10">
        <v>8.1999999999999993</v>
      </c>
      <c r="V33" s="10">
        <v>4.7</v>
      </c>
      <c r="W33" s="10">
        <v>4.0999999999999996</v>
      </c>
      <c r="X33" s="10">
        <v>9.5</v>
      </c>
      <c r="Y33" s="34">
        <v>3.9</v>
      </c>
      <c r="Z33" s="10">
        <v>6.2</v>
      </c>
      <c r="AA33" s="10">
        <v>7.8</v>
      </c>
      <c r="AB33" s="10">
        <v>3.2</v>
      </c>
      <c r="AC33" s="10">
        <v>6.9</v>
      </c>
      <c r="AD33" s="6"/>
      <c r="AE33" s="15">
        <f t="shared" si="1"/>
        <v>0.7</v>
      </c>
      <c r="AF33" s="15">
        <f t="shared" si="82"/>
        <v>9.5</v>
      </c>
      <c r="AG33" s="17">
        <f t="shared" si="83"/>
        <v>4.3962962962962973</v>
      </c>
      <c r="AH33" s="17">
        <f t="shared" si="84"/>
        <v>2.6658064851980954</v>
      </c>
      <c r="AI33" s="6"/>
      <c r="AJ33" s="29">
        <v>4.5</v>
      </c>
      <c r="AK33" s="3">
        <f t="shared" si="85"/>
        <v>0.48888888888888893</v>
      </c>
      <c r="AL33" s="3">
        <f t="shared" si="86"/>
        <v>0.73333333333333328</v>
      </c>
      <c r="AM33" s="3">
        <f t="shared" si="87"/>
        <v>0.51111111111111107</v>
      </c>
      <c r="AN33" s="3">
        <f t="shared" si="109"/>
        <v>0.28888888888888892</v>
      </c>
      <c r="AO33" s="3">
        <f t="shared" si="88"/>
        <v>0.8</v>
      </c>
      <c r="AP33" s="3">
        <f t="shared" si="89"/>
        <v>2.088888888888889</v>
      </c>
      <c r="AQ33" s="3">
        <f t="shared" si="110"/>
        <v>0.42222222222222222</v>
      </c>
      <c r="AR33" s="3">
        <f t="shared" si="90"/>
        <v>0.15555555555555556</v>
      </c>
      <c r="AS33" s="3">
        <f t="shared" si="91"/>
        <v>1.1111111111111112</v>
      </c>
      <c r="AT33" s="3">
        <f t="shared" si="92"/>
        <v>0.68888888888888888</v>
      </c>
      <c r="AU33" s="3">
        <f t="shared" si="93"/>
        <v>0.42222222222222222</v>
      </c>
      <c r="AV33" s="3">
        <f t="shared" si="94"/>
        <v>0.68888888888888888</v>
      </c>
      <c r="AW33" s="3">
        <f t="shared" si="95"/>
        <v>1.4888888888888889</v>
      </c>
      <c r="AX33" s="3">
        <f t="shared" si="96"/>
        <v>0.51111111111111107</v>
      </c>
      <c r="AY33" s="3">
        <f t="shared" si="111"/>
        <v>0.42222222222222222</v>
      </c>
      <c r="AZ33" s="3">
        <f t="shared" si="97"/>
        <v>0.93333333333333335</v>
      </c>
      <c r="BA33" s="3">
        <f t="shared" si="98"/>
        <v>2.0666666666666669</v>
      </c>
      <c r="BB33" s="3">
        <f t="shared" si="99"/>
        <v>0.44444444444444442</v>
      </c>
      <c r="BC33" s="3">
        <f t="shared" si="100"/>
        <v>1.822222222222222</v>
      </c>
      <c r="BD33" s="3">
        <f t="shared" si="101"/>
        <v>1.0444444444444445</v>
      </c>
      <c r="BE33" s="3">
        <f t="shared" si="102"/>
        <v>0.91111111111111098</v>
      </c>
      <c r="BF33" s="3">
        <f t="shared" si="103"/>
        <v>2.1111111111111112</v>
      </c>
      <c r="BG33" s="3">
        <f t="shared" si="104"/>
        <v>0.8666666666666667</v>
      </c>
      <c r="BH33" s="3">
        <f t="shared" si="105"/>
        <v>1.3777777777777778</v>
      </c>
      <c r="BI33" s="3">
        <f t="shared" si="106"/>
        <v>1.7333333333333334</v>
      </c>
      <c r="BJ33" s="3">
        <f t="shared" si="107"/>
        <v>0.71111111111111114</v>
      </c>
      <c r="BK33" s="3">
        <f t="shared" si="108"/>
        <v>1.5333333333333334</v>
      </c>
    </row>
    <row r="34" spans="1:64" x14ac:dyDescent="0.3">
      <c r="A34" s="27" t="s">
        <v>197</v>
      </c>
      <c r="B34" s="29" t="s">
        <v>198</v>
      </c>
      <c r="C34" s="10">
        <v>0.6</v>
      </c>
      <c r="D34" s="10">
        <v>0.9</v>
      </c>
      <c r="E34" s="10">
        <v>0.9</v>
      </c>
      <c r="F34" s="10">
        <v>0.4</v>
      </c>
      <c r="G34" s="34">
        <v>1.3</v>
      </c>
      <c r="H34" s="10">
        <v>2.6</v>
      </c>
      <c r="I34" s="10">
        <v>0.5</v>
      </c>
      <c r="J34" s="34">
        <v>0.2</v>
      </c>
      <c r="K34" s="10">
        <v>1.9</v>
      </c>
      <c r="L34" s="10">
        <v>0.9</v>
      </c>
      <c r="M34" s="10">
        <v>0.6</v>
      </c>
      <c r="N34" s="10">
        <v>1.2</v>
      </c>
      <c r="O34" s="10">
        <v>2.2999999999999998</v>
      </c>
      <c r="P34" s="10">
        <v>0.6</v>
      </c>
      <c r="Q34" s="10">
        <v>0.6</v>
      </c>
      <c r="R34" s="10">
        <v>1.3</v>
      </c>
      <c r="S34" s="34">
        <v>2.6</v>
      </c>
      <c r="T34" s="10">
        <v>0.7</v>
      </c>
      <c r="U34" s="10">
        <v>2.1</v>
      </c>
      <c r="V34" s="10">
        <v>1.2</v>
      </c>
      <c r="W34" s="10">
        <v>1.2</v>
      </c>
      <c r="X34" s="10">
        <v>3.1</v>
      </c>
      <c r="Y34" s="34">
        <v>1.6</v>
      </c>
      <c r="Z34" s="10">
        <v>1.5</v>
      </c>
      <c r="AA34" s="10">
        <v>2.2000000000000002</v>
      </c>
      <c r="AB34" s="10">
        <v>1.1000000000000001</v>
      </c>
      <c r="AC34" s="10">
        <v>1.7</v>
      </c>
      <c r="AD34" s="6"/>
      <c r="AE34" s="15">
        <f t="shared" si="1"/>
        <v>0.2</v>
      </c>
      <c r="AF34" s="15">
        <f t="shared" si="82"/>
        <v>3.1</v>
      </c>
      <c r="AG34" s="17">
        <f t="shared" si="83"/>
        <v>1.3259259259259262</v>
      </c>
      <c r="AH34" s="17">
        <f t="shared" si="84"/>
        <v>0.76540215301529901</v>
      </c>
      <c r="AI34" s="6"/>
      <c r="AJ34" s="29">
        <v>0.88</v>
      </c>
      <c r="AK34" s="3">
        <f t="shared" si="85"/>
        <v>0.68181818181818177</v>
      </c>
      <c r="AL34" s="3">
        <f t="shared" si="86"/>
        <v>1.0227272727272727</v>
      </c>
      <c r="AM34" s="3">
        <f t="shared" si="87"/>
        <v>1.0227272727272727</v>
      </c>
      <c r="AN34" s="3">
        <f t="shared" si="109"/>
        <v>0.45454545454545459</v>
      </c>
      <c r="AO34" s="3">
        <f t="shared" si="88"/>
        <v>1.4772727272727273</v>
      </c>
      <c r="AP34" s="3">
        <f t="shared" si="89"/>
        <v>2.9545454545454546</v>
      </c>
      <c r="AQ34" s="3">
        <f t="shared" si="110"/>
        <v>0.56818181818181823</v>
      </c>
      <c r="AR34" s="3">
        <f t="shared" si="90"/>
        <v>0.22727272727272729</v>
      </c>
      <c r="AS34" s="3">
        <f t="shared" si="91"/>
        <v>2.1590909090909092</v>
      </c>
      <c r="AT34" s="3">
        <f t="shared" si="92"/>
        <v>1.0227272727272727</v>
      </c>
      <c r="AU34" s="3">
        <f t="shared" si="93"/>
        <v>0.68181818181818177</v>
      </c>
      <c r="AV34" s="3">
        <f t="shared" si="94"/>
        <v>1.3636363636363635</v>
      </c>
      <c r="AW34" s="3">
        <f t="shared" si="95"/>
        <v>2.6136363636363633</v>
      </c>
      <c r="AX34" s="3">
        <f t="shared" si="96"/>
        <v>0.68181818181818177</v>
      </c>
      <c r="AY34" s="3">
        <f t="shared" si="111"/>
        <v>0.68181818181818177</v>
      </c>
      <c r="AZ34" s="3">
        <f t="shared" si="97"/>
        <v>1.4772727272727273</v>
      </c>
      <c r="BA34" s="3">
        <f t="shared" si="98"/>
        <v>2.9545454545454546</v>
      </c>
      <c r="BB34" s="3">
        <f t="shared" si="99"/>
        <v>0.79545454545454541</v>
      </c>
      <c r="BC34" s="3">
        <f t="shared" si="100"/>
        <v>2.3863636363636362</v>
      </c>
      <c r="BD34" s="3">
        <f t="shared" si="101"/>
        <v>1.3636363636363635</v>
      </c>
      <c r="BE34" s="3">
        <f t="shared" si="102"/>
        <v>1.3636363636363635</v>
      </c>
      <c r="BF34" s="3">
        <f t="shared" si="103"/>
        <v>3.5227272727272729</v>
      </c>
      <c r="BG34" s="3">
        <f t="shared" si="104"/>
        <v>1.8181818181818183</v>
      </c>
      <c r="BH34" s="3">
        <f t="shared" si="105"/>
        <v>1.7045454545454546</v>
      </c>
      <c r="BI34" s="3">
        <f t="shared" si="106"/>
        <v>2.5</v>
      </c>
      <c r="BJ34" s="3">
        <f t="shared" si="107"/>
        <v>1.25</v>
      </c>
      <c r="BK34" s="3">
        <f t="shared" si="108"/>
        <v>1.9318181818181817</v>
      </c>
    </row>
    <row r="35" spans="1:64" x14ac:dyDescent="0.3">
      <c r="A35" s="27" t="s">
        <v>199</v>
      </c>
      <c r="B35" s="29" t="s">
        <v>200</v>
      </c>
      <c r="C35" s="10">
        <v>3.2</v>
      </c>
      <c r="D35" s="10">
        <v>3.3</v>
      </c>
      <c r="E35" s="10">
        <v>4</v>
      </c>
      <c r="F35" s="10">
        <v>1.8</v>
      </c>
      <c r="G35" s="34">
        <v>5.4</v>
      </c>
      <c r="H35" s="10">
        <v>11.8</v>
      </c>
      <c r="I35" s="10">
        <v>2.5</v>
      </c>
      <c r="J35" s="34">
        <v>0.9</v>
      </c>
      <c r="K35" s="10">
        <v>7.7</v>
      </c>
      <c r="L35" s="10">
        <v>4.2</v>
      </c>
      <c r="M35" s="10">
        <v>2.5</v>
      </c>
      <c r="N35" s="10">
        <v>4.5</v>
      </c>
      <c r="O35" s="10">
        <v>9.6</v>
      </c>
      <c r="P35" s="10">
        <v>2.6</v>
      </c>
      <c r="Q35" s="10">
        <v>2.5</v>
      </c>
      <c r="R35" s="10">
        <v>5.4</v>
      </c>
      <c r="S35" s="34">
        <v>10.1</v>
      </c>
      <c r="T35" s="10">
        <v>3.5</v>
      </c>
      <c r="U35" s="10">
        <v>7.3</v>
      </c>
      <c r="V35" s="10">
        <v>4.3</v>
      </c>
      <c r="W35" s="10">
        <v>5.9</v>
      </c>
      <c r="X35" s="10">
        <v>13.6</v>
      </c>
      <c r="Y35" s="34">
        <v>6.6</v>
      </c>
      <c r="Z35" s="10">
        <v>5.8</v>
      </c>
      <c r="AA35" s="10">
        <v>9.6</v>
      </c>
      <c r="AB35" s="10">
        <v>5.4</v>
      </c>
      <c r="AC35" s="10">
        <v>6.5</v>
      </c>
      <c r="AD35" s="6"/>
      <c r="AE35" s="15">
        <f t="shared" si="1"/>
        <v>0.9</v>
      </c>
      <c r="AF35" s="15">
        <f t="shared" si="82"/>
        <v>13.6</v>
      </c>
      <c r="AG35" s="17">
        <f t="shared" si="83"/>
        <v>5.5740740740740744</v>
      </c>
      <c r="AH35" s="17">
        <f t="shared" si="84"/>
        <v>3.1700027411529748</v>
      </c>
      <c r="AI35" s="6"/>
      <c r="AJ35" s="29">
        <v>3.8</v>
      </c>
      <c r="AK35" s="3">
        <f t="shared" si="85"/>
        <v>0.8421052631578948</v>
      </c>
      <c r="AL35" s="3">
        <f t="shared" si="86"/>
        <v>0.86842105263157898</v>
      </c>
      <c r="AM35" s="3">
        <f t="shared" si="87"/>
        <v>1.0526315789473684</v>
      </c>
      <c r="AN35" s="3">
        <f t="shared" si="109"/>
        <v>0.47368421052631582</v>
      </c>
      <c r="AO35" s="3">
        <f t="shared" si="88"/>
        <v>1.4210526315789476</v>
      </c>
      <c r="AP35" s="3">
        <f t="shared" si="89"/>
        <v>3.1052631578947372</v>
      </c>
      <c r="AQ35" s="3">
        <f t="shared" si="110"/>
        <v>0.65789473684210531</v>
      </c>
      <c r="AR35" s="3">
        <f t="shared" si="90"/>
        <v>0.23684210526315791</v>
      </c>
      <c r="AS35" s="3">
        <f t="shared" si="91"/>
        <v>2.0263157894736845</v>
      </c>
      <c r="AT35" s="3">
        <f t="shared" si="92"/>
        <v>1.1052631578947369</v>
      </c>
      <c r="AU35" s="3">
        <f t="shared" si="93"/>
        <v>0.65789473684210531</v>
      </c>
      <c r="AV35" s="3">
        <f t="shared" si="94"/>
        <v>1.1842105263157896</v>
      </c>
      <c r="AW35" s="3">
        <f t="shared" si="95"/>
        <v>2.5263157894736841</v>
      </c>
      <c r="AX35" s="3">
        <f t="shared" si="96"/>
        <v>0.68421052631578949</v>
      </c>
      <c r="AY35" s="3">
        <f t="shared" si="111"/>
        <v>0.65789473684210531</v>
      </c>
      <c r="AZ35" s="3">
        <f t="shared" si="97"/>
        <v>1.4210526315789476</v>
      </c>
      <c r="BA35" s="3">
        <f t="shared" si="98"/>
        <v>2.6578947368421053</v>
      </c>
      <c r="BB35" s="3">
        <f t="shared" si="99"/>
        <v>0.92105263157894746</v>
      </c>
      <c r="BC35" s="3">
        <f t="shared" si="100"/>
        <v>1.9210526315789473</v>
      </c>
      <c r="BD35" s="3">
        <f t="shared" si="101"/>
        <v>1.131578947368421</v>
      </c>
      <c r="BE35" s="3">
        <f t="shared" si="102"/>
        <v>1.5526315789473686</v>
      </c>
      <c r="BF35" s="3">
        <f t="shared" si="103"/>
        <v>3.5789473684210527</v>
      </c>
      <c r="BG35" s="3">
        <f t="shared" si="104"/>
        <v>1.736842105263158</v>
      </c>
      <c r="BH35" s="3">
        <f t="shared" si="105"/>
        <v>1.5263157894736843</v>
      </c>
      <c r="BI35" s="3">
        <f t="shared" si="106"/>
        <v>2.5263157894736841</v>
      </c>
      <c r="BJ35" s="3">
        <f t="shared" si="107"/>
        <v>1.4210526315789476</v>
      </c>
      <c r="BK35" s="3">
        <f t="shared" si="108"/>
        <v>1.7105263157894737</v>
      </c>
    </row>
    <row r="36" spans="1:64" x14ac:dyDescent="0.3">
      <c r="A36" s="27" t="s">
        <v>201</v>
      </c>
      <c r="B36" s="29" t="s">
        <v>202</v>
      </c>
      <c r="C36" s="10">
        <v>0.6</v>
      </c>
      <c r="D36" s="10">
        <v>0.6</v>
      </c>
      <c r="E36" s="10">
        <v>0.8</v>
      </c>
      <c r="F36" s="10">
        <v>0.3</v>
      </c>
      <c r="G36" s="34">
        <v>1</v>
      </c>
      <c r="H36" s="10">
        <v>2.1</v>
      </c>
      <c r="I36" s="10">
        <v>0.4</v>
      </c>
      <c r="J36" s="34">
        <v>0.1</v>
      </c>
      <c r="K36" s="10">
        <v>1.4</v>
      </c>
      <c r="L36" s="10">
        <v>0.8</v>
      </c>
      <c r="M36" s="10">
        <v>0.4</v>
      </c>
      <c r="N36" s="10">
        <v>0.8</v>
      </c>
      <c r="O36" s="10">
        <v>1.8</v>
      </c>
      <c r="P36" s="10">
        <v>0.4</v>
      </c>
      <c r="Q36" s="10">
        <v>0.4</v>
      </c>
      <c r="R36" s="10">
        <v>0.9</v>
      </c>
      <c r="S36" s="34">
        <v>1.5</v>
      </c>
      <c r="T36" s="10">
        <v>0.7</v>
      </c>
      <c r="U36" s="10">
        <v>1.1000000000000001</v>
      </c>
      <c r="V36" s="10">
        <v>0.6</v>
      </c>
      <c r="W36" s="10">
        <v>1.1000000000000001</v>
      </c>
      <c r="X36" s="10">
        <v>2.5</v>
      </c>
      <c r="Y36" s="34">
        <v>1.2</v>
      </c>
      <c r="Z36" s="10">
        <v>0.8</v>
      </c>
      <c r="AA36" s="10">
        <v>1.4</v>
      </c>
      <c r="AB36" s="10">
        <v>1</v>
      </c>
      <c r="AC36" s="10">
        <v>1</v>
      </c>
      <c r="AD36" s="6"/>
      <c r="AE36" s="15">
        <f t="shared" si="1"/>
        <v>0.1</v>
      </c>
      <c r="AF36" s="15">
        <f t="shared" si="82"/>
        <v>2.5</v>
      </c>
      <c r="AG36" s="17">
        <f t="shared" si="83"/>
        <v>0.95185185185185206</v>
      </c>
      <c r="AH36" s="17">
        <f t="shared" si="84"/>
        <v>0.55978730189405246</v>
      </c>
      <c r="AI36" s="6"/>
      <c r="AJ36" s="29">
        <v>0.64</v>
      </c>
      <c r="AK36" s="3">
        <f t="shared" si="85"/>
        <v>0.9375</v>
      </c>
      <c r="AL36" s="3">
        <f t="shared" si="86"/>
        <v>0.9375</v>
      </c>
      <c r="AM36" s="3">
        <f t="shared" si="87"/>
        <v>1.25</v>
      </c>
      <c r="AN36" s="3">
        <f t="shared" si="109"/>
        <v>0.46875</v>
      </c>
      <c r="AO36" s="3">
        <f t="shared" si="88"/>
        <v>1.5625</v>
      </c>
      <c r="AP36" s="3">
        <f t="shared" si="89"/>
        <v>3.28125</v>
      </c>
      <c r="AQ36" s="3">
        <f t="shared" si="110"/>
        <v>0.625</v>
      </c>
      <c r="AR36" s="3">
        <f t="shared" si="90"/>
        <v>0.15625</v>
      </c>
      <c r="AS36" s="3">
        <f t="shared" si="91"/>
        <v>2.1875</v>
      </c>
      <c r="AT36" s="3">
        <f t="shared" si="92"/>
        <v>1.25</v>
      </c>
      <c r="AU36" s="3">
        <f t="shared" si="93"/>
        <v>0.625</v>
      </c>
      <c r="AV36" s="3">
        <f t="shared" si="94"/>
        <v>1.25</v>
      </c>
      <c r="AW36" s="3">
        <f t="shared" si="95"/>
        <v>2.8125</v>
      </c>
      <c r="AX36" s="3">
        <f t="shared" si="96"/>
        <v>0.625</v>
      </c>
      <c r="AY36" s="3">
        <f t="shared" si="111"/>
        <v>0.625</v>
      </c>
      <c r="AZ36" s="3">
        <f t="shared" si="97"/>
        <v>1.40625</v>
      </c>
      <c r="BA36" s="3">
        <f t="shared" si="98"/>
        <v>2.34375</v>
      </c>
      <c r="BB36" s="3">
        <f t="shared" si="99"/>
        <v>1.09375</v>
      </c>
      <c r="BC36" s="3">
        <f t="shared" si="100"/>
        <v>1.71875</v>
      </c>
      <c r="BD36" s="3">
        <f t="shared" si="101"/>
        <v>0.9375</v>
      </c>
      <c r="BE36" s="3">
        <f t="shared" si="102"/>
        <v>1.71875</v>
      </c>
      <c r="BF36" s="3">
        <f t="shared" si="103"/>
        <v>3.90625</v>
      </c>
      <c r="BG36" s="3">
        <f t="shared" si="104"/>
        <v>1.875</v>
      </c>
      <c r="BH36" s="3">
        <f t="shared" si="105"/>
        <v>1.25</v>
      </c>
      <c r="BI36" s="3">
        <f t="shared" si="106"/>
        <v>2.1875</v>
      </c>
      <c r="BJ36" s="3">
        <f t="shared" si="107"/>
        <v>1.5625</v>
      </c>
      <c r="BK36" s="3">
        <f t="shared" si="108"/>
        <v>1.5625</v>
      </c>
    </row>
    <row r="37" spans="1:64" x14ac:dyDescent="0.3">
      <c r="A37" s="27" t="s">
        <v>203</v>
      </c>
      <c r="B37" s="29" t="s">
        <v>204</v>
      </c>
      <c r="C37" s="10">
        <v>3.9</v>
      </c>
      <c r="D37" s="10">
        <v>3.6</v>
      </c>
      <c r="E37" s="10">
        <v>5.7</v>
      </c>
      <c r="F37" s="10">
        <v>2</v>
      </c>
      <c r="G37" s="34">
        <v>6.3</v>
      </c>
      <c r="H37" s="10">
        <v>14.5</v>
      </c>
      <c r="I37" s="10">
        <v>2.5</v>
      </c>
      <c r="J37" s="34">
        <v>0.7</v>
      </c>
      <c r="K37" s="10">
        <v>9.6</v>
      </c>
      <c r="L37" s="10">
        <v>5</v>
      </c>
      <c r="M37" s="10">
        <v>2.6</v>
      </c>
      <c r="N37" s="10">
        <v>5.4</v>
      </c>
      <c r="O37" s="10">
        <v>11.3</v>
      </c>
      <c r="P37" s="10">
        <v>2.8</v>
      </c>
      <c r="Q37" s="10">
        <v>2.2999999999999998</v>
      </c>
      <c r="R37" s="10">
        <v>5.6</v>
      </c>
      <c r="S37" s="34">
        <v>8.3000000000000007</v>
      </c>
      <c r="T37" s="10">
        <v>5.3</v>
      </c>
      <c r="U37" s="10">
        <v>6</v>
      </c>
      <c r="V37" s="10">
        <v>3.5</v>
      </c>
      <c r="W37" s="10">
        <v>7.3</v>
      </c>
      <c r="X37" s="10">
        <v>16</v>
      </c>
      <c r="Y37" s="34">
        <v>7.8</v>
      </c>
      <c r="Z37" s="10">
        <v>4.7</v>
      </c>
      <c r="AA37" s="10">
        <v>8.3000000000000007</v>
      </c>
      <c r="AB37" s="10">
        <v>7.5</v>
      </c>
      <c r="AC37" s="10">
        <v>5.5</v>
      </c>
      <c r="AD37" s="6"/>
      <c r="AE37" s="15">
        <f t="shared" si="1"/>
        <v>0.7</v>
      </c>
      <c r="AF37" s="15">
        <f t="shared" si="82"/>
        <v>16</v>
      </c>
      <c r="AG37" s="17">
        <f t="shared" si="83"/>
        <v>6.0740740740740744</v>
      </c>
      <c r="AH37" s="17">
        <f t="shared" si="84"/>
        <v>3.6336665729718178</v>
      </c>
      <c r="AI37" s="6"/>
      <c r="AJ37" s="29">
        <v>3.5</v>
      </c>
      <c r="AK37" s="3">
        <f t="shared" si="85"/>
        <v>1.1142857142857143</v>
      </c>
      <c r="AL37" s="3">
        <f t="shared" si="86"/>
        <v>1.0285714285714287</v>
      </c>
      <c r="AM37" s="3">
        <f t="shared" si="87"/>
        <v>1.6285714285714286</v>
      </c>
      <c r="AN37" s="3">
        <f t="shared" si="109"/>
        <v>0.5714285714285714</v>
      </c>
      <c r="AO37" s="3">
        <f t="shared" si="88"/>
        <v>1.8</v>
      </c>
      <c r="AP37" s="3">
        <f t="shared" si="89"/>
        <v>4.1428571428571432</v>
      </c>
      <c r="AQ37" s="3">
        <f t="shared" si="110"/>
        <v>0.7142857142857143</v>
      </c>
      <c r="AR37" s="3">
        <f t="shared" si="90"/>
        <v>0.19999999999999998</v>
      </c>
      <c r="AS37" s="3">
        <f t="shared" si="91"/>
        <v>2.7428571428571429</v>
      </c>
      <c r="AT37" s="3">
        <f t="shared" si="92"/>
        <v>1.4285714285714286</v>
      </c>
      <c r="AU37" s="3">
        <f t="shared" si="93"/>
        <v>0.74285714285714288</v>
      </c>
      <c r="AV37" s="3">
        <f t="shared" si="94"/>
        <v>1.5428571428571429</v>
      </c>
      <c r="AW37" s="3">
        <f t="shared" si="95"/>
        <v>3.2285714285714286</v>
      </c>
      <c r="AX37" s="3">
        <f t="shared" si="96"/>
        <v>0.79999999999999993</v>
      </c>
      <c r="AY37" s="3">
        <f t="shared" si="111"/>
        <v>0.65714285714285714</v>
      </c>
      <c r="AZ37" s="3">
        <f t="shared" si="97"/>
        <v>1.5999999999999999</v>
      </c>
      <c r="BA37" s="3">
        <f t="shared" si="98"/>
        <v>2.3714285714285714</v>
      </c>
      <c r="BB37" s="3">
        <f t="shared" si="99"/>
        <v>1.5142857142857142</v>
      </c>
      <c r="BC37" s="3">
        <f t="shared" si="100"/>
        <v>1.7142857142857142</v>
      </c>
      <c r="BD37" s="3">
        <f t="shared" si="101"/>
        <v>1</v>
      </c>
      <c r="BE37" s="3">
        <f t="shared" si="102"/>
        <v>2.0857142857142859</v>
      </c>
      <c r="BF37" s="3">
        <f t="shared" si="103"/>
        <v>4.5714285714285712</v>
      </c>
      <c r="BG37" s="3">
        <f t="shared" si="104"/>
        <v>2.2285714285714286</v>
      </c>
      <c r="BH37" s="3">
        <f t="shared" si="105"/>
        <v>1.342857142857143</v>
      </c>
      <c r="BI37" s="3">
        <f t="shared" si="106"/>
        <v>2.3714285714285714</v>
      </c>
      <c r="BJ37" s="3">
        <f t="shared" si="107"/>
        <v>2.1428571428571428</v>
      </c>
      <c r="BK37" s="3">
        <f t="shared" si="108"/>
        <v>1.5714285714285714</v>
      </c>
    </row>
    <row r="38" spans="1:64" x14ac:dyDescent="0.3">
      <c r="A38" s="27" t="s">
        <v>205</v>
      </c>
      <c r="B38" s="29" t="s">
        <v>206</v>
      </c>
      <c r="C38" s="10">
        <v>0.9</v>
      </c>
      <c r="D38" s="10">
        <v>0.7</v>
      </c>
      <c r="E38" s="10">
        <v>1.4</v>
      </c>
      <c r="F38" s="10">
        <v>0.4</v>
      </c>
      <c r="G38" s="34">
        <v>1.4</v>
      </c>
      <c r="H38" s="10">
        <v>3.5</v>
      </c>
      <c r="I38" s="10">
        <v>0.6</v>
      </c>
      <c r="J38" s="34">
        <v>0.1</v>
      </c>
      <c r="K38" s="10">
        <v>2.2000000000000002</v>
      </c>
      <c r="L38" s="10">
        <v>1</v>
      </c>
      <c r="M38" s="10">
        <v>0.5</v>
      </c>
      <c r="N38" s="10">
        <v>1.2</v>
      </c>
      <c r="O38" s="10">
        <v>2.2000000000000002</v>
      </c>
      <c r="P38" s="10">
        <v>0.6</v>
      </c>
      <c r="Q38" s="10">
        <v>0.5</v>
      </c>
      <c r="R38" s="10">
        <v>1.1000000000000001</v>
      </c>
      <c r="S38" s="34">
        <v>1.5</v>
      </c>
      <c r="T38" s="10">
        <v>1.3</v>
      </c>
      <c r="U38" s="10">
        <v>1.1000000000000001</v>
      </c>
      <c r="V38" s="10">
        <v>0.7</v>
      </c>
      <c r="W38" s="10">
        <v>1.6</v>
      </c>
      <c r="X38" s="10">
        <v>3.4</v>
      </c>
      <c r="Y38" s="34">
        <v>1.7</v>
      </c>
      <c r="Z38" s="10">
        <v>0.9</v>
      </c>
      <c r="AA38" s="10">
        <v>1.7</v>
      </c>
      <c r="AB38" s="10">
        <v>1.8</v>
      </c>
      <c r="AC38" s="10">
        <v>1</v>
      </c>
      <c r="AD38" s="6"/>
      <c r="AE38" s="15">
        <f t="shared" si="1"/>
        <v>0.1</v>
      </c>
      <c r="AF38" s="15">
        <f t="shared" si="82"/>
        <v>3.5</v>
      </c>
      <c r="AG38" s="17">
        <f t="shared" si="83"/>
        <v>1.2962962962962963</v>
      </c>
      <c r="AH38" s="17">
        <f t="shared" si="84"/>
        <v>0.81829159814893604</v>
      </c>
      <c r="AI38" s="6"/>
      <c r="AJ38" s="29">
        <v>0.8</v>
      </c>
      <c r="AK38" s="3">
        <f t="shared" si="85"/>
        <v>1.125</v>
      </c>
      <c r="AL38" s="3">
        <f t="shared" si="86"/>
        <v>0.87499999999999989</v>
      </c>
      <c r="AM38" s="3">
        <f t="shared" si="87"/>
        <v>1.7499999999999998</v>
      </c>
      <c r="AN38" s="3">
        <f t="shared" si="109"/>
        <v>0.5</v>
      </c>
      <c r="AO38" s="3">
        <f t="shared" si="88"/>
        <v>1.7499999999999998</v>
      </c>
      <c r="AP38" s="3">
        <f t="shared" si="89"/>
        <v>4.375</v>
      </c>
      <c r="AQ38" s="3">
        <f t="shared" si="110"/>
        <v>0.74999999999999989</v>
      </c>
      <c r="AR38" s="3">
        <f t="shared" si="90"/>
        <v>0.125</v>
      </c>
      <c r="AS38" s="3">
        <f t="shared" si="91"/>
        <v>2.75</v>
      </c>
      <c r="AT38" s="3">
        <f t="shared" si="92"/>
        <v>1.25</v>
      </c>
      <c r="AU38" s="3">
        <f t="shared" si="93"/>
        <v>0.625</v>
      </c>
      <c r="AV38" s="3">
        <f t="shared" si="94"/>
        <v>1.4999999999999998</v>
      </c>
      <c r="AW38" s="3">
        <f t="shared" si="95"/>
        <v>2.75</v>
      </c>
      <c r="AX38" s="3">
        <f t="shared" si="96"/>
        <v>0.74999999999999989</v>
      </c>
      <c r="AY38" s="3">
        <f t="shared" si="111"/>
        <v>0.625</v>
      </c>
      <c r="AZ38" s="3">
        <f t="shared" si="97"/>
        <v>1.375</v>
      </c>
      <c r="BA38" s="3">
        <f t="shared" si="98"/>
        <v>1.875</v>
      </c>
      <c r="BB38" s="3">
        <f t="shared" si="99"/>
        <v>1.625</v>
      </c>
      <c r="BC38" s="3">
        <f t="shared" si="100"/>
        <v>1.375</v>
      </c>
      <c r="BD38" s="3">
        <f t="shared" si="101"/>
        <v>0.87499999999999989</v>
      </c>
      <c r="BE38" s="3">
        <f t="shared" si="102"/>
        <v>2</v>
      </c>
      <c r="BF38" s="3">
        <f t="shared" si="103"/>
        <v>4.25</v>
      </c>
      <c r="BG38" s="3">
        <f t="shared" si="104"/>
        <v>2.125</v>
      </c>
      <c r="BH38" s="3">
        <f t="shared" si="105"/>
        <v>1.125</v>
      </c>
      <c r="BI38" s="3">
        <f t="shared" si="106"/>
        <v>2.125</v>
      </c>
      <c r="BJ38" s="3">
        <f t="shared" si="107"/>
        <v>2.25</v>
      </c>
      <c r="BK38" s="3">
        <f t="shared" si="108"/>
        <v>1.25</v>
      </c>
    </row>
    <row r="39" spans="1:64" x14ac:dyDescent="0.3">
      <c r="A39" s="27" t="s">
        <v>207</v>
      </c>
      <c r="B39" s="29" t="s">
        <v>208</v>
      </c>
      <c r="C39" s="10">
        <v>2.6</v>
      </c>
      <c r="D39" s="10">
        <v>2</v>
      </c>
      <c r="E39" s="10">
        <v>4.4000000000000004</v>
      </c>
      <c r="F39" s="10">
        <v>1.3</v>
      </c>
      <c r="G39" s="34">
        <v>4</v>
      </c>
      <c r="H39" s="10">
        <v>11.4</v>
      </c>
      <c r="I39" s="10">
        <v>1.7</v>
      </c>
      <c r="J39" s="34">
        <v>0.4</v>
      </c>
      <c r="K39" s="10">
        <v>6.8</v>
      </c>
      <c r="L39" s="10">
        <v>2.8</v>
      </c>
      <c r="M39" s="10">
        <v>1.5</v>
      </c>
      <c r="N39" s="10">
        <v>3.4</v>
      </c>
      <c r="O39" s="10">
        <v>6</v>
      </c>
      <c r="P39" s="10">
        <v>1.8</v>
      </c>
      <c r="Q39" s="10">
        <v>1.4</v>
      </c>
      <c r="R39" s="10">
        <v>3.2</v>
      </c>
      <c r="S39" s="34">
        <v>4.0999999999999996</v>
      </c>
      <c r="T39" s="10">
        <v>4.4000000000000004</v>
      </c>
      <c r="U39" s="10">
        <v>3</v>
      </c>
      <c r="V39" s="10">
        <v>2</v>
      </c>
      <c r="W39" s="10">
        <v>4.7</v>
      </c>
      <c r="X39" s="10">
        <v>9.5</v>
      </c>
      <c r="Y39" s="34">
        <v>5.0999999999999996</v>
      </c>
      <c r="Z39" s="10">
        <v>2.5</v>
      </c>
      <c r="AA39" s="10">
        <v>4.9000000000000004</v>
      </c>
      <c r="AB39" s="10">
        <v>5.5</v>
      </c>
      <c r="AC39" s="10">
        <v>2.8</v>
      </c>
      <c r="AD39" s="6"/>
      <c r="AE39" s="15">
        <f t="shared" si="1"/>
        <v>0.4</v>
      </c>
      <c r="AF39" s="15">
        <f t="shared" si="82"/>
        <v>11.4</v>
      </c>
      <c r="AG39" s="17">
        <f t="shared" si="83"/>
        <v>3.822222222222222</v>
      </c>
      <c r="AH39" s="17">
        <f t="shared" si="84"/>
        <v>2.4928101741012232</v>
      </c>
      <c r="AI39" s="6"/>
      <c r="AJ39" s="29">
        <v>2.2999999999999998</v>
      </c>
      <c r="AK39" s="3">
        <f t="shared" si="85"/>
        <v>1.1304347826086958</v>
      </c>
      <c r="AL39" s="3">
        <f t="shared" si="86"/>
        <v>0.86956521739130443</v>
      </c>
      <c r="AM39" s="3">
        <f t="shared" si="87"/>
        <v>1.9130434782608698</v>
      </c>
      <c r="AN39" s="3">
        <f t="shared" si="109"/>
        <v>0.56521739130434789</v>
      </c>
      <c r="AO39" s="3">
        <f t="shared" si="88"/>
        <v>1.7391304347826089</v>
      </c>
      <c r="AP39" s="3">
        <f t="shared" si="89"/>
        <v>4.9565217391304355</v>
      </c>
      <c r="AQ39" s="3">
        <f t="shared" si="110"/>
        <v>0.73913043478260876</v>
      </c>
      <c r="AR39" s="3">
        <f t="shared" si="90"/>
        <v>0.17391304347826089</v>
      </c>
      <c r="AS39" s="3">
        <f t="shared" si="91"/>
        <v>2.956521739130435</v>
      </c>
      <c r="AT39" s="3">
        <f t="shared" si="92"/>
        <v>1.2173913043478262</v>
      </c>
      <c r="AU39" s="3">
        <f t="shared" si="93"/>
        <v>0.65217391304347827</v>
      </c>
      <c r="AV39" s="3">
        <f t="shared" si="94"/>
        <v>1.4782608695652175</v>
      </c>
      <c r="AW39" s="3">
        <f t="shared" si="95"/>
        <v>2.6086956521739131</v>
      </c>
      <c r="AX39" s="3">
        <f t="shared" si="96"/>
        <v>0.78260869565217395</v>
      </c>
      <c r="AY39" s="3">
        <f t="shared" si="111"/>
        <v>0.60869565217391308</v>
      </c>
      <c r="AZ39" s="3">
        <f t="shared" si="97"/>
        <v>1.3913043478260871</v>
      </c>
      <c r="BA39" s="3">
        <f t="shared" si="98"/>
        <v>1.7826086956521738</v>
      </c>
      <c r="BB39" s="3">
        <f t="shared" si="99"/>
        <v>1.9130434782608698</v>
      </c>
      <c r="BC39" s="3">
        <f t="shared" si="100"/>
        <v>1.3043478260869565</v>
      </c>
      <c r="BD39" s="3">
        <f t="shared" si="101"/>
        <v>0.86956521739130443</v>
      </c>
      <c r="BE39" s="3">
        <f t="shared" si="102"/>
        <v>2.0434782608695654</v>
      </c>
      <c r="BF39" s="3">
        <f t="shared" si="103"/>
        <v>4.1304347826086962</v>
      </c>
      <c r="BG39" s="3">
        <f t="shared" si="104"/>
        <v>2.2173913043478262</v>
      </c>
      <c r="BH39" s="3">
        <f t="shared" si="105"/>
        <v>1.0869565217391306</v>
      </c>
      <c r="BI39" s="3">
        <f t="shared" si="106"/>
        <v>2.1304347826086958</v>
      </c>
      <c r="BJ39" s="3">
        <f t="shared" si="107"/>
        <v>2.3913043478260874</v>
      </c>
      <c r="BK39" s="3">
        <f t="shared" si="108"/>
        <v>1.2173913043478262</v>
      </c>
    </row>
    <row r="40" spans="1:64" x14ac:dyDescent="0.3">
      <c r="A40" s="27" t="s">
        <v>209</v>
      </c>
      <c r="B40" s="29" t="s">
        <v>210</v>
      </c>
      <c r="C40" s="10">
        <v>0.4</v>
      </c>
      <c r="D40" s="10">
        <v>0.3</v>
      </c>
      <c r="E40" s="10">
        <v>0.6</v>
      </c>
      <c r="F40" s="10">
        <v>0.2</v>
      </c>
      <c r="G40" s="34">
        <v>0.6</v>
      </c>
      <c r="H40" s="10">
        <v>1.8</v>
      </c>
      <c r="I40" s="10">
        <v>0.2</v>
      </c>
      <c r="J40" s="34">
        <v>0.1</v>
      </c>
      <c r="K40" s="10">
        <v>1</v>
      </c>
      <c r="L40" s="10">
        <v>0.4</v>
      </c>
      <c r="M40" s="10">
        <v>0.2</v>
      </c>
      <c r="N40" s="10">
        <v>0.5</v>
      </c>
      <c r="O40" s="10">
        <v>0.8</v>
      </c>
      <c r="P40" s="10">
        <v>0.3</v>
      </c>
      <c r="Q40" s="10">
        <v>0.2</v>
      </c>
      <c r="R40" s="10">
        <v>0.4</v>
      </c>
      <c r="S40" s="34">
        <v>0.6</v>
      </c>
      <c r="T40" s="10">
        <v>0.7</v>
      </c>
      <c r="U40" s="10">
        <v>0.4</v>
      </c>
      <c r="V40" s="10">
        <v>0.3</v>
      </c>
      <c r="W40" s="10">
        <v>0.7</v>
      </c>
      <c r="X40" s="10">
        <v>1.4</v>
      </c>
      <c r="Y40" s="34">
        <v>0.7</v>
      </c>
      <c r="Z40" s="10">
        <v>0.4</v>
      </c>
      <c r="AA40" s="10">
        <v>0.7</v>
      </c>
      <c r="AB40" s="10">
        <v>0.8</v>
      </c>
      <c r="AC40" s="10">
        <v>0.4</v>
      </c>
      <c r="AD40" s="6"/>
      <c r="AE40" s="15">
        <f t="shared" si="1"/>
        <v>0.1</v>
      </c>
      <c r="AF40" s="15">
        <f t="shared" si="82"/>
        <v>1.8</v>
      </c>
      <c r="AG40" s="17">
        <f t="shared" si="83"/>
        <v>0.55925925925925923</v>
      </c>
      <c r="AH40" s="17">
        <f t="shared" si="84"/>
        <v>0.37851863002546304</v>
      </c>
      <c r="AI40" s="6"/>
      <c r="AJ40" s="29">
        <v>0.33</v>
      </c>
      <c r="AK40" s="3">
        <f t="shared" si="85"/>
        <v>1.2121212121212122</v>
      </c>
      <c r="AL40" s="3">
        <f t="shared" si="86"/>
        <v>0.90909090909090906</v>
      </c>
      <c r="AM40" s="3">
        <f t="shared" si="87"/>
        <v>1.8181818181818181</v>
      </c>
      <c r="AN40" s="3">
        <f t="shared" si="109"/>
        <v>0.60606060606060608</v>
      </c>
      <c r="AO40" s="3">
        <f t="shared" si="88"/>
        <v>1.8181818181818181</v>
      </c>
      <c r="AP40" s="3">
        <f t="shared" si="89"/>
        <v>5.4545454545454541</v>
      </c>
      <c r="AQ40" s="3">
        <f t="shared" si="110"/>
        <v>0.60606060606060608</v>
      </c>
      <c r="AR40" s="3">
        <f t="shared" si="90"/>
        <v>0.30303030303030304</v>
      </c>
      <c r="AS40" s="3">
        <f t="shared" si="91"/>
        <v>3.0303030303030303</v>
      </c>
      <c r="AT40" s="3">
        <f t="shared" si="92"/>
        <v>1.2121212121212122</v>
      </c>
      <c r="AU40" s="3">
        <f t="shared" si="93"/>
        <v>0.60606060606060608</v>
      </c>
      <c r="AV40" s="3">
        <f t="shared" si="94"/>
        <v>1.5151515151515151</v>
      </c>
      <c r="AW40" s="3">
        <f t="shared" si="95"/>
        <v>2.4242424242424243</v>
      </c>
      <c r="AX40" s="3">
        <f t="shared" si="96"/>
        <v>0.90909090909090906</v>
      </c>
      <c r="AY40" s="3">
        <f t="shared" si="111"/>
        <v>0.60606060606060608</v>
      </c>
      <c r="AZ40" s="3">
        <f t="shared" si="97"/>
        <v>1.2121212121212122</v>
      </c>
      <c r="BA40" s="3">
        <f t="shared" si="98"/>
        <v>1.8181818181818181</v>
      </c>
      <c r="BB40" s="3">
        <f t="shared" si="99"/>
        <v>2.1212121212121211</v>
      </c>
      <c r="BC40" s="3">
        <f t="shared" si="100"/>
        <v>1.2121212121212122</v>
      </c>
      <c r="BD40" s="3">
        <f t="shared" si="101"/>
        <v>0.90909090909090906</v>
      </c>
      <c r="BE40" s="3">
        <f t="shared" si="102"/>
        <v>2.1212121212121211</v>
      </c>
      <c r="BF40" s="3">
        <f t="shared" si="103"/>
        <v>4.2424242424242422</v>
      </c>
      <c r="BG40" s="3">
        <f t="shared" si="104"/>
        <v>2.1212121212121211</v>
      </c>
      <c r="BH40" s="3">
        <f t="shared" si="105"/>
        <v>1.2121212121212122</v>
      </c>
      <c r="BI40" s="3">
        <f t="shared" si="106"/>
        <v>2.1212121212121211</v>
      </c>
      <c r="BJ40" s="3">
        <f t="shared" si="107"/>
        <v>2.4242424242424243</v>
      </c>
      <c r="BK40" s="3">
        <f t="shared" si="108"/>
        <v>1.2121212121212122</v>
      </c>
    </row>
    <row r="41" spans="1:64" x14ac:dyDescent="0.3">
      <c r="A41" s="27" t="s">
        <v>211</v>
      </c>
      <c r="B41" s="29" t="s">
        <v>212</v>
      </c>
      <c r="C41" s="10">
        <v>2.7</v>
      </c>
      <c r="D41" s="10">
        <v>1.9</v>
      </c>
      <c r="E41" s="10">
        <v>3.9</v>
      </c>
      <c r="F41" s="10">
        <v>1.1000000000000001</v>
      </c>
      <c r="G41" s="34">
        <v>3.7</v>
      </c>
      <c r="H41" s="10">
        <v>11.9</v>
      </c>
      <c r="I41" s="10">
        <v>1.5</v>
      </c>
      <c r="J41" s="34">
        <v>0.4</v>
      </c>
      <c r="K41" s="10">
        <v>6.9</v>
      </c>
      <c r="L41" s="10">
        <v>2.6</v>
      </c>
      <c r="M41" s="10">
        <v>1.4</v>
      </c>
      <c r="N41" s="10">
        <v>3.4</v>
      </c>
      <c r="O41" s="10">
        <v>5.3</v>
      </c>
      <c r="P41" s="10">
        <v>1.8</v>
      </c>
      <c r="Q41" s="10">
        <v>1.2</v>
      </c>
      <c r="R41" s="10">
        <v>2.8</v>
      </c>
      <c r="S41" s="34">
        <v>3.6</v>
      </c>
      <c r="T41" s="10">
        <v>5</v>
      </c>
      <c r="U41" s="10">
        <v>2.6</v>
      </c>
      <c r="V41" s="10">
        <v>2</v>
      </c>
      <c r="W41" s="10">
        <v>4.9000000000000004</v>
      </c>
      <c r="X41" s="10">
        <v>8.6</v>
      </c>
      <c r="Y41" s="34">
        <v>4.8</v>
      </c>
      <c r="Z41" s="10">
        <v>2.6</v>
      </c>
      <c r="AA41" s="10">
        <v>4.7</v>
      </c>
      <c r="AB41" s="10">
        <v>5.5</v>
      </c>
      <c r="AC41" s="10">
        <v>2.7</v>
      </c>
      <c r="AD41" s="6"/>
      <c r="AE41" s="15">
        <f t="shared" si="1"/>
        <v>0.4</v>
      </c>
      <c r="AF41" s="15">
        <f t="shared" si="82"/>
        <v>11.9</v>
      </c>
      <c r="AG41" s="17">
        <f t="shared" si="83"/>
        <v>3.6851851851851847</v>
      </c>
      <c r="AH41" s="17">
        <f t="shared" si="84"/>
        <v>2.5036440678006961</v>
      </c>
      <c r="AI41" s="6"/>
      <c r="AJ41" s="29">
        <v>2.2000000000000002</v>
      </c>
      <c r="AK41" s="3">
        <f t="shared" si="85"/>
        <v>1.2272727272727273</v>
      </c>
      <c r="AL41" s="3">
        <f t="shared" si="86"/>
        <v>0.86363636363636354</v>
      </c>
      <c r="AM41" s="3">
        <f t="shared" si="87"/>
        <v>1.7727272727272725</v>
      </c>
      <c r="AN41" s="3">
        <f t="shared" si="109"/>
        <v>0.5</v>
      </c>
      <c r="AO41" s="3">
        <f t="shared" si="88"/>
        <v>1.6818181818181817</v>
      </c>
      <c r="AP41" s="3">
        <f t="shared" si="89"/>
        <v>5.4090909090909092</v>
      </c>
      <c r="AQ41" s="3">
        <f t="shared" si="110"/>
        <v>0.68181818181818177</v>
      </c>
      <c r="AR41" s="3">
        <f t="shared" si="90"/>
        <v>0.18181818181818182</v>
      </c>
      <c r="AS41" s="3">
        <f t="shared" si="91"/>
        <v>3.1363636363636362</v>
      </c>
      <c r="AT41" s="3">
        <f t="shared" si="92"/>
        <v>1.1818181818181817</v>
      </c>
      <c r="AU41" s="3">
        <f t="shared" si="93"/>
        <v>0.63636363636363624</v>
      </c>
      <c r="AV41" s="3">
        <f t="shared" si="94"/>
        <v>1.5454545454545452</v>
      </c>
      <c r="AW41" s="3">
        <f t="shared" si="95"/>
        <v>2.4090909090909087</v>
      </c>
      <c r="AX41" s="3">
        <f t="shared" si="96"/>
        <v>0.81818181818181812</v>
      </c>
      <c r="AY41" s="3">
        <f t="shared" si="111"/>
        <v>0.54545454545454541</v>
      </c>
      <c r="AZ41" s="3">
        <f t="shared" si="97"/>
        <v>1.2727272727272725</v>
      </c>
      <c r="BA41" s="3">
        <f t="shared" si="98"/>
        <v>1.6363636363636362</v>
      </c>
      <c r="BB41" s="3">
        <f t="shared" si="99"/>
        <v>2.2727272727272725</v>
      </c>
      <c r="BC41" s="3">
        <f t="shared" si="100"/>
        <v>1.1818181818181817</v>
      </c>
      <c r="BD41" s="3">
        <f t="shared" si="101"/>
        <v>0.90909090909090906</v>
      </c>
      <c r="BE41" s="3">
        <f t="shared" si="102"/>
        <v>2.2272727272727271</v>
      </c>
      <c r="BF41" s="3">
        <f t="shared" si="103"/>
        <v>3.9090909090909087</v>
      </c>
      <c r="BG41" s="3">
        <f t="shared" si="104"/>
        <v>2.1818181818181817</v>
      </c>
      <c r="BH41" s="3">
        <f t="shared" si="105"/>
        <v>1.1818181818181817</v>
      </c>
      <c r="BI41" s="3">
        <f t="shared" si="106"/>
        <v>2.1363636363636362</v>
      </c>
      <c r="BJ41" s="3">
        <f t="shared" si="107"/>
        <v>2.5</v>
      </c>
      <c r="BK41" s="3">
        <f t="shared" si="108"/>
        <v>1.2272727272727273</v>
      </c>
    </row>
    <row r="42" spans="1:64" x14ac:dyDescent="0.3">
      <c r="A42" s="27" t="s">
        <v>213</v>
      </c>
      <c r="B42" s="29" t="s">
        <v>214</v>
      </c>
      <c r="C42" s="10">
        <v>0.4</v>
      </c>
      <c r="D42" s="10">
        <v>0.3</v>
      </c>
      <c r="E42" s="10">
        <v>0.7</v>
      </c>
      <c r="F42" s="10">
        <v>0.2</v>
      </c>
      <c r="G42" s="34">
        <v>0.6</v>
      </c>
      <c r="H42" s="10">
        <v>2</v>
      </c>
      <c r="I42" s="10">
        <v>0.3</v>
      </c>
      <c r="J42" s="34">
        <v>0.1</v>
      </c>
      <c r="K42" s="10">
        <v>1.2</v>
      </c>
      <c r="L42" s="10">
        <v>0.4</v>
      </c>
      <c r="M42" s="10">
        <v>0.2</v>
      </c>
      <c r="N42" s="10">
        <v>0.6</v>
      </c>
      <c r="O42" s="10">
        <v>0.8</v>
      </c>
      <c r="P42" s="10">
        <v>0.3</v>
      </c>
      <c r="Q42" s="10">
        <v>0.2</v>
      </c>
      <c r="R42" s="10">
        <v>0.4</v>
      </c>
      <c r="S42" s="34">
        <v>0.5</v>
      </c>
      <c r="T42" s="10">
        <v>0.9</v>
      </c>
      <c r="U42" s="10">
        <v>0.4</v>
      </c>
      <c r="V42" s="10">
        <v>0.3</v>
      </c>
      <c r="W42" s="10">
        <v>0.8</v>
      </c>
      <c r="X42" s="10">
        <v>1.4</v>
      </c>
      <c r="Y42" s="34">
        <v>0.8</v>
      </c>
      <c r="Z42" s="10">
        <v>0.4</v>
      </c>
      <c r="AA42" s="10">
        <v>0.7</v>
      </c>
      <c r="AB42" s="10">
        <v>0.9</v>
      </c>
      <c r="AC42" s="10">
        <v>0.4</v>
      </c>
      <c r="AD42" s="6"/>
      <c r="AE42" s="15">
        <f t="shared" si="1"/>
        <v>0.1</v>
      </c>
      <c r="AF42" s="15">
        <f t="shared" si="82"/>
        <v>2</v>
      </c>
      <c r="AG42" s="17">
        <f t="shared" si="83"/>
        <v>0.60000000000000009</v>
      </c>
      <c r="AH42" s="17">
        <f t="shared" si="84"/>
        <v>0.42153565411754623</v>
      </c>
      <c r="AI42" s="6"/>
      <c r="AJ42" s="29">
        <v>0.32</v>
      </c>
      <c r="AK42" s="3">
        <f t="shared" si="85"/>
        <v>1.25</v>
      </c>
      <c r="AL42" s="3">
        <f t="shared" si="86"/>
        <v>0.9375</v>
      </c>
      <c r="AM42" s="3">
        <f t="shared" si="87"/>
        <v>2.1875</v>
      </c>
      <c r="AN42" s="3">
        <f t="shared" si="109"/>
        <v>0.625</v>
      </c>
      <c r="AO42" s="3">
        <f t="shared" si="88"/>
        <v>1.875</v>
      </c>
      <c r="AP42" s="3">
        <f t="shared" si="89"/>
        <v>6.25</v>
      </c>
      <c r="AQ42" s="3">
        <f t="shared" si="110"/>
        <v>0.9375</v>
      </c>
      <c r="AR42" s="3">
        <f t="shared" si="90"/>
        <v>0.3125</v>
      </c>
      <c r="AS42" s="3">
        <f t="shared" si="91"/>
        <v>3.75</v>
      </c>
      <c r="AT42" s="3">
        <f t="shared" si="92"/>
        <v>1.25</v>
      </c>
      <c r="AU42" s="3">
        <f t="shared" si="93"/>
        <v>0.625</v>
      </c>
      <c r="AV42" s="3">
        <f t="shared" si="94"/>
        <v>1.875</v>
      </c>
      <c r="AW42" s="3">
        <f t="shared" si="95"/>
        <v>2.5</v>
      </c>
      <c r="AX42" s="3">
        <f t="shared" si="96"/>
        <v>0.9375</v>
      </c>
      <c r="AY42" s="3">
        <f t="shared" si="111"/>
        <v>0.625</v>
      </c>
      <c r="AZ42" s="3">
        <f t="shared" si="97"/>
        <v>1.25</v>
      </c>
      <c r="BA42" s="3">
        <f t="shared" si="98"/>
        <v>1.5625</v>
      </c>
      <c r="BB42" s="3">
        <f t="shared" si="99"/>
        <v>2.8125</v>
      </c>
      <c r="BC42" s="3">
        <f t="shared" si="100"/>
        <v>1.25</v>
      </c>
      <c r="BD42" s="3">
        <f t="shared" si="101"/>
        <v>0.9375</v>
      </c>
      <c r="BE42" s="3">
        <f t="shared" si="102"/>
        <v>2.5</v>
      </c>
      <c r="BF42" s="3">
        <f t="shared" si="103"/>
        <v>4.375</v>
      </c>
      <c r="BG42" s="3">
        <f t="shared" si="104"/>
        <v>2.5</v>
      </c>
      <c r="BH42" s="3">
        <f t="shared" si="105"/>
        <v>1.25</v>
      </c>
      <c r="BI42" s="3">
        <f t="shared" si="106"/>
        <v>2.1875</v>
      </c>
      <c r="BJ42" s="3">
        <f t="shared" si="107"/>
        <v>2.8125</v>
      </c>
      <c r="BK42" s="3">
        <f t="shared" si="108"/>
        <v>1.25</v>
      </c>
    </row>
    <row r="43" spans="1:64" x14ac:dyDescent="0.3">
      <c r="A43" s="27" t="s">
        <v>215</v>
      </c>
      <c r="B43" s="29" t="s">
        <v>216</v>
      </c>
      <c r="C43" s="10" t="s">
        <v>161</v>
      </c>
      <c r="D43" s="10">
        <v>0.2</v>
      </c>
      <c r="E43" s="10" t="s">
        <v>161</v>
      </c>
      <c r="F43" s="10" t="s">
        <v>161</v>
      </c>
      <c r="G43" s="34">
        <v>0.11</v>
      </c>
      <c r="H43" s="10" t="s">
        <v>161</v>
      </c>
      <c r="I43" s="10" t="s">
        <v>161</v>
      </c>
      <c r="J43" s="34" t="s">
        <v>161</v>
      </c>
      <c r="K43" s="10" t="s">
        <v>161</v>
      </c>
      <c r="L43" s="10">
        <v>0.18</v>
      </c>
      <c r="M43" s="10">
        <v>0.11</v>
      </c>
      <c r="N43" s="10">
        <v>0.16</v>
      </c>
      <c r="O43" s="10">
        <v>0.24</v>
      </c>
      <c r="P43" s="10">
        <v>0.13</v>
      </c>
      <c r="Q43" s="10" t="s">
        <v>161</v>
      </c>
      <c r="R43" s="10">
        <v>0.23</v>
      </c>
      <c r="S43" s="34">
        <v>0.12</v>
      </c>
      <c r="T43" s="10" t="s">
        <v>161</v>
      </c>
      <c r="U43" s="10">
        <v>0.4</v>
      </c>
      <c r="V43" s="10">
        <v>0.26</v>
      </c>
      <c r="W43" s="10">
        <v>0.15</v>
      </c>
      <c r="X43" s="10">
        <v>0.2</v>
      </c>
      <c r="Y43" s="34" t="s">
        <v>161</v>
      </c>
      <c r="Z43" s="10">
        <v>0.36</v>
      </c>
      <c r="AA43" s="10">
        <v>0.12</v>
      </c>
      <c r="AB43" s="10" t="s">
        <v>161</v>
      </c>
      <c r="AC43" s="10">
        <v>0.39</v>
      </c>
      <c r="AD43" s="6"/>
      <c r="AE43" s="15">
        <f t="shared" si="1"/>
        <v>0.11</v>
      </c>
      <c r="AF43" s="15">
        <f t="shared" si="82"/>
        <v>0.4</v>
      </c>
      <c r="AG43" s="17">
        <f t="shared" si="83"/>
        <v>0.21</v>
      </c>
      <c r="AH43" s="17">
        <f t="shared" si="84"/>
        <v>9.818350166906864E-2</v>
      </c>
      <c r="AI43" s="6"/>
      <c r="AJ43" s="29">
        <v>0.75</v>
      </c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</row>
    <row r="44" spans="1:64" x14ac:dyDescent="0.3">
      <c r="A44" s="27" t="s">
        <v>217</v>
      </c>
      <c r="B44" s="29" t="s">
        <v>218</v>
      </c>
      <c r="C44" s="10" t="s">
        <v>161</v>
      </c>
      <c r="D44" s="10" t="s">
        <v>161</v>
      </c>
      <c r="E44" s="10" t="s">
        <v>161</v>
      </c>
      <c r="F44" s="10" t="s">
        <v>161</v>
      </c>
      <c r="G44" s="34" t="s">
        <v>161</v>
      </c>
      <c r="H44" s="10" t="s">
        <v>161</v>
      </c>
      <c r="I44" s="10" t="s">
        <v>161</v>
      </c>
      <c r="J44" s="34" t="s">
        <v>161</v>
      </c>
      <c r="K44" s="10" t="s">
        <v>161</v>
      </c>
      <c r="L44" s="10" t="s">
        <v>161</v>
      </c>
      <c r="M44" s="10" t="s">
        <v>161</v>
      </c>
      <c r="N44" s="10" t="s">
        <v>161</v>
      </c>
      <c r="O44" s="10" t="s">
        <v>161</v>
      </c>
      <c r="P44" s="10" t="s">
        <v>161</v>
      </c>
      <c r="Q44" s="10" t="s">
        <v>161</v>
      </c>
      <c r="R44" s="10" t="s">
        <v>161</v>
      </c>
      <c r="S44" s="34" t="s">
        <v>161</v>
      </c>
      <c r="T44" s="10" t="s">
        <v>161</v>
      </c>
      <c r="U44" s="10" t="s">
        <v>161</v>
      </c>
      <c r="V44" s="10" t="s">
        <v>161</v>
      </c>
      <c r="W44" s="10" t="s">
        <v>161</v>
      </c>
      <c r="X44" s="10" t="s">
        <v>161</v>
      </c>
      <c r="Y44" s="34" t="s">
        <v>161</v>
      </c>
      <c r="Z44" s="10" t="s">
        <v>161</v>
      </c>
      <c r="AA44" s="10" t="s">
        <v>161</v>
      </c>
      <c r="AB44" s="10" t="s">
        <v>161</v>
      </c>
      <c r="AC44" s="10" t="s">
        <v>161</v>
      </c>
      <c r="AD44" s="6"/>
      <c r="AE44" s="15"/>
      <c r="AF44" s="15"/>
      <c r="AG44" s="17"/>
      <c r="AH44" s="17"/>
      <c r="AI44" s="6"/>
      <c r="AJ44" s="29">
        <v>4.0000000000000002E-4</v>
      </c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</row>
    <row r="45" spans="1:64" s="46" customFormat="1" x14ac:dyDescent="0.3">
      <c r="A45" s="46" t="s">
        <v>219</v>
      </c>
      <c r="B45" s="47" t="s">
        <v>220</v>
      </c>
      <c r="C45" s="53">
        <v>8.9999999999999993E-3</v>
      </c>
      <c r="D45" s="53">
        <v>0.01</v>
      </c>
      <c r="E45" s="53">
        <v>6.0000000000000001E-3</v>
      </c>
      <c r="F45" s="53">
        <v>8.9999999999999993E-3</v>
      </c>
      <c r="G45" s="54">
        <v>5.0000000000000001E-3</v>
      </c>
      <c r="H45" s="53">
        <v>8.0000000000000002E-3</v>
      </c>
      <c r="I45" s="53">
        <v>8.9999999999999993E-3</v>
      </c>
      <c r="J45" s="54">
        <v>7.0000000000000001E-3</v>
      </c>
      <c r="K45" s="53">
        <v>8.0000000000000002E-3</v>
      </c>
      <c r="L45" s="53">
        <v>8.0000000000000002E-3</v>
      </c>
      <c r="M45" s="53">
        <v>8.0000000000000002E-3</v>
      </c>
      <c r="N45" s="53">
        <v>6.0000000000000001E-3</v>
      </c>
      <c r="O45" s="53">
        <v>6.0000000000000001E-3</v>
      </c>
      <c r="P45" s="53">
        <v>8.9999999999999993E-3</v>
      </c>
      <c r="Q45" s="53">
        <v>6.0000000000000001E-3</v>
      </c>
      <c r="R45" s="53">
        <v>8.9999999999999993E-3</v>
      </c>
      <c r="S45" s="54">
        <v>6.0000000000000001E-3</v>
      </c>
      <c r="T45" s="53">
        <v>8.0000000000000002E-3</v>
      </c>
      <c r="U45" s="53">
        <v>5.0000000000000001E-3</v>
      </c>
      <c r="V45" s="53">
        <v>8.0000000000000002E-3</v>
      </c>
      <c r="W45" s="53">
        <v>6.0000000000000001E-3</v>
      </c>
      <c r="X45" s="53">
        <v>5.0000000000000001E-3</v>
      </c>
      <c r="Y45" s="54">
        <v>1.6E-2</v>
      </c>
      <c r="Z45" s="53">
        <v>8.0000000000000002E-3</v>
      </c>
      <c r="AA45" s="54">
        <v>6.0000000000000001E-3</v>
      </c>
      <c r="AB45" s="48">
        <v>8.0000000000000002E-3</v>
      </c>
      <c r="AC45" s="48">
        <v>8.0000000000000002E-3</v>
      </c>
      <c r="AD45" s="49"/>
      <c r="AE45" s="55">
        <f t="shared" ref="AE45" si="112">MIN(C45:AC45)</f>
        <v>5.0000000000000001E-3</v>
      </c>
      <c r="AF45" s="55">
        <f t="shared" ref="AF45" si="113">MAX(C45:AC45)</f>
        <v>1.6E-2</v>
      </c>
      <c r="AG45" s="55">
        <f t="shared" ref="AG45" si="114">AVERAGE(C45:AC45)</f>
        <v>7.6666666666666697E-3</v>
      </c>
      <c r="AH45" s="55">
        <f t="shared" ref="AH45" si="115">STDEV(C45:AC45)</f>
        <v>2.2013981571160283E-3</v>
      </c>
      <c r="AI45" s="49"/>
      <c r="AJ45" s="47">
        <v>1.8E-3</v>
      </c>
      <c r="AK45" s="52">
        <f>C45/$AJ45</f>
        <v>5</v>
      </c>
      <c r="AL45" s="52">
        <f t="shared" ref="AL45:BK45" si="116">D45/$AJ45</f>
        <v>5.5555555555555562</v>
      </c>
      <c r="AM45" s="52">
        <f t="shared" si="116"/>
        <v>3.3333333333333335</v>
      </c>
      <c r="AN45" s="52">
        <f t="shared" si="116"/>
        <v>5</v>
      </c>
      <c r="AO45" s="52">
        <f t="shared" si="116"/>
        <v>2.7777777777777781</v>
      </c>
      <c r="AP45" s="52">
        <f t="shared" si="116"/>
        <v>4.4444444444444446</v>
      </c>
      <c r="AQ45" s="52">
        <f t="shared" si="116"/>
        <v>5</v>
      </c>
      <c r="AR45" s="52">
        <f t="shared" si="116"/>
        <v>3.8888888888888893</v>
      </c>
      <c r="AS45" s="52">
        <f t="shared" si="116"/>
        <v>4.4444444444444446</v>
      </c>
      <c r="AT45" s="52">
        <f t="shared" si="116"/>
        <v>4.4444444444444446</v>
      </c>
      <c r="AU45" s="52">
        <f t="shared" si="116"/>
        <v>4.4444444444444446</v>
      </c>
      <c r="AV45" s="52">
        <f t="shared" si="116"/>
        <v>3.3333333333333335</v>
      </c>
      <c r="AW45" s="52">
        <f t="shared" si="116"/>
        <v>3.3333333333333335</v>
      </c>
      <c r="AX45" s="52">
        <f t="shared" si="116"/>
        <v>5</v>
      </c>
      <c r="AY45" s="52">
        <f t="shared" si="116"/>
        <v>3.3333333333333335</v>
      </c>
      <c r="AZ45" s="52">
        <f t="shared" si="116"/>
        <v>5</v>
      </c>
      <c r="BA45" s="52">
        <f t="shared" si="116"/>
        <v>3.3333333333333335</v>
      </c>
      <c r="BB45" s="52">
        <f t="shared" si="116"/>
        <v>4.4444444444444446</v>
      </c>
      <c r="BC45" s="52">
        <f t="shared" si="116"/>
        <v>2.7777777777777781</v>
      </c>
      <c r="BD45" s="52">
        <f t="shared" si="116"/>
        <v>4.4444444444444446</v>
      </c>
      <c r="BE45" s="52">
        <f t="shared" si="116"/>
        <v>3.3333333333333335</v>
      </c>
      <c r="BF45" s="52">
        <f t="shared" si="116"/>
        <v>2.7777777777777781</v>
      </c>
      <c r="BG45" s="52">
        <f t="shared" si="116"/>
        <v>8.8888888888888893</v>
      </c>
      <c r="BH45" s="52">
        <f t="shared" si="116"/>
        <v>4.4444444444444446</v>
      </c>
      <c r="BI45" s="52">
        <f t="shared" si="116"/>
        <v>3.3333333333333335</v>
      </c>
      <c r="BJ45" s="52">
        <f t="shared" si="116"/>
        <v>4.4444444444444446</v>
      </c>
      <c r="BK45" s="52">
        <f t="shared" si="116"/>
        <v>4.4444444444444446</v>
      </c>
      <c r="BL45" s="49"/>
    </row>
    <row r="46" spans="1:64" x14ac:dyDescent="0.3">
      <c r="A46" s="27" t="s">
        <v>221</v>
      </c>
      <c r="B46" s="29" t="s">
        <v>222</v>
      </c>
      <c r="C46" s="10" t="s">
        <v>161</v>
      </c>
      <c r="D46" s="10" t="s">
        <v>161</v>
      </c>
      <c r="E46" s="10" t="s">
        <v>161</v>
      </c>
      <c r="F46" s="10" t="s">
        <v>161</v>
      </c>
      <c r="G46" s="34" t="s">
        <v>161</v>
      </c>
      <c r="H46" s="10" t="s">
        <v>161</v>
      </c>
      <c r="I46" s="10" t="s">
        <v>161</v>
      </c>
      <c r="J46" s="34" t="s">
        <v>161</v>
      </c>
      <c r="K46" s="10" t="s">
        <v>161</v>
      </c>
      <c r="L46" s="10" t="s">
        <v>161</v>
      </c>
      <c r="M46" s="10" t="s">
        <v>161</v>
      </c>
      <c r="N46" s="10" t="s">
        <v>161</v>
      </c>
      <c r="O46" s="10" t="s">
        <v>161</v>
      </c>
      <c r="P46" s="10" t="s">
        <v>161</v>
      </c>
      <c r="Q46" s="10" t="s">
        <v>161</v>
      </c>
      <c r="R46" s="10" t="s">
        <v>161</v>
      </c>
      <c r="S46" s="34" t="s">
        <v>161</v>
      </c>
      <c r="T46" s="10" t="s">
        <v>161</v>
      </c>
      <c r="U46" s="10" t="s">
        <v>161</v>
      </c>
      <c r="V46" s="10" t="s">
        <v>161</v>
      </c>
      <c r="W46" s="10" t="s">
        <v>161</v>
      </c>
      <c r="X46" s="10" t="s">
        <v>161</v>
      </c>
      <c r="Y46" s="34" t="s">
        <v>161</v>
      </c>
      <c r="Z46" s="10" t="s">
        <v>161</v>
      </c>
      <c r="AA46" s="10" t="s">
        <v>161</v>
      </c>
      <c r="AB46" s="10" t="s">
        <v>161</v>
      </c>
      <c r="AC46" s="10" t="s">
        <v>161</v>
      </c>
      <c r="AD46" s="6"/>
      <c r="AE46" s="15"/>
      <c r="AF46" s="15"/>
      <c r="AG46" s="17"/>
      <c r="AH46" s="17"/>
      <c r="AI46" s="6"/>
      <c r="AJ46" s="29">
        <v>1</v>
      </c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</row>
    <row r="47" spans="1:64" x14ac:dyDescent="0.3">
      <c r="A47" s="27" t="s">
        <v>223</v>
      </c>
      <c r="B47" s="29" t="s">
        <v>224</v>
      </c>
      <c r="C47" s="10">
        <v>8.9</v>
      </c>
      <c r="D47" s="10">
        <v>9</v>
      </c>
      <c r="E47" s="10">
        <v>4.9000000000000004</v>
      </c>
      <c r="F47" s="10">
        <v>3.3</v>
      </c>
      <c r="G47" s="34">
        <v>5.0999999999999996</v>
      </c>
      <c r="H47" s="10">
        <v>3.7</v>
      </c>
      <c r="I47" s="10">
        <v>2.1</v>
      </c>
      <c r="J47" s="34">
        <v>3.7</v>
      </c>
      <c r="K47" s="10">
        <v>9.3000000000000007</v>
      </c>
      <c r="L47" s="10">
        <v>7.2</v>
      </c>
      <c r="M47" s="10">
        <v>3.9</v>
      </c>
      <c r="N47" s="10">
        <v>15</v>
      </c>
      <c r="O47" s="10">
        <v>16</v>
      </c>
      <c r="P47" s="10">
        <v>7.2</v>
      </c>
      <c r="Q47" s="10">
        <v>2.8</v>
      </c>
      <c r="R47" s="10">
        <v>6.5</v>
      </c>
      <c r="S47" s="34">
        <v>14</v>
      </c>
      <c r="T47" s="10">
        <v>4.5</v>
      </c>
      <c r="U47" s="10">
        <v>14</v>
      </c>
      <c r="V47" s="10">
        <v>11</v>
      </c>
      <c r="W47" s="10">
        <v>16</v>
      </c>
      <c r="X47" s="10">
        <v>12</v>
      </c>
      <c r="Y47" s="34">
        <v>6.2</v>
      </c>
      <c r="Z47" s="10">
        <v>15</v>
      </c>
      <c r="AA47" s="10">
        <v>17</v>
      </c>
      <c r="AB47" s="10">
        <v>4.5</v>
      </c>
      <c r="AC47" s="10">
        <v>12</v>
      </c>
      <c r="AD47" s="6"/>
      <c r="AE47" s="15">
        <f t="shared" si="1"/>
        <v>2.1</v>
      </c>
      <c r="AF47" s="15">
        <f>MAX(C47:AC47)</f>
        <v>17</v>
      </c>
      <c r="AG47" s="17">
        <f>AVERAGE(C47:AC47)</f>
        <v>8.6962962962962962</v>
      </c>
      <c r="AH47" s="17">
        <f>STDEV(C47:AC47)</f>
        <v>4.7935438537748549</v>
      </c>
      <c r="AI47" s="6"/>
      <c r="AJ47" s="29">
        <v>17</v>
      </c>
      <c r="AK47" s="3">
        <f>C47/$AJ47</f>
        <v>0.52352941176470591</v>
      </c>
      <c r="AL47" s="3">
        <f t="shared" ref="AL47:BK47" si="117">D47/$AJ47</f>
        <v>0.52941176470588236</v>
      </c>
      <c r="AM47" s="3">
        <f t="shared" si="117"/>
        <v>0.28823529411764709</v>
      </c>
      <c r="AN47" s="3">
        <f t="shared" si="117"/>
        <v>0.19411764705882351</v>
      </c>
      <c r="AO47" s="3">
        <f t="shared" si="117"/>
        <v>0.3</v>
      </c>
      <c r="AP47" s="3">
        <f t="shared" si="117"/>
        <v>0.21764705882352942</v>
      </c>
      <c r="AQ47" s="3">
        <f t="shared" si="117"/>
        <v>0.12352941176470589</v>
      </c>
      <c r="AR47" s="3">
        <f t="shared" si="117"/>
        <v>0.21764705882352942</v>
      </c>
      <c r="AS47" s="3">
        <f t="shared" si="117"/>
        <v>0.54705882352941182</v>
      </c>
      <c r="AT47" s="3">
        <f t="shared" si="117"/>
        <v>0.42352941176470588</v>
      </c>
      <c r="AU47" s="3">
        <f t="shared" si="117"/>
        <v>0.22941176470588234</v>
      </c>
      <c r="AV47" s="3">
        <f t="shared" si="117"/>
        <v>0.88235294117647056</v>
      </c>
      <c r="AW47" s="3">
        <f t="shared" si="117"/>
        <v>0.94117647058823528</v>
      </c>
      <c r="AX47" s="3">
        <f t="shared" si="117"/>
        <v>0.42352941176470588</v>
      </c>
      <c r="AY47" s="3">
        <f t="shared" si="117"/>
        <v>0.16470588235294117</v>
      </c>
      <c r="AZ47" s="3">
        <f t="shared" si="117"/>
        <v>0.38235294117647056</v>
      </c>
      <c r="BA47" s="3">
        <f t="shared" si="117"/>
        <v>0.82352941176470584</v>
      </c>
      <c r="BB47" s="3">
        <f t="shared" si="117"/>
        <v>0.26470588235294118</v>
      </c>
      <c r="BC47" s="3">
        <f t="shared" si="117"/>
        <v>0.82352941176470584</v>
      </c>
      <c r="BD47" s="3">
        <f t="shared" si="117"/>
        <v>0.6470588235294118</v>
      </c>
      <c r="BE47" s="3">
        <f t="shared" si="117"/>
        <v>0.94117647058823528</v>
      </c>
      <c r="BF47" s="3">
        <f t="shared" si="117"/>
        <v>0.70588235294117652</v>
      </c>
      <c r="BG47" s="3">
        <f t="shared" si="117"/>
        <v>0.36470588235294121</v>
      </c>
      <c r="BH47" s="3">
        <f t="shared" si="117"/>
        <v>0.88235294117647056</v>
      </c>
      <c r="BI47" s="3">
        <f t="shared" si="117"/>
        <v>1</v>
      </c>
      <c r="BJ47" s="3">
        <f t="shared" si="117"/>
        <v>0.26470588235294118</v>
      </c>
      <c r="BK47" s="3">
        <f t="shared" si="117"/>
        <v>0.70588235294117652</v>
      </c>
    </row>
    <row r="48" spans="1:64" x14ac:dyDescent="0.3">
      <c r="A48" s="27" t="s">
        <v>225</v>
      </c>
      <c r="B48" s="29" t="s">
        <v>226</v>
      </c>
      <c r="C48" s="10" t="s">
        <v>161</v>
      </c>
      <c r="D48" s="10">
        <v>0.14000000000000001</v>
      </c>
      <c r="E48" s="10">
        <v>0.11</v>
      </c>
      <c r="F48" s="10" t="s">
        <v>161</v>
      </c>
      <c r="G48" s="35">
        <v>0.19</v>
      </c>
      <c r="H48" s="10">
        <v>0.13</v>
      </c>
      <c r="I48" s="10">
        <v>0.13</v>
      </c>
      <c r="J48" s="10">
        <v>0.12</v>
      </c>
      <c r="K48" s="10">
        <v>0.16</v>
      </c>
      <c r="L48" s="10">
        <v>0.16</v>
      </c>
      <c r="M48" s="10" t="s">
        <v>161</v>
      </c>
      <c r="N48" s="10">
        <v>0.31</v>
      </c>
      <c r="O48" s="10">
        <v>0.38</v>
      </c>
      <c r="P48" s="10">
        <v>0.11</v>
      </c>
      <c r="Q48" s="10" t="s">
        <v>161</v>
      </c>
      <c r="R48" s="10">
        <v>0.26</v>
      </c>
      <c r="S48" s="10">
        <v>0.25</v>
      </c>
      <c r="T48" s="10" t="s">
        <v>161</v>
      </c>
      <c r="U48" s="10">
        <v>0.32</v>
      </c>
      <c r="V48" s="10">
        <v>0.31</v>
      </c>
      <c r="W48" s="10">
        <v>0.12</v>
      </c>
      <c r="X48" s="10">
        <v>0.22</v>
      </c>
      <c r="Y48" s="10">
        <v>0.12</v>
      </c>
      <c r="Z48" s="10">
        <v>0.41</v>
      </c>
      <c r="AA48" s="10">
        <v>0.3</v>
      </c>
      <c r="AB48" s="10" t="s">
        <v>161</v>
      </c>
      <c r="AC48" s="10">
        <v>0.27</v>
      </c>
      <c r="AD48" s="6"/>
      <c r="AE48" s="15">
        <f t="shared" si="1"/>
        <v>0.11</v>
      </c>
      <c r="AF48" s="15">
        <f>MAX(C48:AC48)</f>
        <v>0.41</v>
      </c>
      <c r="AG48" s="17">
        <f>AVERAGE(C48:AC48)</f>
        <v>0.21523809523809531</v>
      </c>
      <c r="AH48" s="17">
        <f>STDEV(C48:AC48)</f>
        <v>9.5844616313022241E-2</v>
      </c>
      <c r="AI48" s="6"/>
      <c r="AJ48" s="29">
        <v>0.127</v>
      </c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</row>
    <row r="49" spans="1:63" x14ac:dyDescent="0.3">
      <c r="A49" s="27" t="s">
        <v>227</v>
      </c>
      <c r="B49" s="29" t="s">
        <v>228</v>
      </c>
      <c r="C49" s="10">
        <v>2.7</v>
      </c>
      <c r="D49" s="10">
        <v>9.8000000000000007</v>
      </c>
      <c r="E49" s="10">
        <v>1.5</v>
      </c>
      <c r="F49" s="10">
        <v>0.84</v>
      </c>
      <c r="G49" s="34">
        <v>3.4</v>
      </c>
      <c r="H49" s="10">
        <v>3.5</v>
      </c>
      <c r="I49" s="10">
        <v>1.2</v>
      </c>
      <c r="J49" s="34">
        <v>1.5</v>
      </c>
      <c r="K49" s="10">
        <v>3.4</v>
      </c>
      <c r="L49" s="10">
        <v>3.6</v>
      </c>
      <c r="M49" s="10">
        <v>2.1</v>
      </c>
      <c r="N49" s="10">
        <v>3.2</v>
      </c>
      <c r="O49" s="10">
        <v>9.3000000000000007</v>
      </c>
      <c r="P49" s="10">
        <v>3.6</v>
      </c>
      <c r="Q49" s="10">
        <v>0.72</v>
      </c>
      <c r="R49" s="10">
        <v>7.9</v>
      </c>
      <c r="S49" s="34">
        <v>6.8</v>
      </c>
      <c r="T49" s="10">
        <v>1.5</v>
      </c>
      <c r="U49" s="10">
        <v>9.3000000000000007</v>
      </c>
      <c r="V49" s="10">
        <v>4.9000000000000004</v>
      </c>
      <c r="W49" s="10">
        <v>4.9000000000000004</v>
      </c>
      <c r="X49" s="10">
        <v>7</v>
      </c>
      <c r="Y49" s="34">
        <v>3.3</v>
      </c>
      <c r="Z49" s="10">
        <v>6.5</v>
      </c>
      <c r="AA49" s="10">
        <v>3.4</v>
      </c>
      <c r="AB49" s="10">
        <v>4.5999999999999996</v>
      </c>
      <c r="AC49" s="10">
        <v>7.1</v>
      </c>
      <c r="AD49" s="6"/>
      <c r="AE49" s="15">
        <f t="shared" si="1"/>
        <v>0.72</v>
      </c>
      <c r="AF49" s="15">
        <f>MAX(C49:AC49)</f>
        <v>9.8000000000000007</v>
      </c>
      <c r="AG49" s="17">
        <f>AVERAGE(C49:AC49)</f>
        <v>4.3540740740740738</v>
      </c>
      <c r="AH49" s="17">
        <f>STDEV(C49:AC49)</f>
        <v>2.7156175940987923</v>
      </c>
      <c r="AI49" s="6"/>
      <c r="AJ49" s="29">
        <v>10.7</v>
      </c>
      <c r="AK49" s="3">
        <f>C49/$AJ49</f>
        <v>0.25233644859813087</v>
      </c>
      <c r="AL49" s="3">
        <f t="shared" ref="AL49:BK50" si="118">D49/$AJ49</f>
        <v>0.91588785046728982</v>
      </c>
      <c r="AM49" s="3">
        <f t="shared" si="118"/>
        <v>0.14018691588785048</v>
      </c>
      <c r="AN49" s="3">
        <f t="shared" si="118"/>
        <v>7.8504672897196259E-2</v>
      </c>
      <c r="AO49" s="3">
        <f t="shared" si="118"/>
        <v>0.31775700934579443</v>
      </c>
      <c r="AP49" s="3">
        <f t="shared" si="118"/>
        <v>0.32710280373831779</v>
      </c>
      <c r="AQ49" s="3">
        <f t="shared" si="118"/>
        <v>0.11214953271028037</v>
      </c>
      <c r="AR49" s="3">
        <f t="shared" si="118"/>
        <v>0.14018691588785048</v>
      </c>
      <c r="AS49" s="3">
        <f t="shared" si="118"/>
        <v>0.31775700934579443</v>
      </c>
      <c r="AT49" s="3">
        <f t="shared" si="118"/>
        <v>0.33644859813084116</v>
      </c>
      <c r="AU49" s="3">
        <f t="shared" si="118"/>
        <v>0.19626168224299068</v>
      </c>
      <c r="AV49" s="3">
        <f t="shared" si="118"/>
        <v>0.2990654205607477</v>
      </c>
      <c r="AW49" s="3">
        <f t="shared" si="118"/>
        <v>0.86915887850467299</v>
      </c>
      <c r="AX49" s="3">
        <f t="shared" si="118"/>
        <v>0.33644859813084116</v>
      </c>
      <c r="AY49" s="3">
        <f t="shared" si="118"/>
        <v>6.7289719626168226E-2</v>
      </c>
      <c r="AZ49" s="3">
        <f t="shared" si="118"/>
        <v>0.73831775700934588</v>
      </c>
      <c r="BA49" s="3">
        <f t="shared" si="118"/>
        <v>0.63551401869158886</v>
      </c>
      <c r="BB49" s="3">
        <f t="shared" si="118"/>
        <v>0.14018691588785048</v>
      </c>
      <c r="BC49" s="3">
        <f t="shared" si="118"/>
        <v>0.86915887850467299</v>
      </c>
      <c r="BD49" s="3">
        <f t="shared" si="118"/>
        <v>0.45794392523364491</v>
      </c>
      <c r="BE49" s="3">
        <f t="shared" si="118"/>
        <v>0.45794392523364491</v>
      </c>
      <c r="BF49" s="3">
        <f t="shared" si="118"/>
        <v>0.65420560747663559</v>
      </c>
      <c r="BG49" s="3">
        <f t="shared" si="118"/>
        <v>0.30841121495327101</v>
      </c>
      <c r="BH49" s="3">
        <f t="shared" si="118"/>
        <v>0.60747663551401876</v>
      </c>
      <c r="BI49" s="3">
        <f t="shared" si="118"/>
        <v>0.31775700934579443</v>
      </c>
      <c r="BJ49" s="3">
        <f t="shared" si="118"/>
        <v>0.42990654205607476</v>
      </c>
      <c r="BK49" s="3">
        <f t="shared" si="118"/>
        <v>0.66355140186915884</v>
      </c>
    </row>
    <row r="50" spans="1:63" x14ac:dyDescent="0.3">
      <c r="A50" s="27" t="s">
        <v>229</v>
      </c>
      <c r="B50" s="29" t="s">
        <v>230</v>
      </c>
      <c r="C50" s="10">
        <v>0.83</v>
      </c>
      <c r="D50" s="10">
        <v>2.8</v>
      </c>
      <c r="E50" s="10">
        <v>0.5</v>
      </c>
      <c r="F50" s="10">
        <v>0.34</v>
      </c>
      <c r="G50" s="34">
        <v>0.69</v>
      </c>
      <c r="H50" s="10">
        <v>1.2</v>
      </c>
      <c r="I50" s="10">
        <v>0.37</v>
      </c>
      <c r="J50" s="34">
        <v>0.41</v>
      </c>
      <c r="K50" s="10">
        <v>1.5</v>
      </c>
      <c r="L50" s="10">
        <v>1.3</v>
      </c>
      <c r="M50" s="10">
        <v>0.56000000000000005</v>
      </c>
      <c r="N50" s="10">
        <v>1.7</v>
      </c>
      <c r="O50" s="10">
        <v>1.7</v>
      </c>
      <c r="P50" s="10">
        <v>1.4</v>
      </c>
      <c r="Q50" s="10">
        <v>0.46</v>
      </c>
      <c r="R50" s="10">
        <v>1.6</v>
      </c>
      <c r="S50" s="34">
        <v>1.6</v>
      </c>
      <c r="T50" s="10">
        <v>0.6</v>
      </c>
      <c r="U50" s="10">
        <v>2.2000000000000002</v>
      </c>
      <c r="V50" s="10">
        <v>1.1000000000000001</v>
      </c>
      <c r="W50" s="10">
        <v>1.5</v>
      </c>
      <c r="X50" s="10">
        <v>1.4</v>
      </c>
      <c r="Y50" s="34">
        <v>0.74</v>
      </c>
      <c r="Z50" s="10">
        <v>1.4</v>
      </c>
      <c r="AA50" s="10">
        <v>0.83</v>
      </c>
      <c r="AB50" s="10">
        <v>7.5</v>
      </c>
      <c r="AC50" s="10">
        <v>2</v>
      </c>
      <c r="AD50" s="6"/>
      <c r="AE50" s="15">
        <f t="shared" si="1"/>
        <v>0.34</v>
      </c>
      <c r="AF50" s="15">
        <f>MAX(C50:AC50)</f>
        <v>7.5</v>
      </c>
      <c r="AG50" s="17">
        <f>AVERAGE(C50:AC50)</f>
        <v>1.415925925925926</v>
      </c>
      <c r="AH50" s="17">
        <f>STDEV(C50:AC50)</f>
        <v>1.3640501323385308</v>
      </c>
      <c r="AI50" s="6"/>
      <c r="AJ50" s="29">
        <v>2.8</v>
      </c>
      <c r="AK50" s="3">
        <f>C50/$AJ50</f>
        <v>0.29642857142857143</v>
      </c>
      <c r="AL50" s="3">
        <f t="shared" si="118"/>
        <v>1</v>
      </c>
      <c r="AM50" s="3">
        <f t="shared" si="118"/>
        <v>0.17857142857142858</v>
      </c>
      <c r="AN50" s="3">
        <f t="shared" si="118"/>
        <v>0.12142857142857144</v>
      </c>
      <c r="AO50" s="3">
        <f t="shared" si="118"/>
        <v>0.24642857142857141</v>
      </c>
      <c r="AP50" s="3">
        <f t="shared" si="118"/>
        <v>0.4285714285714286</v>
      </c>
      <c r="AQ50" s="3">
        <f t="shared" si="118"/>
        <v>0.13214285714285715</v>
      </c>
      <c r="AR50" s="3">
        <f t="shared" si="118"/>
        <v>0.14642857142857144</v>
      </c>
      <c r="AS50" s="3">
        <f t="shared" si="118"/>
        <v>0.5357142857142857</v>
      </c>
      <c r="AT50" s="3">
        <f t="shared" si="118"/>
        <v>0.46428571428571436</v>
      </c>
      <c r="AU50" s="3">
        <f t="shared" si="118"/>
        <v>0.20000000000000004</v>
      </c>
      <c r="AV50" s="3">
        <f t="shared" si="118"/>
        <v>0.60714285714285721</v>
      </c>
      <c r="AW50" s="3">
        <f t="shared" si="118"/>
        <v>0.60714285714285721</v>
      </c>
      <c r="AX50" s="3">
        <f t="shared" si="118"/>
        <v>0.5</v>
      </c>
      <c r="AY50" s="3">
        <f t="shared" si="118"/>
        <v>0.16428571428571431</v>
      </c>
      <c r="AZ50" s="3">
        <f t="shared" si="118"/>
        <v>0.57142857142857151</v>
      </c>
      <c r="BA50" s="3">
        <f t="shared" si="118"/>
        <v>0.57142857142857151</v>
      </c>
      <c r="BB50" s="3">
        <f t="shared" si="118"/>
        <v>0.2142857142857143</v>
      </c>
      <c r="BC50" s="3">
        <f t="shared" si="118"/>
        <v>0.78571428571428581</v>
      </c>
      <c r="BD50" s="3">
        <f t="shared" si="118"/>
        <v>0.3928571428571429</v>
      </c>
      <c r="BE50" s="3">
        <f t="shared" si="118"/>
        <v>0.5357142857142857</v>
      </c>
      <c r="BF50" s="3">
        <f t="shared" si="118"/>
        <v>0.5</v>
      </c>
      <c r="BG50" s="3">
        <f t="shared" si="118"/>
        <v>0.26428571428571429</v>
      </c>
      <c r="BH50" s="3">
        <f t="shared" si="118"/>
        <v>0.5</v>
      </c>
      <c r="BI50" s="3">
        <f t="shared" si="118"/>
        <v>0.29642857142857143</v>
      </c>
      <c r="BJ50" s="3">
        <f t="shared" si="118"/>
        <v>2.6785714285714288</v>
      </c>
      <c r="BK50" s="3">
        <f t="shared" si="118"/>
        <v>0.7142857142857143</v>
      </c>
    </row>
    <row r="51" spans="1:63" x14ac:dyDescent="0.3">
      <c r="A51" s="27"/>
      <c r="B51" s="29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6"/>
      <c r="AE51" s="27"/>
      <c r="AF51" s="27"/>
      <c r="AI51" s="6"/>
      <c r="AJ51" s="29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</row>
    <row r="52" spans="1:63" x14ac:dyDescent="0.3">
      <c r="A52" s="8" t="s">
        <v>231</v>
      </c>
      <c r="B52" s="8"/>
      <c r="C52" s="8">
        <f>SUM(C29:C42)+C18</f>
        <v>73.7</v>
      </c>
      <c r="D52" s="8">
        <f t="shared" ref="D52:AC52" si="119">SUM(D29:D42)+D18</f>
        <v>78.399999999999991</v>
      </c>
      <c r="E52" s="8">
        <f t="shared" si="119"/>
        <v>95.4</v>
      </c>
      <c r="F52" s="8">
        <f t="shared" si="119"/>
        <v>37.799999999999997</v>
      </c>
      <c r="G52" s="8">
        <f t="shared" ref="G52" si="120">SUM(G29:G42)+G18</f>
        <v>82.399999999999991</v>
      </c>
      <c r="H52" s="8">
        <f t="shared" si="119"/>
        <v>301.5</v>
      </c>
      <c r="I52" s="8">
        <f t="shared" si="119"/>
        <v>61</v>
      </c>
      <c r="J52" s="8">
        <f t="shared" ref="J52" si="121">SUM(J29:J42)+J18</f>
        <v>23.6</v>
      </c>
      <c r="K52" s="8">
        <f t="shared" si="119"/>
        <v>161.60000000000002</v>
      </c>
      <c r="L52" s="8">
        <f t="shared" si="119"/>
        <v>87.699999999999989</v>
      </c>
      <c r="M52" s="8">
        <f t="shared" si="119"/>
        <v>41.500000000000007</v>
      </c>
      <c r="N52" s="8">
        <f t="shared" si="119"/>
        <v>80.5</v>
      </c>
      <c r="O52" s="8">
        <f t="shared" si="119"/>
        <v>165.99999999999997</v>
      </c>
      <c r="P52" s="8">
        <f t="shared" si="119"/>
        <v>63.399999999999984</v>
      </c>
      <c r="Q52" s="8">
        <f t="shared" si="119"/>
        <v>51.70000000000001</v>
      </c>
      <c r="R52" s="8">
        <f t="shared" si="119"/>
        <v>108.60000000000001</v>
      </c>
      <c r="S52" s="8">
        <f t="shared" ref="S52" si="122">SUM(S29:S42)+S18</f>
        <v>184.6</v>
      </c>
      <c r="T52" s="8">
        <f t="shared" si="119"/>
        <v>83.399999999999991</v>
      </c>
      <c r="U52" s="8">
        <f t="shared" si="119"/>
        <v>219.6</v>
      </c>
      <c r="V52" s="8">
        <f t="shared" si="119"/>
        <v>143.5</v>
      </c>
      <c r="W52" s="8">
        <f t="shared" si="119"/>
        <v>116.60000000000001</v>
      </c>
      <c r="X52" s="8">
        <f t="shared" si="119"/>
        <v>250</v>
      </c>
      <c r="Y52" s="8">
        <f t="shared" ref="Y52" si="123">SUM(Y29:Y42)+Y18</f>
        <v>97.9</v>
      </c>
      <c r="Z52" s="8">
        <f t="shared" si="119"/>
        <v>168.3</v>
      </c>
      <c r="AA52" s="8">
        <f t="shared" ref="AA52" si="124">SUM(AA29:AA42)+AA18</f>
        <v>149.09999999999997</v>
      </c>
      <c r="AB52" s="8">
        <f t="shared" si="119"/>
        <v>124.10000000000001</v>
      </c>
      <c r="AC52" s="8">
        <f t="shared" si="119"/>
        <v>184.3</v>
      </c>
      <c r="AD52" s="6"/>
      <c r="AE52" s="27"/>
      <c r="AF52" s="27"/>
      <c r="AI52" s="6"/>
      <c r="AJ52" s="29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</row>
    <row r="53" spans="1:63" x14ac:dyDescent="0.3">
      <c r="A53" s="8" t="s">
        <v>232</v>
      </c>
      <c r="B53" s="8"/>
      <c r="C53" s="9">
        <f>((C32+C34+C36+C37+C39+C18)/C52)/((C30+C38+C40+C41+C42)/C52)</f>
        <v>3.2816901408450705</v>
      </c>
      <c r="D53" s="9">
        <f t="shared" ref="D53:AC53" si="125">((D32+D34+D36+D37+D39+D18)/D52)/((D30+D38+D40+D41+D42)/D52)</f>
        <v>1.5020242914979758</v>
      </c>
      <c r="E53" s="9">
        <f t="shared" si="125"/>
        <v>3.6931818181818188</v>
      </c>
      <c r="F53" s="9">
        <f t="shared" si="125"/>
        <v>2.7108433734939754</v>
      </c>
      <c r="G53" s="9">
        <f t="shared" ref="G53" si="126">((G32+G34+G36+G37+G39+G18)/G52)/((G30+G38+G40+G41+G42)/G52)</f>
        <v>1.6719999999999997</v>
      </c>
      <c r="H53" s="9">
        <f t="shared" si="125"/>
        <v>2.1120906801007555</v>
      </c>
      <c r="I53" s="9">
        <f t="shared" si="125"/>
        <v>2.348993288590604</v>
      </c>
      <c r="J53" s="9">
        <f t="shared" ref="J53" si="127">((J32+J34+J36+J37+J39+J18)/J52)/((J30+J38+J40+J41+J42)/J52)</f>
        <v>1.1375000000000004</v>
      </c>
      <c r="K53" s="9">
        <f t="shared" si="125"/>
        <v>2.9852071005917153</v>
      </c>
      <c r="L53" s="9">
        <f t="shared" si="125"/>
        <v>2.0434782608695654</v>
      </c>
      <c r="M53" s="9">
        <f t="shared" si="125"/>
        <v>1.0402684563758389</v>
      </c>
      <c r="N53" s="9">
        <f t="shared" si="125"/>
        <v>3.0060606060606059</v>
      </c>
      <c r="O53" s="9">
        <f t="shared" si="125"/>
        <v>2.8228571428571434</v>
      </c>
      <c r="P53" s="9">
        <f t="shared" si="125"/>
        <v>1.9289940828402363</v>
      </c>
      <c r="Q53" s="9">
        <f t="shared" si="125"/>
        <v>2.5126050420168071</v>
      </c>
      <c r="R53" s="9">
        <f t="shared" si="125"/>
        <v>1.9241379310344826</v>
      </c>
      <c r="S53" s="9">
        <f t="shared" ref="S53" si="128">((S32+S34+S36+S37+S39+S18)/S52)/((S30+S38+S40+S41+S42)/S52)</f>
        <v>1.1441307578008915</v>
      </c>
      <c r="T53" s="9">
        <f t="shared" si="125"/>
        <v>3.5961538461538463</v>
      </c>
      <c r="U53" s="9">
        <f t="shared" si="125"/>
        <v>0.96844660194174759</v>
      </c>
      <c r="V53" s="9">
        <f t="shared" si="125"/>
        <v>1.4678111587982836</v>
      </c>
      <c r="W53" s="9">
        <f t="shared" si="125"/>
        <v>2.65</v>
      </c>
      <c r="X53" s="9">
        <f t="shared" si="125"/>
        <v>3.1232604373757455</v>
      </c>
      <c r="Y53" s="9">
        <f t="shared" ref="Y53" si="129">((Y32+Y34+Y36+Y37+Y39+Y18)/Y52)/((Y30+Y38+Y40+Y41+Y42)/Y52)</f>
        <v>2.9514563106796117</v>
      </c>
      <c r="Z53" s="9">
        <f t="shared" si="125"/>
        <v>1</v>
      </c>
      <c r="AA53" s="9">
        <f t="shared" ref="AA53" si="130">((AA32+AA34+AA36+AA37+AA39+AA18)/AA52)/((AA30+AA38+AA40+AA41+AA42)/AA52)</f>
        <v>1.0531732418524871</v>
      </c>
      <c r="AB53" s="9">
        <f t="shared" si="125"/>
        <v>3.6060606060606064</v>
      </c>
      <c r="AC53" s="9">
        <f t="shared" si="125"/>
        <v>1.0608308605341246</v>
      </c>
      <c r="AD53" s="6"/>
      <c r="AE53" s="27"/>
      <c r="AF53" s="27"/>
      <c r="AI53" s="6"/>
      <c r="AJ53" s="29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</row>
    <row r="54" spans="1:63" x14ac:dyDescent="0.3">
      <c r="A54" s="27"/>
      <c r="B54" s="29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6"/>
      <c r="AE54" s="27"/>
      <c r="AF54" s="27"/>
      <c r="AI54" s="6"/>
      <c r="AJ54" s="29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</row>
    <row r="55" spans="1:63" x14ac:dyDescent="0.3">
      <c r="A55" s="12" t="s">
        <v>233</v>
      </c>
      <c r="B55" s="12" t="s">
        <v>234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3"/>
      <c r="AH55" s="13"/>
      <c r="AI55" s="12"/>
      <c r="AJ55" s="12"/>
      <c r="AK55" s="13">
        <f>AK29/AK42</f>
        <v>0.16</v>
      </c>
      <c r="AL55" s="13">
        <f t="shared" ref="AL55:BF55" si="131">AL29/AL42</f>
        <v>0.24888888888888888</v>
      </c>
      <c r="AM55" s="13">
        <f t="shared" si="131"/>
        <v>7.6190476190476183E-2</v>
      </c>
      <c r="AN55" s="13">
        <f t="shared" si="131"/>
        <v>0.16</v>
      </c>
      <c r="AO55" s="13">
        <f t="shared" si="131"/>
        <v>7.1111111111111111E-2</v>
      </c>
      <c r="AP55" s="13">
        <f t="shared" si="131"/>
        <v>0.13333333333333333</v>
      </c>
      <c r="AQ55" s="13">
        <f t="shared" si="131"/>
        <v>0.17777777777777776</v>
      </c>
      <c r="AR55" s="13">
        <f t="shared" si="131"/>
        <v>0.42666666666666664</v>
      </c>
      <c r="AS55" s="13">
        <f t="shared" si="131"/>
        <v>9.7777777777777769E-2</v>
      </c>
      <c r="AT55" s="13">
        <f t="shared" si="131"/>
        <v>0.21333333333333332</v>
      </c>
      <c r="AU55" s="13">
        <f t="shared" si="131"/>
        <v>0.26666666666666666</v>
      </c>
      <c r="AV55" s="13">
        <f t="shared" si="131"/>
        <v>8.8888888888888878E-2</v>
      </c>
      <c r="AW55" s="13">
        <f t="shared" si="131"/>
        <v>0.16</v>
      </c>
      <c r="AX55" s="13">
        <f t="shared" si="131"/>
        <v>0.24888888888888888</v>
      </c>
      <c r="AY55" s="13">
        <f t="shared" si="131"/>
        <v>0.21333333333333332</v>
      </c>
      <c r="AZ55" s="13">
        <f t="shared" si="131"/>
        <v>0.29333333333333333</v>
      </c>
      <c r="BA55" s="13">
        <f t="shared" si="131"/>
        <v>0.25600000000000001</v>
      </c>
      <c r="BB55" s="13">
        <f t="shared" si="131"/>
        <v>5.9259259259259255E-2</v>
      </c>
      <c r="BC55" s="13">
        <f t="shared" si="131"/>
        <v>0.85333333333333328</v>
      </c>
      <c r="BD55" s="13">
        <f t="shared" si="131"/>
        <v>0.49777777777777776</v>
      </c>
      <c r="BE55" s="13">
        <f t="shared" si="131"/>
        <v>0.12</v>
      </c>
      <c r="BF55" s="13">
        <f t="shared" si="131"/>
        <v>0.10666666666666667</v>
      </c>
      <c r="BG55" s="13"/>
      <c r="BH55" s="13"/>
      <c r="BI55" s="13"/>
      <c r="BJ55" s="13"/>
    </row>
    <row r="56" spans="1:63" x14ac:dyDescent="0.3">
      <c r="A56" s="12" t="s">
        <v>235</v>
      </c>
      <c r="B56" s="12" t="s">
        <v>236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3"/>
      <c r="AH56" s="13"/>
      <c r="AI56" s="12"/>
      <c r="AJ56" s="12"/>
      <c r="AK56" s="13">
        <f>AK29/AK33</f>
        <v>0.40909090909090906</v>
      </c>
      <c r="AL56" s="13">
        <f t="shared" ref="AL56:BF56" si="132">AL29/AL33</f>
        <v>0.31818181818181823</v>
      </c>
      <c r="AM56" s="13">
        <f t="shared" si="132"/>
        <v>0.32608695652173914</v>
      </c>
      <c r="AN56" s="13">
        <f t="shared" si="132"/>
        <v>0.34615384615384615</v>
      </c>
      <c r="AO56" s="13">
        <f t="shared" si="132"/>
        <v>0.16666666666666666</v>
      </c>
      <c r="AP56" s="13">
        <f t="shared" si="132"/>
        <v>0.39893617021276595</v>
      </c>
      <c r="AQ56" s="13">
        <f t="shared" si="132"/>
        <v>0.39473684210526316</v>
      </c>
      <c r="AR56" s="13">
        <f t="shared" si="132"/>
        <v>0.8571428571428571</v>
      </c>
      <c r="AS56" s="13">
        <f t="shared" si="132"/>
        <v>0.32999999999999996</v>
      </c>
      <c r="AT56" s="13">
        <f t="shared" si="132"/>
        <v>0.38709677419354838</v>
      </c>
      <c r="AU56" s="13">
        <f t="shared" si="132"/>
        <v>0.39473684210526316</v>
      </c>
      <c r="AV56" s="13">
        <f t="shared" si="132"/>
        <v>0.24193548387096772</v>
      </c>
      <c r="AW56" s="13">
        <f t="shared" si="132"/>
        <v>0.26865671641791045</v>
      </c>
      <c r="AX56" s="13">
        <f t="shared" si="132"/>
        <v>0.45652173913043481</v>
      </c>
      <c r="AY56" s="13">
        <f t="shared" si="132"/>
        <v>0.31578947368421051</v>
      </c>
      <c r="AZ56" s="13">
        <f t="shared" si="132"/>
        <v>0.39285714285714285</v>
      </c>
      <c r="BA56" s="13">
        <f t="shared" si="132"/>
        <v>0.19354838709677419</v>
      </c>
      <c r="BB56" s="13">
        <f t="shared" si="132"/>
        <v>0.375</v>
      </c>
      <c r="BC56" s="13">
        <f t="shared" si="132"/>
        <v>0.58536585365853666</v>
      </c>
      <c r="BD56" s="13">
        <f t="shared" si="132"/>
        <v>0.44680851063829785</v>
      </c>
      <c r="BE56" s="13">
        <f t="shared" si="132"/>
        <v>0.32926829268292684</v>
      </c>
      <c r="BF56" s="13">
        <f t="shared" si="132"/>
        <v>0.22105263157894736</v>
      </c>
      <c r="BG56" s="13"/>
      <c r="BH56" s="13"/>
      <c r="BI56" s="13"/>
      <c r="BJ56" s="13"/>
    </row>
    <row r="57" spans="1:63" x14ac:dyDescent="0.3">
      <c r="A57" s="12" t="s">
        <v>237</v>
      </c>
      <c r="B57" s="12" t="s">
        <v>238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3"/>
      <c r="AH57" s="13"/>
      <c r="AI57" s="12"/>
      <c r="AJ57" s="12"/>
      <c r="AK57" s="13">
        <f>AK35/AK42</f>
        <v>0.67368421052631589</v>
      </c>
      <c r="AL57" s="13">
        <f t="shared" ref="AL57:BF57" si="133">AL35/AL42</f>
        <v>0.9263157894736842</v>
      </c>
      <c r="AM57" s="13">
        <f t="shared" si="133"/>
        <v>0.48120300751879697</v>
      </c>
      <c r="AN57" s="13">
        <f t="shared" si="133"/>
        <v>0.75789473684210529</v>
      </c>
      <c r="AO57" s="13">
        <f t="shared" si="133"/>
        <v>0.7578947368421054</v>
      </c>
      <c r="AP57" s="13">
        <f t="shared" si="133"/>
        <v>0.49684210526315797</v>
      </c>
      <c r="AQ57" s="13">
        <f t="shared" si="133"/>
        <v>0.70175438596491235</v>
      </c>
      <c r="AR57" s="13">
        <f t="shared" si="133"/>
        <v>0.75789473684210529</v>
      </c>
      <c r="AS57" s="13">
        <f t="shared" si="133"/>
        <v>0.54035087719298258</v>
      </c>
      <c r="AT57" s="13">
        <f t="shared" si="133"/>
        <v>0.88421052631578956</v>
      </c>
      <c r="AU57" s="13">
        <f t="shared" si="133"/>
        <v>1.0526315789473686</v>
      </c>
      <c r="AV57" s="13">
        <f t="shared" si="133"/>
        <v>0.63157894736842113</v>
      </c>
      <c r="AW57" s="13">
        <f t="shared" si="133"/>
        <v>1.0105263157894737</v>
      </c>
      <c r="AX57" s="13">
        <f t="shared" si="133"/>
        <v>0.72982456140350882</v>
      </c>
      <c r="AY57" s="13">
        <f t="shared" si="133"/>
        <v>1.0526315789473686</v>
      </c>
      <c r="AZ57" s="13">
        <f t="shared" si="133"/>
        <v>1.1368421052631581</v>
      </c>
      <c r="BA57" s="13">
        <f t="shared" si="133"/>
        <v>1.7010526315789474</v>
      </c>
      <c r="BB57" s="13">
        <f t="shared" si="133"/>
        <v>0.3274853801169591</v>
      </c>
      <c r="BC57" s="13">
        <f t="shared" si="133"/>
        <v>1.5368421052631578</v>
      </c>
      <c r="BD57" s="13">
        <f t="shared" si="133"/>
        <v>1.2070175438596491</v>
      </c>
      <c r="BE57" s="13">
        <f t="shared" si="133"/>
        <v>0.62105263157894741</v>
      </c>
      <c r="BF57" s="13">
        <f t="shared" si="133"/>
        <v>0.81804511278195491</v>
      </c>
      <c r="BG57" s="13"/>
      <c r="BH57" s="13"/>
      <c r="BI57" s="13"/>
      <c r="BJ57" s="13"/>
    </row>
    <row r="58" spans="1:63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3"/>
      <c r="AH58" s="13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</row>
    <row r="59" spans="1:63" x14ac:dyDescent="0.3">
      <c r="A59" s="12" t="s">
        <v>239</v>
      </c>
      <c r="B59" s="12" t="s">
        <v>240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3"/>
      <c r="AH59" s="13"/>
      <c r="AI59" s="12"/>
      <c r="AJ59" s="12"/>
      <c r="AK59" s="13">
        <f>AK30/((0.5*AK29)+(0.5*AK31))</f>
        <v>0.74464897260273977</v>
      </c>
      <c r="AL59" s="13">
        <f t="shared" ref="AL59:BF59" si="134">AL30/((0.5*AL29)+(0.5*AL31))</f>
        <v>1.0244049749463136</v>
      </c>
      <c r="AM59" s="13">
        <f t="shared" si="134"/>
        <v>0.90954968944099379</v>
      </c>
      <c r="AN59" s="13">
        <f t="shared" si="134"/>
        <v>0.88198757763975155</v>
      </c>
      <c r="AO59" s="13">
        <f t="shared" si="134"/>
        <v>1.1698484492481203</v>
      </c>
      <c r="AP59" s="13">
        <f t="shared" si="134"/>
        <v>0.94617768595041329</v>
      </c>
      <c r="AQ59" s="13">
        <f t="shared" si="134"/>
        <v>0.94649566473988445</v>
      </c>
      <c r="AR59" s="13">
        <f t="shared" si="134"/>
        <v>0.8770870938628158</v>
      </c>
      <c r="AS59" s="13">
        <f t="shared" si="134"/>
        <v>0.86022759908098789</v>
      </c>
      <c r="AT59" s="13">
        <f t="shared" si="134"/>
        <v>0.96122864906832317</v>
      </c>
      <c r="AU59" s="13">
        <f t="shared" si="134"/>
        <v>0.96958092485549141</v>
      </c>
      <c r="AV59" s="13">
        <f t="shared" si="134"/>
        <v>0.80321229050279341</v>
      </c>
      <c r="AW59" s="13">
        <f t="shared" si="134"/>
        <v>0.85260571216617198</v>
      </c>
      <c r="AX59" s="13">
        <f t="shared" si="134"/>
        <v>0.84340815861440288</v>
      </c>
      <c r="AY59" s="13">
        <f t="shared" si="134"/>
        <v>0.88870912806539515</v>
      </c>
      <c r="AZ59" s="13">
        <f t="shared" si="134"/>
        <v>0.92904580700746686</v>
      </c>
      <c r="BA59" s="13">
        <f t="shared" si="134"/>
        <v>1.154732751277683</v>
      </c>
      <c r="BB59" s="13">
        <f t="shared" si="134"/>
        <v>0.71682692307692319</v>
      </c>
      <c r="BC59" s="13">
        <f t="shared" si="134"/>
        <v>0.98916801793208697</v>
      </c>
      <c r="BD59" s="13">
        <f t="shared" si="134"/>
        <v>1.0900742246596067</v>
      </c>
      <c r="BE59" s="13">
        <f t="shared" si="134"/>
        <v>0.82686335403726707</v>
      </c>
      <c r="BF59" s="13">
        <f t="shared" si="134"/>
        <v>0.89370981467473531</v>
      </c>
      <c r="BG59" s="13"/>
      <c r="BH59" s="13"/>
      <c r="BI59" s="13"/>
      <c r="BJ59" s="13"/>
    </row>
    <row r="60" spans="1:63" x14ac:dyDescent="0.3">
      <c r="A60" s="12" t="s">
        <v>241</v>
      </c>
      <c r="B60" s="12" t="s">
        <v>242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3"/>
      <c r="AH60" s="13"/>
      <c r="AI60" s="12"/>
      <c r="AJ60" s="12"/>
      <c r="AK60" s="13">
        <f>AK34/((0.5*AK33)+(0.5*AK35))</f>
        <v>1.0245246844543856</v>
      </c>
      <c r="AL60" s="13">
        <f t="shared" ref="AL60:BF60" si="135">AL34/((0.5*AL33)+(0.5*AL35))</f>
        <v>1.2770088618938564</v>
      </c>
      <c r="AM60" s="13">
        <f t="shared" si="135"/>
        <v>1.3080505881553002</v>
      </c>
      <c r="AN60" s="13">
        <f t="shared" si="135"/>
        <v>1.1921360847741216</v>
      </c>
      <c r="AO60" s="13">
        <f t="shared" si="135"/>
        <v>1.330245583800086</v>
      </c>
      <c r="AP60" s="13">
        <f t="shared" si="135"/>
        <v>1.1376430369900308</v>
      </c>
      <c r="AQ60" s="13">
        <f t="shared" si="135"/>
        <v>1.0520746173155486</v>
      </c>
      <c r="AR60" s="13">
        <f t="shared" si="135"/>
        <v>1.1583796233572687</v>
      </c>
      <c r="AS60" s="13">
        <f t="shared" si="135"/>
        <v>1.3763449970346522</v>
      </c>
      <c r="AT60" s="13">
        <f t="shared" si="135"/>
        <v>1.1400675595590848</v>
      </c>
      <c r="AU60" s="13">
        <f t="shared" si="135"/>
        <v>1.262489540778658</v>
      </c>
      <c r="AV60" s="13">
        <f t="shared" si="135"/>
        <v>1.4560213436267133</v>
      </c>
      <c r="AW60" s="13">
        <f t="shared" si="135"/>
        <v>1.3018695548552814</v>
      </c>
      <c r="AX60" s="13">
        <f t="shared" si="135"/>
        <v>1.1408112435509696</v>
      </c>
      <c r="AY60" s="13">
        <f t="shared" si="135"/>
        <v>1.262489540778658</v>
      </c>
      <c r="AZ60" s="13">
        <f t="shared" si="135"/>
        <v>1.254911258637041</v>
      </c>
      <c r="BA60" s="13">
        <f t="shared" si="135"/>
        <v>1.2507173480066163</v>
      </c>
      <c r="BB60" s="13">
        <f t="shared" si="135"/>
        <v>1.1650768931282849</v>
      </c>
      <c r="BC60" s="13">
        <f t="shared" si="135"/>
        <v>1.2750138472681825</v>
      </c>
      <c r="BD60" s="13">
        <f t="shared" si="135"/>
        <v>1.2533287728127824</v>
      </c>
      <c r="BE60" s="13">
        <f t="shared" si="135"/>
        <v>1.1069632954275725</v>
      </c>
      <c r="BF60" s="13">
        <f t="shared" si="135"/>
        <v>1.2382042418013641</v>
      </c>
      <c r="BG60" s="13"/>
      <c r="BH60" s="13"/>
      <c r="BI60" s="13"/>
      <c r="BJ60" s="13"/>
    </row>
    <row r="61" spans="1:63" x14ac:dyDescent="0.3">
      <c r="A61" s="12" t="s">
        <v>243</v>
      </c>
      <c r="B61" s="12" t="s">
        <v>244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3"/>
      <c r="AH61" s="13"/>
      <c r="AI61" s="12"/>
      <c r="AJ61" s="12"/>
      <c r="AK61" s="13">
        <f>AK33/((AK35*0.33)+(AK36*0.67))</f>
        <v>0.53960070516001246</v>
      </c>
      <c r="AL61" s="13">
        <f t="shared" ref="AL61:BF61" si="136">AL33/((AL35*0.33)+(AL36*0.67))</f>
        <v>0.80171659414296148</v>
      </c>
      <c r="AM61" s="13">
        <f t="shared" si="136"/>
        <v>0.43136529088777831</v>
      </c>
      <c r="AN61" s="13">
        <f t="shared" si="136"/>
        <v>0.61416288836828015</v>
      </c>
      <c r="AO61" s="13">
        <f t="shared" si="136"/>
        <v>0.52776632451552696</v>
      </c>
      <c r="AP61" s="13">
        <f t="shared" si="136"/>
        <v>0.64808436254940549</v>
      </c>
      <c r="AQ61" s="13">
        <f t="shared" si="136"/>
        <v>0.66402253262056676</v>
      </c>
      <c r="AR61" s="13">
        <f t="shared" si="136"/>
        <v>0.85074910297542294</v>
      </c>
      <c r="AS61" s="13">
        <f t="shared" si="136"/>
        <v>0.52059519100192309</v>
      </c>
      <c r="AT61" s="13">
        <f t="shared" si="136"/>
        <v>0.57300597083895755</v>
      </c>
      <c r="AU61" s="13">
        <f t="shared" si="136"/>
        <v>0.66402253262056676</v>
      </c>
      <c r="AV61" s="13">
        <f t="shared" si="136"/>
        <v>0.56085222876867213</v>
      </c>
      <c r="AW61" s="13">
        <f t="shared" si="136"/>
        <v>0.54777647342001268</v>
      </c>
      <c r="AX61" s="13">
        <f t="shared" si="136"/>
        <v>0.79298651514635998</v>
      </c>
      <c r="AY61" s="13">
        <f t="shared" si="136"/>
        <v>0.66402253262056676</v>
      </c>
      <c r="AZ61" s="13">
        <f t="shared" si="136"/>
        <v>0.66140618747353241</v>
      </c>
      <c r="BA61" s="13">
        <f t="shared" si="136"/>
        <v>0.84442741969807966</v>
      </c>
      <c r="BB61" s="13">
        <f t="shared" si="136"/>
        <v>0.42868600336673618</v>
      </c>
      <c r="BC61" s="13">
        <f t="shared" si="136"/>
        <v>1.020561271853196</v>
      </c>
      <c r="BD61" s="13">
        <f t="shared" si="136"/>
        <v>1.0428321710221407</v>
      </c>
      <c r="BE61" s="13">
        <f t="shared" si="136"/>
        <v>0.54756546656079108</v>
      </c>
      <c r="BF61" s="13">
        <f t="shared" si="136"/>
        <v>0.55581296547291015</v>
      </c>
      <c r="BG61" s="13"/>
      <c r="BH61" s="13"/>
      <c r="BI61" s="13"/>
      <c r="BJ61" s="13"/>
    </row>
    <row r="63" spans="1:63" x14ac:dyDescent="0.3">
      <c r="A63" s="27" t="s">
        <v>247</v>
      </c>
      <c r="B63" s="29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I63" s="27"/>
      <c r="AJ63" s="29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</row>
    <row r="64" spans="1:63" x14ac:dyDescent="0.3">
      <c r="A64" s="27" t="s">
        <v>248</v>
      </c>
      <c r="B64" s="29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I64" s="27"/>
      <c r="AJ64" s="29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</row>
    <row r="65" spans="1:1" x14ac:dyDescent="0.3">
      <c r="A65" s="27" t="s">
        <v>249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workbookViewId="0"/>
  </sheetViews>
  <sheetFormatPr defaultRowHeight="14.4" x14ac:dyDescent="0.3"/>
  <cols>
    <col min="1" max="1" width="18.44140625" bestFit="1" customWidth="1"/>
    <col min="2" max="2" width="9.6640625" style="1" customWidth="1"/>
    <col min="3" max="4" width="9.6640625" customWidth="1"/>
    <col min="5" max="5" width="4" customWidth="1"/>
    <col min="6" max="7" width="8.6640625" customWidth="1"/>
    <col min="8" max="8" width="8.6640625" style="7" customWidth="1"/>
    <col min="9" max="9" width="11.6640625" style="7" customWidth="1"/>
    <col min="10" max="10" width="4" customWidth="1"/>
    <col min="11" max="11" width="11.109375" style="1" customWidth="1"/>
    <col min="14" max="14" width="4" customWidth="1"/>
  </cols>
  <sheetData>
    <row r="1" spans="1:14" ht="15" thickBot="1" x14ac:dyDescent="0.35">
      <c r="A1" s="18" t="s">
        <v>124</v>
      </c>
      <c r="B1" s="18" t="s">
        <v>125</v>
      </c>
      <c r="C1" s="19">
        <v>2572506</v>
      </c>
      <c r="D1" s="19">
        <v>2574133</v>
      </c>
      <c r="E1" s="20"/>
      <c r="F1" s="21" t="s">
        <v>126</v>
      </c>
      <c r="G1" s="21" t="s">
        <v>127</v>
      </c>
      <c r="H1" s="22" t="s">
        <v>128</v>
      </c>
      <c r="I1" s="22" t="s">
        <v>129</v>
      </c>
      <c r="J1" s="23"/>
      <c r="K1" s="18" t="s">
        <v>130</v>
      </c>
      <c r="L1" s="19">
        <v>2572506</v>
      </c>
      <c r="M1" s="19">
        <v>2574133</v>
      </c>
      <c r="N1" s="6"/>
    </row>
    <row r="2" spans="1:14" ht="15" thickTop="1" x14ac:dyDescent="0.3">
      <c r="A2" s="27" t="s">
        <v>131</v>
      </c>
      <c r="B2" s="29" t="s">
        <v>132</v>
      </c>
      <c r="C2" s="10" t="s">
        <v>161</v>
      </c>
      <c r="D2" s="10" t="s">
        <v>161</v>
      </c>
      <c r="E2" s="6"/>
      <c r="F2" s="15"/>
      <c r="G2" s="15"/>
      <c r="H2" s="17"/>
      <c r="I2" s="17"/>
      <c r="J2" s="6"/>
      <c r="K2" s="29">
        <v>20</v>
      </c>
      <c r="L2" s="3"/>
      <c r="M2" s="3"/>
      <c r="N2" s="6"/>
    </row>
    <row r="3" spans="1:14" x14ac:dyDescent="0.3">
      <c r="A3" s="27" t="s">
        <v>133</v>
      </c>
      <c r="B3" s="29" t="s">
        <v>134</v>
      </c>
      <c r="C3" s="10">
        <v>1</v>
      </c>
      <c r="D3" s="10">
        <v>0.8</v>
      </c>
      <c r="E3" s="6"/>
      <c r="F3" s="15">
        <f>MIN(C3:D3)</f>
        <v>0.8</v>
      </c>
      <c r="G3" s="15">
        <f>MAX(C3:D3)</f>
        <v>1</v>
      </c>
      <c r="H3" s="17">
        <f>AVERAGE(C3:D3)</f>
        <v>0.9</v>
      </c>
      <c r="I3" s="17">
        <f>STDEV(C3:D3)</f>
        <v>0.14142135623730956</v>
      </c>
      <c r="J3" s="6"/>
      <c r="K3" s="29">
        <v>3</v>
      </c>
      <c r="L3" s="3">
        <f t="shared" ref="L3:M5" si="0">C3/$K3</f>
        <v>0.33333333333333331</v>
      </c>
      <c r="M3" s="3">
        <f t="shared" si="0"/>
        <v>0.26666666666666666</v>
      </c>
      <c r="N3" s="6"/>
    </row>
    <row r="4" spans="1:14" x14ac:dyDescent="0.3">
      <c r="A4" s="27" t="s">
        <v>135</v>
      </c>
      <c r="B4" s="29" t="s">
        <v>136</v>
      </c>
      <c r="C4" s="10">
        <v>4200</v>
      </c>
      <c r="D4" s="10">
        <v>4000</v>
      </c>
      <c r="E4" s="6"/>
      <c r="F4" s="15">
        <f>MIN(C4:D4)</f>
        <v>4000</v>
      </c>
      <c r="G4" s="15">
        <f>MAX(C4:D4)</f>
        <v>4200</v>
      </c>
      <c r="H4" s="16">
        <f>AVERAGE(C4:D4)</f>
        <v>4100</v>
      </c>
      <c r="I4" s="16">
        <f>STDEV(C4:D4)</f>
        <v>141.42135623730951</v>
      </c>
      <c r="J4" s="6"/>
      <c r="K4" s="29">
        <v>80000</v>
      </c>
      <c r="L4" s="3">
        <f t="shared" si="0"/>
        <v>5.2499999999999998E-2</v>
      </c>
      <c r="M4" s="3">
        <f t="shared" si="0"/>
        <v>0.05</v>
      </c>
      <c r="N4" s="6"/>
    </row>
    <row r="5" spans="1:14" x14ac:dyDescent="0.3">
      <c r="A5" s="27" t="s">
        <v>137</v>
      </c>
      <c r="B5" s="29" t="s">
        <v>138</v>
      </c>
      <c r="C5" s="10">
        <v>5</v>
      </c>
      <c r="D5" s="10">
        <v>4</v>
      </c>
      <c r="E5" s="6"/>
      <c r="F5" s="15">
        <f>MIN(C5:D5)</f>
        <v>4</v>
      </c>
      <c r="G5" s="15">
        <f>MAX(C5:D5)</f>
        <v>5</v>
      </c>
      <c r="H5" s="17">
        <f>AVERAGE(C5:D5)</f>
        <v>4.5</v>
      </c>
      <c r="I5" s="17">
        <f>STDEV(C5:D5)</f>
        <v>0.70710678118654757</v>
      </c>
      <c r="J5" s="6"/>
      <c r="K5" s="29">
        <v>350</v>
      </c>
      <c r="L5" s="3">
        <f t="shared" si="0"/>
        <v>1.4285714285714285E-2</v>
      </c>
      <c r="M5" s="3">
        <f t="shared" si="0"/>
        <v>1.1428571428571429E-2</v>
      </c>
      <c r="N5" s="6"/>
    </row>
    <row r="6" spans="1:14" x14ac:dyDescent="0.3">
      <c r="A6" s="27" t="s">
        <v>139</v>
      </c>
      <c r="B6" s="29" t="s">
        <v>140</v>
      </c>
      <c r="C6" s="10" t="s">
        <v>161</v>
      </c>
      <c r="D6" s="10" t="s">
        <v>161</v>
      </c>
      <c r="E6" s="6"/>
      <c r="F6" s="15"/>
      <c r="G6" s="15"/>
      <c r="H6" s="17"/>
      <c r="I6" s="17"/>
      <c r="J6" s="6"/>
      <c r="K6" s="29">
        <v>13.6</v>
      </c>
      <c r="L6" s="3"/>
      <c r="M6" s="3"/>
      <c r="N6" s="6"/>
    </row>
    <row r="7" spans="1:14" x14ac:dyDescent="0.3">
      <c r="A7" s="27" t="s">
        <v>141</v>
      </c>
      <c r="B7" s="29" t="s">
        <v>142</v>
      </c>
      <c r="C7" s="10">
        <v>4</v>
      </c>
      <c r="D7" s="10">
        <v>3</v>
      </c>
      <c r="E7" s="6"/>
      <c r="F7" s="15">
        <f t="shared" ref="F7:F15" si="1">MIN(C7:D7)</f>
        <v>3</v>
      </c>
      <c r="G7" s="15">
        <f t="shared" ref="G7:G15" si="2">MAX(C7:D7)</f>
        <v>4</v>
      </c>
      <c r="H7" s="17">
        <f t="shared" ref="H7:H15" si="3">AVERAGE(C7:D7)</f>
        <v>3.5</v>
      </c>
      <c r="I7" s="17">
        <f t="shared" ref="I7:I15" si="4">STDEV(C7:D7)</f>
        <v>0.70710678118654757</v>
      </c>
      <c r="J7" s="6"/>
      <c r="K7" s="29">
        <v>107</v>
      </c>
      <c r="L7" s="3">
        <f t="shared" ref="L7:L15" si="5">C7/$K7</f>
        <v>3.7383177570093455E-2</v>
      </c>
      <c r="M7" s="3">
        <f t="shared" ref="M7:M15" si="6">D7/$K7</f>
        <v>2.8037383177570093E-2</v>
      </c>
      <c r="N7" s="6"/>
    </row>
    <row r="8" spans="1:14" x14ac:dyDescent="0.3">
      <c r="A8" s="27" t="s">
        <v>143</v>
      </c>
      <c r="B8" s="29" t="s">
        <v>144</v>
      </c>
      <c r="C8" s="10">
        <v>3</v>
      </c>
      <c r="D8" s="10">
        <v>2</v>
      </c>
      <c r="E8" s="6"/>
      <c r="F8" s="15">
        <f t="shared" si="1"/>
        <v>2</v>
      </c>
      <c r="G8" s="15">
        <f t="shared" si="2"/>
        <v>3</v>
      </c>
      <c r="H8" s="17">
        <f t="shared" si="3"/>
        <v>2.5</v>
      </c>
      <c r="I8" s="17">
        <f t="shared" si="4"/>
        <v>0.70710678118654757</v>
      </c>
      <c r="J8" s="6"/>
      <c r="K8" s="29">
        <v>83</v>
      </c>
      <c r="L8" s="3">
        <f t="shared" si="5"/>
        <v>3.614457831325301E-2</v>
      </c>
      <c r="M8" s="3">
        <f t="shared" si="6"/>
        <v>2.4096385542168676E-2</v>
      </c>
      <c r="N8" s="6"/>
    </row>
    <row r="9" spans="1:14" x14ac:dyDescent="0.3">
      <c r="A9" s="27" t="s">
        <v>145</v>
      </c>
      <c r="B9" s="29" t="s">
        <v>146</v>
      </c>
      <c r="C9" s="10">
        <v>1</v>
      </c>
      <c r="D9" s="10">
        <v>1</v>
      </c>
      <c r="E9" s="6"/>
      <c r="F9" s="15">
        <f t="shared" si="1"/>
        <v>1</v>
      </c>
      <c r="G9" s="15">
        <f t="shared" si="2"/>
        <v>1</v>
      </c>
      <c r="H9" s="17">
        <f t="shared" si="3"/>
        <v>1</v>
      </c>
      <c r="I9" s="17">
        <f t="shared" si="4"/>
        <v>0</v>
      </c>
      <c r="J9" s="6"/>
      <c r="K9" s="29">
        <v>600</v>
      </c>
      <c r="L9" s="3">
        <f t="shared" si="5"/>
        <v>1.6666666666666668E-3</v>
      </c>
      <c r="M9" s="3">
        <f t="shared" si="6"/>
        <v>1.6666666666666668E-3</v>
      </c>
      <c r="N9" s="6"/>
    </row>
    <row r="10" spans="1:14" x14ac:dyDescent="0.3">
      <c r="A10" s="27" t="s">
        <v>147</v>
      </c>
      <c r="B10" s="29" t="s">
        <v>148</v>
      </c>
      <c r="C10" s="10">
        <v>600</v>
      </c>
      <c r="D10" s="10">
        <v>700.00000000000011</v>
      </c>
      <c r="E10" s="6"/>
      <c r="F10" s="15">
        <f t="shared" si="1"/>
        <v>600</v>
      </c>
      <c r="G10" s="15">
        <f t="shared" si="2"/>
        <v>700.00000000000011</v>
      </c>
      <c r="H10" s="16">
        <f t="shared" si="3"/>
        <v>650</v>
      </c>
      <c r="I10" s="16">
        <f t="shared" si="4"/>
        <v>70.710678118654826</v>
      </c>
      <c r="J10" s="6"/>
      <c r="K10" s="29">
        <v>35000</v>
      </c>
      <c r="L10" s="3">
        <f t="shared" si="5"/>
        <v>1.7142857142857144E-2</v>
      </c>
      <c r="M10" s="3">
        <f t="shared" si="6"/>
        <v>2.0000000000000004E-2</v>
      </c>
      <c r="N10" s="6"/>
    </row>
    <row r="11" spans="1:14" x14ac:dyDescent="0.3">
      <c r="A11" s="27" t="s">
        <v>149</v>
      </c>
      <c r="B11" s="29" t="s">
        <v>150</v>
      </c>
      <c r="C11" s="10">
        <v>5</v>
      </c>
      <c r="D11" s="10">
        <v>3</v>
      </c>
      <c r="E11" s="6"/>
      <c r="F11" s="15">
        <f t="shared" si="1"/>
        <v>3</v>
      </c>
      <c r="G11" s="15">
        <f t="shared" si="2"/>
        <v>5</v>
      </c>
      <c r="H11" s="17">
        <f t="shared" si="3"/>
        <v>4</v>
      </c>
      <c r="I11" s="17">
        <f t="shared" si="4"/>
        <v>1.4142135623730951</v>
      </c>
      <c r="J11" s="6"/>
      <c r="K11" s="29">
        <v>17</v>
      </c>
      <c r="L11" s="3">
        <f t="shared" si="5"/>
        <v>0.29411764705882354</v>
      </c>
      <c r="M11" s="3">
        <f t="shared" si="6"/>
        <v>0.17647058823529413</v>
      </c>
      <c r="N11" s="6"/>
    </row>
    <row r="12" spans="1:14" x14ac:dyDescent="0.3">
      <c r="A12" s="27" t="s">
        <v>151</v>
      </c>
      <c r="B12" s="29" t="s">
        <v>152</v>
      </c>
      <c r="C12" s="10">
        <v>14</v>
      </c>
      <c r="D12" s="10">
        <v>10</v>
      </c>
      <c r="E12" s="6"/>
      <c r="F12" s="15">
        <f t="shared" si="1"/>
        <v>10</v>
      </c>
      <c r="G12" s="15">
        <f t="shared" si="2"/>
        <v>14</v>
      </c>
      <c r="H12" s="17">
        <f t="shared" si="3"/>
        <v>12</v>
      </c>
      <c r="I12" s="17">
        <f t="shared" si="4"/>
        <v>2.8284271247461903</v>
      </c>
      <c r="J12" s="6"/>
      <c r="K12" s="29">
        <v>44</v>
      </c>
      <c r="L12" s="3">
        <f t="shared" si="5"/>
        <v>0.31818181818181818</v>
      </c>
      <c r="M12" s="3">
        <f t="shared" si="6"/>
        <v>0.22727272727272727</v>
      </c>
      <c r="N12" s="6"/>
    </row>
    <row r="13" spans="1:14" x14ac:dyDescent="0.3">
      <c r="A13" s="27" t="s">
        <v>153</v>
      </c>
      <c r="B13" s="29" t="s">
        <v>154</v>
      </c>
      <c r="C13" s="10">
        <v>5</v>
      </c>
      <c r="D13" s="10">
        <v>4</v>
      </c>
      <c r="E13" s="6"/>
      <c r="F13" s="15">
        <f t="shared" si="1"/>
        <v>4</v>
      </c>
      <c r="G13" s="15">
        <f t="shared" si="2"/>
        <v>5</v>
      </c>
      <c r="H13" s="17">
        <f t="shared" si="3"/>
        <v>4.5</v>
      </c>
      <c r="I13" s="17">
        <f t="shared" si="4"/>
        <v>0.70710678118654757</v>
      </c>
      <c r="J13" s="6"/>
      <c r="K13" s="29">
        <v>25</v>
      </c>
      <c r="L13" s="3">
        <f t="shared" si="5"/>
        <v>0.2</v>
      </c>
      <c r="M13" s="3">
        <f t="shared" si="6"/>
        <v>0.16</v>
      </c>
      <c r="N13" s="6"/>
    </row>
    <row r="14" spans="1:14" x14ac:dyDescent="0.3">
      <c r="A14" s="27" t="s">
        <v>155</v>
      </c>
      <c r="B14" s="29" t="s">
        <v>156</v>
      </c>
      <c r="C14" s="10">
        <v>4</v>
      </c>
      <c r="D14" s="10">
        <v>3</v>
      </c>
      <c r="E14" s="6"/>
      <c r="F14" s="15">
        <f t="shared" si="1"/>
        <v>3</v>
      </c>
      <c r="G14" s="15">
        <f t="shared" si="2"/>
        <v>4</v>
      </c>
      <c r="H14" s="17">
        <f t="shared" si="3"/>
        <v>3.5</v>
      </c>
      <c r="I14" s="17">
        <f t="shared" si="4"/>
        <v>0.70710678118654757</v>
      </c>
      <c r="J14" s="6"/>
      <c r="K14" s="29">
        <v>71</v>
      </c>
      <c r="L14" s="3">
        <f t="shared" si="5"/>
        <v>5.6338028169014086E-2</v>
      </c>
      <c r="M14" s="3">
        <f t="shared" si="6"/>
        <v>4.2253521126760563E-2</v>
      </c>
      <c r="N14" s="6"/>
    </row>
    <row r="15" spans="1:14" x14ac:dyDescent="0.3">
      <c r="A15" s="27" t="s">
        <v>157</v>
      </c>
      <c r="B15" s="29" t="s">
        <v>158</v>
      </c>
      <c r="C15" s="10">
        <v>2</v>
      </c>
      <c r="D15" s="10">
        <v>2</v>
      </c>
      <c r="E15" s="6"/>
      <c r="F15" s="15">
        <f t="shared" si="1"/>
        <v>2</v>
      </c>
      <c r="G15" s="15">
        <f t="shared" si="2"/>
        <v>2</v>
      </c>
      <c r="H15" s="17">
        <f t="shared" si="3"/>
        <v>2</v>
      </c>
      <c r="I15" s="17">
        <f t="shared" si="4"/>
        <v>0</v>
      </c>
      <c r="J15" s="6"/>
      <c r="K15" s="29">
        <v>17</v>
      </c>
      <c r="L15" s="3">
        <f t="shared" si="5"/>
        <v>0.11764705882352941</v>
      </c>
      <c r="M15" s="3">
        <f t="shared" si="6"/>
        <v>0.11764705882352941</v>
      </c>
      <c r="N15" s="6"/>
    </row>
    <row r="16" spans="1:14" x14ac:dyDescent="0.3">
      <c r="A16" s="27" t="s">
        <v>159</v>
      </c>
      <c r="B16" s="29" t="s">
        <v>160</v>
      </c>
      <c r="C16" s="10" t="s">
        <v>161</v>
      </c>
      <c r="D16" s="10" t="s">
        <v>161</v>
      </c>
      <c r="E16" s="6"/>
      <c r="F16" s="15"/>
      <c r="G16" s="15"/>
      <c r="H16" s="17"/>
      <c r="I16" s="17"/>
      <c r="J16" s="6"/>
      <c r="K16" s="29">
        <v>1.6</v>
      </c>
      <c r="L16" s="3"/>
      <c r="M16" s="3"/>
      <c r="N16" s="6"/>
    </row>
    <row r="17" spans="1:14" x14ac:dyDescent="0.3">
      <c r="A17" s="27" t="s">
        <v>162</v>
      </c>
      <c r="B17" s="29" t="s">
        <v>163</v>
      </c>
      <c r="C17" s="10">
        <v>0.74</v>
      </c>
      <c r="D17" s="10">
        <v>1.2</v>
      </c>
      <c r="E17" s="6"/>
      <c r="F17" s="15">
        <f t="shared" ref="F17:F23" si="7">MIN(C17:D17)</f>
        <v>0.74</v>
      </c>
      <c r="G17" s="15">
        <f>MAX(C17:D17)</f>
        <v>1.2</v>
      </c>
      <c r="H17" s="17">
        <f>AVERAGE(C17:D17)</f>
        <v>0.97</v>
      </c>
      <c r="I17" s="17">
        <f>STDEV(C17:D17)</f>
        <v>0.32526911934581204</v>
      </c>
      <c r="J17" s="6"/>
      <c r="K17" s="29">
        <v>112</v>
      </c>
      <c r="L17" s="3">
        <f t="shared" ref="L17:M20" si="8">C17/$K17</f>
        <v>6.6071428571428574E-3</v>
      </c>
      <c r="M17" s="3">
        <f t="shared" si="8"/>
        <v>1.0714285714285714E-2</v>
      </c>
      <c r="N17" s="6"/>
    </row>
    <row r="18" spans="1:14" x14ac:dyDescent="0.3">
      <c r="A18" s="27" t="s">
        <v>164</v>
      </c>
      <c r="B18" s="29" t="s">
        <v>165</v>
      </c>
      <c r="C18" s="10">
        <v>3</v>
      </c>
      <c r="D18" s="10">
        <v>2</v>
      </c>
      <c r="E18" s="6"/>
      <c r="F18" s="15">
        <f t="shared" si="7"/>
        <v>2</v>
      </c>
      <c r="G18" s="15">
        <f>MAX(C18:D18)</f>
        <v>3</v>
      </c>
      <c r="H18" s="17">
        <f>AVERAGE(C18:D18)</f>
        <v>2.5</v>
      </c>
      <c r="I18" s="17">
        <f>STDEV(C18:D18)</f>
        <v>0.70710678118654757</v>
      </c>
      <c r="J18" s="6"/>
      <c r="K18" s="29">
        <v>22</v>
      </c>
      <c r="L18" s="3">
        <f t="shared" si="8"/>
        <v>0.13636363636363635</v>
      </c>
      <c r="M18" s="3">
        <f t="shared" si="8"/>
        <v>9.0909090909090912E-2</v>
      </c>
      <c r="N18" s="6"/>
    </row>
    <row r="19" spans="1:14" x14ac:dyDescent="0.3">
      <c r="A19" s="27" t="s">
        <v>166</v>
      </c>
      <c r="B19" s="29" t="s">
        <v>167</v>
      </c>
      <c r="C19" s="10">
        <v>83</v>
      </c>
      <c r="D19" s="10">
        <v>56</v>
      </c>
      <c r="E19" s="6"/>
      <c r="F19" s="15">
        <f t="shared" si="7"/>
        <v>56</v>
      </c>
      <c r="G19" s="15">
        <f>MAX(C19:D19)</f>
        <v>83</v>
      </c>
      <c r="H19" s="17">
        <f>AVERAGE(C19:D19)</f>
        <v>69.5</v>
      </c>
      <c r="I19" s="17">
        <f>STDEV(C19:D19)</f>
        <v>19.091883092036785</v>
      </c>
      <c r="J19" s="6"/>
      <c r="K19" s="29">
        <v>190</v>
      </c>
      <c r="L19" s="3">
        <f t="shared" si="8"/>
        <v>0.43684210526315792</v>
      </c>
      <c r="M19" s="3">
        <f t="shared" si="8"/>
        <v>0.29473684210526313</v>
      </c>
      <c r="N19" s="6"/>
    </row>
    <row r="20" spans="1:14" x14ac:dyDescent="0.3">
      <c r="A20" s="27" t="s">
        <v>168</v>
      </c>
      <c r="B20" s="29" t="s">
        <v>169</v>
      </c>
      <c r="C20" s="10">
        <v>0.6</v>
      </c>
      <c r="D20" s="10">
        <v>0.62</v>
      </c>
      <c r="E20" s="6"/>
      <c r="F20" s="15">
        <f t="shared" si="7"/>
        <v>0.6</v>
      </c>
      <c r="G20" s="15">
        <f>MAX(C20:D20)</f>
        <v>0.62</v>
      </c>
      <c r="H20" s="17">
        <f>AVERAGE(C20:D20)</f>
        <v>0.61</v>
      </c>
      <c r="I20" s="17">
        <f>STDEV(C20:D20)</f>
        <v>1.4142135623730963E-2</v>
      </c>
      <c r="J20" s="6"/>
      <c r="K20" s="29">
        <v>12</v>
      </c>
      <c r="L20" s="3">
        <f t="shared" si="8"/>
        <v>4.9999999999999996E-2</v>
      </c>
      <c r="M20" s="3">
        <f t="shared" si="8"/>
        <v>5.1666666666666666E-2</v>
      </c>
      <c r="N20" s="6"/>
    </row>
    <row r="21" spans="1:14" x14ac:dyDescent="0.3">
      <c r="A21" s="27" t="s">
        <v>170</v>
      </c>
      <c r="B21" s="29" t="s">
        <v>171</v>
      </c>
      <c r="C21" s="10" t="s">
        <v>161</v>
      </c>
      <c r="D21" s="10" t="s">
        <v>161</v>
      </c>
      <c r="E21" s="6"/>
      <c r="F21" s="15"/>
      <c r="G21" s="15"/>
      <c r="H21" s="17"/>
      <c r="I21" s="17"/>
      <c r="J21" s="6"/>
      <c r="K21" s="29">
        <v>1.5</v>
      </c>
      <c r="L21" s="3"/>
      <c r="M21" s="3"/>
      <c r="N21" s="6"/>
    </row>
    <row r="22" spans="1:14" x14ac:dyDescent="0.3">
      <c r="A22" s="27" t="s">
        <v>172</v>
      </c>
      <c r="B22" s="29" t="s">
        <v>173</v>
      </c>
      <c r="C22" s="10">
        <v>0.41</v>
      </c>
      <c r="D22" s="10">
        <v>0.32</v>
      </c>
      <c r="E22" s="6"/>
      <c r="F22" s="15">
        <f t="shared" si="7"/>
        <v>0.32</v>
      </c>
      <c r="G22" s="15"/>
      <c r="H22" s="17"/>
      <c r="I22" s="17"/>
      <c r="J22" s="6"/>
      <c r="K22" s="29">
        <v>0.05</v>
      </c>
      <c r="L22" s="3"/>
      <c r="M22" s="3"/>
      <c r="N22" s="6"/>
    </row>
    <row r="23" spans="1:14" x14ac:dyDescent="0.3">
      <c r="A23" s="27" t="s">
        <v>174</v>
      </c>
      <c r="B23" s="29" t="s">
        <v>175</v>
      </c>
      <c r="C23" s="10">
        <v>0.03</v>
      </c>
      <c r="D23" s="10">
        <v>0.03</v>
      </c>
      <c r="E23" s="6"/>
      <c r="F23" s="15">
        <f t="shared" si="7"/>
        <v>0.03</v>
      </c>
      <c r="G23" s="15">
        <f>MAX(C23:D23)</f>
        <v>0.03</v>
      </c>
      <c r="H23" s="17"/>
      <c r="I23" s="17"/>
      <c r="J23" s="6"/>
      <c r="K23" s="29">
        <v>9.8000000000000004E-2</v>
      </c>
      <c r="L23" s="3">
        <f>C23/$K23</f>
        <v>0.30612244897959179</v>
      </c>
      <c r="M23" s="3">
        <f>D23/$K23</f>
        <v>0.30612244897959179</v>
      </c>
      <c r="N23" s="6"/>
    </row>
    <row r="24" spans="1:14" x14ac:dyDescent="0.3">
      <c r="A24" s="27" t="s">
        <v>176</v>
      </c>
      <c r="B24" s="29" t="s">
        <v>177</v>
      </c>
      <c r="C24" s="10" t="s">
        <v>161</v>
      </c>
      <c r="D24" s="10" t="s">
        <v>161</v>
      </c>
      <c r="E24" s="6"/>
      <c r="F24" s="15"/>
      <c r="G24" s="15"/>
      <c r="H24" s="17"/>
      <c r="I24" s="17"/>
      <c r="J24" s="6"/>
      <c r="K24" s="29">
        <v>0.05</v>
      </c>
      <c r="L24" s="3"/>
      <c r="M24" s="3"/>
      <c r="N24" s="6"/>
    </row>
    <row r="25" spans="1:14" x14ac:dyDescent="0.3">
      <c r="A25" s="27" t="s">
        <v>178</v>
      </c>
      <c r="B25" s="29" t="s">
        <v>179</v>
      </c>
      <c r="C25" s="10" t="s">
        <v>161</v>
      </c>
      <c r="D25" s="10" t="s">
        <v>161</v>
      </c>
      <c r="E25" s="6"/>
      <c r="F25" s="15"/>
      <c r="G25" s="15"/>
      <c r="H25" s="17"/>
      <c r="I25" s="17"/>
      <c r="J25" s="6"/>
      <c r="K25" s="29">
        <v>5.5</v>
      </c>
      <c r="L25" s="3"/>
      <c r="M25" s="3"/>
      <c r="N25" s="6"/>
    </row>
    <row r="26" spans="1:14" x14ac:dyDescent="0.3">
      <c r="A26" s="27" t="s">
        <v>180</v>
      </c>
      <c r="B26" s="29" t="s">
        <v>181</v>
      </c>
      <c r="C26" s="10" t="s">
        <v>161</v>
      </c>
      <c r="D26" s="10" t="s">
        <v>161</v>
      </c>
      <c r="E26" s="6"/>
      <c r="F26" s="15"/>
      <c r="G26" s="15"/>
      <c r="H26" s="17"/>
      <c r="I26" s="17"/>
      <c r="J26" s="6"/>
      <c r="K26" s="5" t="s">
        <v>182</v>
      </c>
      <c r="L26" s="3"/>
      <c r="M26" s="3"/>
      <c r="N26" s="6"/>
    </row>
    <row r="27" spans="1:14" x14ac:dyDescent="0.3">
      <c r="A27" s="27" t="s">
        <v>183</v>
      </c>
      <c r="B27" s="29" t="s">
        <v>184</v>
      </c>
      <c r="C27" s="10" t="s">
        <v>161</v>
      </c>
      <c r="D27" s="10" t="s">
        <v>161</v>
      </c>
      <c r="E27" s="6"/>
      <c r="F27" s="15"/>
      <c r="G27" s="15"/>
      <c r="H27" s="17"/>
      <c r="I27" s="17"/>
      <c r="J27" s="6"/>
      <c r="K27" s="29">
        <v>4.5999999999999996</v>
      </c>
      <c r="L27" s="3"/>
      <c r="M27" s="3"/>
      <c r="N27" s="6"/>
    </row>
    <row r="28" spans="1:14" x14ac:dyDescent="0.3">
      <c r="A28" s="27" t="s">
        <v>185</v>
      </c>
      <c r="B28" s="29" t="s">
        <v>186</v>
      </c>
      <c r="C28" s="10">
        <v>16</v>
      </c>
      <c r="D28" s="10">
        <v>13</v>
      </c>
      <c r="E28" s="6"/>
      <c r="F28" s="15">
        <f>MIN(C28:D28)</f>
        <v>13</v>
      </c>
      <c r="G28" s="15">
        <f>MAX(C28:D28)</f>
        <v>16</v>
      </c>
      <c r="H28" s="17">
        <f>AVERAGE(C28:D28)</f>
        <v>14.5</v>
      </c>
      <c r="I28" s="17">
        <f>STDEV(C28:D28)</f>
        <v>2.1213203435596424</v>
      </c>
      <c r="J28" s="6"/>
      <c r="K28" s="29">
        <v>550</v>
      </c>
      <c r="L28" s="3">
        <f>C28/$K28</f>
        <v>2.9090909090909091E-2</v>
      </c>
      <c r="M28" s="3">
        <f>D28/$K28</f>
        <v>2.3636363636363636E-2</v>
      </c>
      <c r="N28" s="6"/>
    </row>
    <row r="29" spans="1:14" x14ac:dyDescent="0.3">
      <c r="A29" s="27" t="s">
        <v>187</v>
      </c>
      <c r="B29" s="29" t="s">
        <v>188</v>
      </c>
      <c r="C29" s="10" t="s">
        <v>161</v>
      </c>
      <c r="D29" s="10" t="s">
        <v>161</v>
      </c>
      <c r="E29" s="6"/>
      <c r="F29" s="15"/>
      <c r="G29" s="15"/>
      <c r="H29" s="17"/>
      <c r="I29" s="17"/>
      <c r="J29" s="6"/>
      <c r="K29" s="29">
        <v>30</v>
      </c>
      <c r="L29" s="3"/>
      <c r="M29" s="3"/>
      <c r="N29" s="6"/>
    </row>
    <row r="30" spans="1:14" x14ac:dyDescent="0.3">
      <c r="A30" s="27" t="s">
        <v>189</v>
      </c>
      <c r="B30" s="29" t="s">
        <v>190</v>
      </c>
      <c r="C30" s="10">
        <v>3.6</v>
      </c>
      <c r="D30" s="10">
        <v>3.6</v>
      </c>
      <c r="E30" s="6"/>
      <c r="F30" s="15">
        <f t="shared" ref="F30:F39" si="9">MIN(C30:D30)</f>
        <v>3.6</v>
      </c>
      <c r="G30" s="15">
        <f t="shared" ref="G30:G39" si="10">MAX(C30:D30)</f>
        <v>3.6</v>
      </c>
      <c r="H30" s="17">
        <f t="shared" ref="H30:H39" si="11">AVERAGE(C30:D30)</f>
        <v>3.6</v>
      </c>
      <c r="I30" s="17">
        <f t="shared" ref="I30:I39" si="12">STDEV(C30:D30)</f>
        <v>0</v>
      </c>
      <c r="J30" s="6"/>
      <c r="K30" s="29">
        <v>64</v>
      </c>
      <c r="L30" s="3">
        <f t="shared" ref="L30:L39" si="13">C30/$K30</f>
        <v>5.6250000000000001E-2</v>
      </c>
      <c r="M30" s="3">
        <f t="shared" ref="M30:M39" si="14">D30/$K30</f>
        <v>5.6250000000000001E-2</v>
      </c>
      <c r="N30" s="6"/>
    </row>
    <row r="31" spans="1:14" x14ac:dyDescent="0.3">
      <c r="A31" s="27" t="s">
        <v>191</v>
      </c>
      <c r="B31" s="29" t="s">
        <v>192</v>
      </c>
      <c r="C31" s="10">
        <v>0.4</v>
      </c>
      <c r="D31" s="10">
        <v>0.4</v>
      </c>
      <c r="E31" s="6"/>
      <c r="F31" s="15">
        <f t="shared" si="9"/>
        <v>0.4</v>
      </c>
      <c r="G31" s="15">
        <f t="shared" si="10"/>
        <v>0.4</v>
      </c>
      <c r="H31" s="17">
        <f t="shared" si="11"/>
        <v>0.4</v>
      </c>
      <c r="I31" s="17">
        <f t="shared" si="12"/>
        <v>0</v>
      </c>
      <c r="J31" s="6"/>
      <c r="K31" s="29">
        <v>7.1</v>
      </c>
      <c r="L31" s="3">
        <f t="shared" si="13"/>
        <v>5.6338028169014093E-2</v>
      </c>
      <c r="M31" s="3">
        <f t="shared" si="14"/>
        <v>5.6338028169014093E-2</v>
      </c>
      <c r="N31" s="6"/>
    </row>
    <row r="32" spans="1:14" x14ac:dyDescent="0.3">
      <c r="A32" s="27" t="s">
        <v>193</v>
      </c>
      <c r="B32" s="29" t="s">
        <v>194</v>
      </c>
      <c r="C32" s="10">
        <v>1.7</v>
      </c>
      <c r="D32" s="10">
        <v>1.7</v>
      </c>
      <c r="E32" s="6"/>
      <c r="F32" s="15">
        <f t="shared" si="9"/>
        <v>1.7</v>
      </c>
      <c r="G32" s="15">
        <f t="shared" si="10"/>
        <v>1.7</v>
      </c>
      <c r="H32" s="17">
        <f t="shared" si="11"/>
        <v>1.7</v>
      </c>
      <c r="I32" s="17">
        <f t="shared" si="12"/>
        <v>0</v>
      </c>
      <c r="J32" s="6"/>
      <c r="K32" s="29">
        <v>26</v>
      </c>
      <c r="L32" s="3">
        <f t="shared" si="13"/>
        <v>6.5384615384615388E-2</v>
      </c>
      <c r="M32" s="3">
        <f t="shared" si="14"/>
        <v>6.5384615384615388E-2</v>
      </c>
      <c r="N32" s="6"/>
    </row>
    <row r="33" spans="1:14" x14ac:dyDescent="0.3">
      <c r="A33" s="27" t="s">
        <v>195</v>
      </c>
      <c r="B33" s="29" t="s">
        <v>196</v>
      </c>
      <c r="C33" s="10">
        <v>0.4</v>
      </c>
      <c r="D33" s="10">
        <v>0.4</v>
      </c>
      <c r="E33" s="6"/>
      <c r="F33" s="15">
        <f t="shared" si="9"/>
        <v>0.4</v>
      </c>
      <c r="G33" s="15">
        <f t="shared" si="10"/>
        <v>0.4</v>
      </c>
      <c r="H33" s="17">
        <f t="shared" si="11"/>
        <v>0.4</v>
      </c>
      <c r="I33" s="17">
        <f t="shared" si="12"/>
        <v>0</v>
      </c>
      <c r="J33" s="6"/>
      <c r="K33" s="29">
        <v>4.5</v>
      </c>
      <c r="L33" s="3">
        <f t="shared" si="13"/>
        <v>8.8888888888888892E-2</v>
      </c>
      <c r="M33" s="3">
        <f t="shared" si="14"/>
        <v>8.8888888888888892E-2</v>
      </c>
      <c r="N33" s="6"/>
    </row>
    <row r="34" spans="1:14" x14ac:dyDescent="0.3">
      <c r="A34" s="27" t="s">
        <v>197</v>
      </c>
      <c r="B34" s="29" t="s">
        <v>198</v>
      </c>
      <c r="C34" s="10">
        <v>0.1</v>
      </c>
      <c r="D34" s="10">
        <v>0.1</v>
      </c>
      <c r="E34" s="6"/>
      <c r="F34" s="15">
        <f t="shared" si="9"/>
        <v>0.1</v>
      </c>
      <c r="G34" s="15">
        <f t="shared" si="10"/>
        <v>0.1</v>
      </c>
      <c r="H34" s="17">
        <f t="shared" si="11"/>
        <v>0.1</v>
      </c>
      <c r="I34" s="17">
        <f t="shared" si="12"/>
        <v>0</v>
      </c>
      <c r="J34" s="6"/>
      <c r="K34" s="29">
        <v>0.88</v>
      </c>
      <c r="L34" s="3">
        <f t="shared" si="13"/>
        <v>0.11363636363636365</v>
      </c>
      <c r="M34" s="3">
        <f t="shared" si="14"/>
        <v>0.11363636363636365</v>
      </c>
      <c r="N34" s="6"/>
    </row>
    <row r="35" spans="1:14" x14ac:dyDescent="0.3">
      <c r="A35" s="27" t="s">
        <v>199</v>
      </c>
      <c r="B35" s="29" t="s">
        <v>200</v>
      </c>
      <c r="C35" s="10">
        <v>0.5</v>
      </c>
      <c r="D35" s="10">
        <v>0.5</v>
      </c>
      <c r="E35" s="6"/>
      <c r="F35" s="15">
        <f t="shared" si="9"/>
        <v>0.5</v>
      </c>
      <c r="G35" s="15">
        <f t="shared" si="10"/>
        <v>0.5</v>
      </c>
      <c r="H35" s="17">
        <f t="shared" si="11"/>
        <v>0.5</v>
      </c>
      <c r="I35" s="17">
        <f t="shared" si="12"/>
        <v>0</v>
      </c>
      <c r="J35" s="6"/>
      <c r="K35" s="29">
        <v>3.8</v>
      </c>
      <c r="L35" s="3">
        <f t="shared" si="13"/>
        <v>0.13157894736842105</v>
      </c>
      <c r="M35" s="3">
        <f t="shared" si="14"/>
        <v>0.13157894736842105</v>
      </c>
      <c r="N35" s="6"/>
    </row>
    <row r="36" spans="1:14" x14ac:dyDescent="0.3">
      <c r="A36" s="27" t="s">
        <v>201</v>
      </c>
      <c r="B36" s="29" t="s">
        <v>202</v>
      </c>
      <c r="C36" s="10">
        <v>0.1</v>
      </c>
      <c r="D36" s="10">
        <v>0.1</v>
      </c>
      <c r="E36" s="6"/>
      <c r="F36" s="15">
        <f t="shared" si="9"/>
        <v>0.1</v>
      </c>
      <c r="G36" s="15">
        <f t="shared" si="10"/>
        <v>0.1</v>
      </c>
      <c r="H36" s="17">
        <f t="shared" si="11"/>
        <v>0.1</v>
      </c>
      <c r="I36" s="17">
        <f t="shared" si="12"/>
        <v>0</v>
      </c>
      <c r="J36" s="6"/>
      <c r="K36" s="29">
        <v>0.64</v>
      </c>
      <c r="L36" s="3">
        <f t="shared" si="13"/>
        <v>0.15625</v>
      </c>
      <c r="M36" s="3">
        <f t="shared" si="14"/>
        <v>0.15625</v>
      </c>
      <c r="N36" s="6"/>
    </row>
    <row r="37" spans="1:14" x14ac:dyDescent="0.3">
      <c r="A37" s="27" t="s">
        <v>203</v>
      </c>
      <c r="B37" s="29" t="s">
        <v>204</v>
      </c>
      <c r="C37" s="10">
        <v>0.4</v>
      </c>
      <c r="D37" s="10">
        <v>0.4</v>
      </c>
      <c r="E37" s="6"/>
      <c r="F37" s="15">
        <f t="shared" si="9"/>
        <v>0.4</v>
      </c>
      <c r="G37" s="15">
        <f t="shared" si="10"/>
        <v>0.4</v>
      </c>
      <c r="H37" s="17">
        <f t="shared" si="11"/>
        <v>0.4</v>
      </c>
      <c r="I37" s="17">
        <f t="shared" si="12"/>
        <v>0</v>
      </c>
      <c r="J37" s="6"/>
      <c r="K37" s="29">
        <v>3.5</v>
      </c>
      <c r="L37" s="3">
        <f t="shared" si="13"/>
        <v>0.1142857142857143</v>
      </c>
      <c r="M37" s="3">
        <f t="shared" si="14"/>
        <v>0.1142857142857143</v>
      </c>
      <c r="N37" s="6"/>
    </row>
    <row r="38" spans="1:14" x14ac:dyDescent="0.3">
      <c r="A38" s="27" t="s">
        <v>205</v>
      </c>
      <c r="B38" s="29" t="s">
        <v>206</v>
      </c>
      <c r="C38" s="10">
        <v>0.1</v>
      </c>
      <c r="D38" s="10">
        <v>0.1</v>
      </c>
      <c r="E38" s="6"/>
      <c r="F38" s="15">
        <f t="shared" si="9"/>
        <v>0.1</v>
      </c>
      <c r="G38" s="15">
        <f t="shared" si="10"/>
        <v>0.1</v>
      </c>
      <c r="H38" s="17">
        <f t="shared" si="11"/>
        <v>0.1</v>
      </c>
      <c r="I38" s="17">
        <f t="shared" si="12"/>
        <v>0</v>
      </c>
      <c r="J38" s="6"/>
      <c r="K38" s="29">
        <v>0.8</v>
      </c>
      <c r="L38" s="3">
        <f t="shared" si="13"/>
        <v>0.125</v>
      </c>
      <c r="M38" s="3">
        <f t="shared" si="14"/>
        <v>0.125</v>
      </c>
      <c r="N38" s="6"/>
    </row>
    <row r="39" spans="1:14" x14ac:dyDescent="0.3">
      <c r="A39" s="27" t="s">
        <v>207</v>
      </c>
      <c r="B39" s="29" t="s">
        <v>208</v>
      </c>
      <c r="C39" s="10">
        <v>0.2</v>
      </c>
      <c r="D39" s="10">
        <v>0.2</v>
      </c>
      <c r="E39" s="6"/>
      <c r="F39" s="15">
        <f t="shared" si="9"/>
        <v>0.2</v>
      </c>
      <c r="G39" s="15">
        <f t="shared" si="10"/>
        <v>0.2</v>
      </c>
      <c r="H39" s="17">
        <f t="shared" si="11"/>
        <v>0.2</v>
      </c>
      <c r="I39" s="17">
        <f t="shared" si="12"/>
        <v>0</v>
      </c>
      <c r="J39" s="6"/>
      <c r="K39" s="29">
        <v>2.2999999999999998</v>
      </c>
      <c r="L39" s="3">
        <f t="shared" si="13"/>
        <v>8.6956521739130446E-2</v>
      </c>
      <c r="M39" s="3">
        <f t="shared" si="14"/>
        <v>8.6956521739130446E-2</v>
      </c>
      <c r="N39" s="6"/>
    </row>
    <row r="40" spans="1:14" x14ac:dyDescent="0.3">
      <c r="A40" s="27" t="s">
        <v>209</v>
      </c>
      <c r="B40" s="29" t="s">
        <v>210</v>
      </c>
      <c r="C40" s="10" t="s">
        <v>161</v>
      </c>
      <c r="D40" s="10" t="s">
        <v>161</v>
      </c>
      <c r="E40" s="6"/>
      <c r="F40" s="15"/>
      <c r="G40" s="15"/>
      <c r="H40" s="17"/>
      <c r="I40" s="17"/>
      <c r="J40" s="6"/>
      <c r="K40" s="29">
        <v>0.33</v>
      </c>
      <c r="L40" s="3"/>
      <c r="M40" s="3"/>
      <c r="N40" s="6"/>
    </row>
    <row r="41" spans="1:14" x14ac:dyDescent="0.3">
      <c r="A41" s="27" t="s">
        <v>211</v>
      </c>
      <c r="B41" s="29" t="s">
        <v>212</v>
      </c>
      <c r="C41" s="10">
        <v>0.2</v>
      </c>
      <c r="D41" s="10">
        <v>0.2</v>
      </c>
      <c r="E41" s="6"/>
      <c r="F41" s="15"/>
      <c r="G41" s="15"/>
      <c r="H41" s="17"/>
      <c r="I41" s="17"/>
      <c r="J41" s="6"/>
      <c r="K41" s="29">
        <v>2.2000000000000002</v>
      </c>
      <c r="L41" s="3">
        <f>C41/$K41</f>
        <v>9.0909090909090912E-2</v>
      </c>
      <c r="M41" s="3">
        <f>D41/$K41</f>
        <v>9.0909090909090912E-2</v>
      </c>
      <c r="N41" s="6"/>
    </row>
    <row r="42" spans="1:14" x14ac:dyDescent="0.3">
      <c r="A42" s="27" t="s">
        <v>213</v>
      </c>
      <c r="B42" s="29" t="s">
        <v>214</v>
      </c>
      <c r="C42" s="10">
        <v>0</v>
      </c>
      <c r="D42" s="10">
        <v>0</v>
      </c>
      <c r="E42" s="6"/>
      <c r="F42" s="15"/>
      <c r="G42" s="15"/>
      <c r="H42" s="17"/>
      <c r="I42" s="17"/>
      <c r="J42" s="6"/>
      <c r="K42" s="29">
        <v>0.32</v>
      </c>
      <c r="L42" s="3"/>
      <c r="M42" s="3"/>
      <c r="N42" s="6"/>
    </row>
    <row r="43" spans="1:14" x14ac:dyDescent="0.3">
      <c r="A43" s="27" t="s">
        <v>215</v>
      </c>
      <c r="B43" s="29" t="s">
        <v>216</v>
      </c>
      <c r="C43" s="10" t="s">
        <v>161</v>
      </c>
      <c r="D43" s="10" t="s">
        <v>161</v>
      </c>
      <c r="E43" s="6"/>
      <c r="F43" s="15"/>
      <c r="G43" s="15"/>
      <c r="H43" s="17"/>
      <c r="I43" s="17"/>
      <c r="J43" s="6"/>
      <c r="K43" s="29">
        <v>0.75</v>
      </c>
      <c r="L43" s="3"/>
      <c r="M43" s="3"/>
      <c r="N43" s="6"/>
    </row>
    <row r="44" spans="1:14" x14ac:dyDescent="0.3">
      <c r="A44" s="27" t="s">
        <v>217</v>
      </c>
      <c r="B44" s="29" t="s">
        <v>218</v>
      </c>
      <c r="C44" s="10" t="s">
        <v>161</v>
      </c>
      <c r="D44" s="10" t="s">
        <v>161</v>
      </c>
      <c r="E44" s="6"/>
      <c r="F44" s="15"/>
      <c r="G44" s="15"/>
      <c r="H44" s="17"/>
      <c r="I44" s="17"/>
      <c r="J44" s="6"/>
      <c r="K44" s="29">
        <v>4.0000000000000002E-4</v>
      </c>
      <c r="L44" s="3"/>
      <c r="M44" s="3"/>
      <c r="N44" s="6"/>
    </row>
    <row r="45" spans="1:14" x14ac:dyDescent="0.3">
      <c r="A45" s="27" t="s">
        <v>219</v>
      </c>
      <c r="B45" s="29" t="s">
        <v>220</v>
      </c>
      <c r="C45" s="56" t="s">
        <v>245</v>
      </c>
      <c r="D45" s="25">
        <v>1E-3</v>
      </c>
      <c r="E45" s="6"/>
      <c r="F45" s="15">
        <f t="shared" ref="F45" si="15">MIN(C45:D45)</f>
        <v>1E-3</v>
      </c>
      <c r="G45" s="15">
        <f t="shared" ref="G45" si="16">MAX(C45:D45)</f>
        <v>1E-3</v>
      </c>
      <c r="H45" s="17"/>
      <c r="I45" s="17"/>
      <c r="J45" s="6"/>
      <c r="K45" s="29">
        <v>1.8E-3</v>
      </c>
      <c r="L45" s="3"/>
      <c r="M45" s="3">
        <f>D45/$K45</f>
        <v>0.55555555555555558</v>
      </c>
      <c r="N45" s="6"/>
    </row>
    <row r="46" spans="1:14" x14ac:dyDescent="0.3">
      <c r="A46" s="27" t="s">
        <v>221</v>
      </c>
      <c r="B46" s="29" t="s">
        <v>222</v>
      </c>
      <c r="C46" s="10" t="s">
        <v>161</v>
      </c>
      <c r="D46" s="10" t="s">
        <v>161</v>
      </c>
      <c r="E46" s="6"/>
      <c r="F46" s="15"/>
      <c r="G46" s="15"/>
      <c r="H46" s="17"/>
      <c r="I46" s="17"/>
      <c r="J46" s="6"/>
      <c r="K46" s="29">
        <v>1</v>
      </c>
      <c r="L46" s="3"/>
      <c r="M46" s="3"/>
      <c r="N46" s="6"/>
    </row>
    <row r="47" spans="1:14" x14ac:dyDescent="0.3">
      <c r="A47" s="27" t="s">
        <v>223</v>
      </c>
      <c r="B47" s="29" t="s">
        <v>224</v>
      </c>
      <c r="C47" s="10">
        <v>1.9</v>
      </c>
      <c r="D47" s="10">
        <v>1.8</v>
      </c>
      <c r="E47" s="6"/>
      <c r="F47" s="15">
        <f>MIN(C47:D47)</f>
        <v>1.8</v>
      </c>
      <c r="G47" s="15">
        <f>MAX(C47:D47)</f>
        <v>1.9</v>
      </c>
      <c r="H47" s="17">
        <f>AVERAGE(C47:D47)</f>
        <v>1.85</v>
      </c>
      <c r="I47" s="17">
        <f>STDEV(C47:D47)</f>
        <v>7.0710678118654655E-2</v>
      </c>
      <c r="J47" s="6"/>
      <c r="K47" s="29">
        <v>17</v>
      </c>
      <c r="L47" s="3">
        <f>C47/$K47</f>
        <v>0.11176470588235293</v>
      </c>
      <c r="M47" s="3">
        <f>D47/$K47</f>
        <v>0.10588235294117647</v>
      </c>
      <c r="N47" s="6"/>
    </row>
    <row r="48" spans="1:14" x14ac:dyDescent="0.3">
      <c r="A48" s="27" t="s">
        <v>225</v>
      </c>
      <c r="B48" s="29" t="s">
        <v>226</v>
      </c>
      <c r="C48" s="10" t="s">
        <v>161</v>
      </c>
      <c r="D48" s="10" t="s">
        <v>161</v>
      </c>
      <c r="E48" s="6"/>
      <c r="F48" s="15"/>
      <c r="G48" s="15"/>
      <c r="H48" s="17"/>
      <c r="I48" s="17"/>
      <c r="J48" s="6"/>
      <c r="K48" s="29">
        <v>0.127</v>
      </c>
      <c r="L48" s="3"/>
      <c r="M48" s="3"/>
      <c r="N48" s="6"/>
    </row>
    <row r="49" spans="1:14" x14ac:dyDescent="0.3">
      <c r="A49" s="27" t="s">
        <v>227</v>
      </c>
      <c r="B49" s="29" t="s">
        <v>228</v>
      </c>
      <c r="C49" s="10">
        <v>0.61</v>
      </c>
      <c r="D49" s="10">
        <v>0.65</v>
      </c>
      <c r="E49" s="6"/>
      <c r="F49" s="15">
        <f>MIN(C49:D49)</f>
        <v>0.61</v>
      </c>
      <c r="G49" s="15">
        <f>MAX(C49:D49)</f>
        <v>0.65</v>
      </c>
      <c r="H49" s="17">
        <f>AVERAGE(C49:D49)</f>
        <v>0.63</v>
      </c>
      <c r="I49" s="17">
        <f>STDEV(C49:D49)</f>
        <v>2.8284271247461926E-2</v>
      </c>
      <c r="J49" s="6"/>
      <c r="K49" s="29">
        <v>10.7</v>
      </c>
      <c r="L49" s="3">
        <f>C49/$K49</f>
        <v>5.7009345794392527E-2</v>
      </c>
      <c r="M49" s="3">
        <f>D49/$K49</f>
        <v>6.0747663551401876E-2</v>
      </c>
      <c r="N49" s="6"/>
    </row>
    <row r="50" spans="1:14" x14ac:dyDescent="0.3">
      <c r="A50" s="27" t="s">
        <v>229</v>
      </c>
      <c r="B50" s="29" t="s">
        <v>230</v>
      </c>
      <c r="C50" s="10">
        <v>0.36</v>
      </c>
      <c r="D50" s="10">
        <v>0.36</v>
      </c>
      <c r="E50" s="6"/>
      <c r="F50" s="15">
        <f>MIN(C50:D50)</f>
        <v>0.36</v>
      </c>
      <c r="G50" s="15">
        <f>MAX(C50:D50)</f>
        <v>0.36</v>
      </c>
      <c r="H50" s="17">
        <f>AVERAGE(C50:D50)</f>
        <v>0.36</v>
      </c>
      <c r="I50" s="17">
        <f>STDEV(C50:D50)</f>
        <v>0</v>
      </c>
      <c r="J50" s="6"/>
      <c r="K50" s="29">
        <v>2.8</v>
      </c>
      <c r="L50" s="3">
        <f>C50/$K50</f>
        <v>0.12857142857142859</v>
      </c>
      <c r="M50" s="3">
        <f>D50/$K50</f>
        <v>0.12857142857142859</v>
      </c>
      <c r="N50" s="6"/>
    </row>
    <row r="51" spans="1:14" x14ac:dyDescent="0.3">
      <c r="A51" s="27"/>
      <c r="B51" s="29"/>
      <c r="C51" s="27"/>
      <c r="D51" s="27"/>
      <c r="E51" s="6"/>
      <c r="F51" s="27"/>
      <c r="G51" s="27"/>
      <c r="J51" s="6"/>
      <c r="K51" s="29"/>
      <c r="L51" s="27"/>
      <c r="M51" s="27"/>
      <c r="N51" s="6"/>
    </row>
    <row r="52" spans="1:14" x14ac:dyDescent="0.3">
      <c r="A52" s="8" t="s">
        <v>231</v>
      </c>
      <c r="B52" s="8"/>
      <c r="C52" s="8">
        <f>SUM(C29:C42)+C18</f>
        <v>10.7</v>
      </c>
      <c r="D52" s="8">
        <f t="shared" ref="D52" si="17">SUM(D29:D42)+D18</f>
        <v>9.6999999999999993</v>
      </c>
      <c r="E52" s="6"/>
      <c r="F52" s="27"/>
      <c r="G52" s="27"/>
      <c r="J52" s="6"/>
      <c r="K52" s="29"/>
      <c r="L52" s="27"/>
      <c r="M52" s="27"/>
      <c r="N52" s="6"/>
    </row>
    <row r="53" spans="1:14" x14ac:dyDescent="0.3">
      <c r="A53" s="8" t="s">
        <v>232</v>
      </c>
      <c r="B53" s="8"/>
      <c r="C53" s="9"/>
      <c r="D53" s="9"/>
      <c r="E53" s="6"/>
      <c r="F53" s="27"/>
      <c r="G53" s="27"/>
      <c r="J53" s="6"/>
      <c r="K53" s="29"/>
      <c r="L53" s="27"/>
      <c r="M53" s="27"/>
      <c r="N53" s="6"/>
    </row>
    <row r="54" spans="1:14" x14ac:dyDescent="0.3">
      <c r="A54" s="27"/>
      <c r="B54" s="29"/>
      <c r="C54" s="27"/>
      <c r="D54" s="27"/>
      <c r="E54" s="6"/>
      <c r="F54" s="27"/>
      <c r="G54" s="27"/>
      <c r="J54" s="6"/>
      <c r="K54" s="29"/>
      <c r="L54" s="27"/>
      <c r="M54" s="27"/>
      <c r="N54" s="6"/>
    </row>
    <row r="55" spans="1:14" x14ac:dyDescent="0.3">
      <c r="A55" s="12" t="s">
        <v>233</v>
      </c>
      <c r="B55" s="12" t="s">
        <v>234</v>
      </c>
      <c r="C55" s="12"/>
      <c r="D55" s="12"/>
      <c r="E55" s="12"/>
      <c r="F55" s="12"/>
      <c r="G55" s="12"/>
      <c r="H55" s="13"/>
      <c r="I55" s="13"/>
      <c r="J55" s="12"/>
      <c r="K55" s="12"/>
      <c r="L55" s="13"/>
      <c r="M55" s="13"/>
      <c r="N55" s="6"/>
    </row>
    <row r="56" spans="1:14" x14ac:dyDescent="0.3">
      <c r="A56" s="12" t="s">
        <v>235</v>
      </c>
      <c r="B56" s="12" t="s">
        <v>236</v>
      </c>
      <c r="C56" s="12"/>
      <c r="D56" s="12"/>
      <c r="E56" s="12"/>
      <c r="F56" s="12"/>
      <c r="G56" s="12"/>
      <c r="H56" s="13"/>
      <c r="I56" s="13"/>
      <c r="J56" s="12"/>
      <c r="K56" s="12"/>
      <c r="L56" s="13"/>
      <c r="M56" s="13"/>
      <c r="N56" s="6"/>
    </row>
    <row r="57" spans="1:14" x14ac:dyDescent="0.3">
      <c r="A57" s="12" t="s">
        <v>237</v>
      </c>
      <c r="B57" s="12" t="s">
        <v>238</v>
      </c>
      <c r="C57" s="12"/>
      <c r="D57" s="12"/>
      <c r="E57" s="12"/>
      <c r="F57" s="12"/>
      <c r="G57" s="12"/>
      <c r="H57" s="13"/>
      <c r="I57" s="13"/>
      <c r="J57" s="12"/>
      <c r="K57" s="12"/>
      <c r="L57" s="13"/>
      <c r="M57" s="13"/>
      <c r="N57" s="6"/>
    </row>
    <row r="58" spans="1:14" x14ac:dyDescent="0.3">
      <c r="A58" s="12"/>
      <c r="B58" s="12"/>
      <c r="C58" s="12"/>
      <c r="D58" s="12"/>
      <c r="E58" s="12"/>
      <c r="F58" s="12"/>
      <c r="G58" s="12"/>
      <c r="H58" s="13"/>
      <c r="I58" s="13"/>
      <c r="J58" s="12"/>
      <c r="K58" s="12"/>
      <c r="L58" s="12"/>
      <c r="M58" s="12"/>
      <c r="N58" s="6"/>
    </row>
    <row r="59" spans="1:14" x14ac:dyDescent="0.3">
      <c r="A59" s="12" t="s">
        <v>239</v>
      </c>
      <c r="B59" s="12" t="s">
        <v>240</v>
      </c>
      <c r="C59" s="12"/>
      <c r="D59" s="12"/>
      <c r="E59" s="12"/>
      <c r="F59" s="12"/>
      <c r="G59" s="12"/>
      <c r="H59" s="13"/>
      <c r="I59" s="13"/>
      <c r="J59" s="12"/>
      <c r="K59" s="12"/>
      <c r="L59" s="13"/>
      <c r="M59" s="13"/>
      <c r="N59" s="6"/>
    </row>
    <row r="60" spans="1:14" x14ac:dyDescent="0.3">
      <c r="A60" s="12" t="s">
        <v>241</v>
      </c>
      <c r="B60" s="12" t="s">
        <v>242</v>
      </c>
      <c r="C60" s="12"/>
      <c r="D60" s="12"/>
      <c r="E60" s="12"/>
      <c r="F60" s="12"/>
      <c r="G60" s="12"/>
      <c r="H60" s="13"/>
      <c r="I60" s="13"/>
      <c r="J60" s="12"/>
      <c r="K60" s="12"/>
      <c r="L60" s="13">
        <f>L34/((0.5*L33)+(0.5*L35))</f>
        <v>1.0308656860381</v>
      </c>
      <c r="M60" s="13">
        <f t="shared" ref="M60" si="18">M34/((0.5*M33)+(0.5*M35))</f>
        <v>1.0308656860381</v>
      </c>
      <c r="N60" s="6"/>
    </row>
    <row r="61" spans="1:14" x14ac:dyDescent="0.3">
      <c r="A61" s="12" t="s">
        <v>243</v>
      </c>
      <c r="B61" s="12" t="s">
        <v>244</v>
      </c>
      <c r="C61" s="12"/>
      <c r="D61" s="12"/>
      <c r="E61" s="12"/>
      <c r="F61" s="12"/>
      <c r="G61" s="12"/>
      <c r="H61" s="13"/>
      <c r="I61" s="13"/>
      <c r="J61" s="12"/>
      <c r="K61" s="12"/>
      <c r="L61" s="13">
        <f>L33/((L35*0.33)+(L36*0.67))</f>
        <v>0.6001604047134308</v>
      </c>
      <c r="M61" s="13">
        <f t="shared" ref="M61" si="19">M33/((M35*0.33)+(M36*0.67))</f>
        <v>0.6001604047134308</v>
      </c>
      <c r="N61" s="6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workbookViewId="0"/>
  </sheetViews>
  <sheetFormatPr defaultRowHeight="14.4" x14ac:dyDescent="0.3"/>
  <cols>
    <col min="1" max="1" width="18.44140625" bestFit="1" customWidth="1"/>
    <col min="2" max="2" width="9.6640625" style="1" customWidth="1"/>
    <col min="3" max="6" width="16.88671875" bestFit="1" customWidth="1"/>
    <col min="7" max="7" width="4" customWidth="1"/>
    <col min="8" max="9" width="8.6640625" customWidth="1"/>
    <col min="10" max="10" width="8.6640625" style="7" customWidth="1"/>
    <col min="11" max="11" width="11.6640625" style="7" customWidth="1"/>
    <col min="12" max="12" width="4" customWidth="1"/>
    <col min="13" max="13" width="11.109375" style="1" customWidth="1"/>
    <col min="14" max="17" width="16.88671875" bestFit="1" customWidth="1"/>
    <col min="18" max="18" width="4" customWidth="1"/>
  </cols>
  <sheetData>
    <row r="1" spans="1:18" ht="15" thickBot="1" x14ac:dyDescent="0.35">
      <c r="A1" s="18" t="s">
        <v>124</v>
      </c>
      <c r="B1" s="18" t="s">
        <v>125</v>
      </c>
      <c r="C1" s="39" t="s">
        <v>120</v>
      </c>
      <c r="D1" s="39" t="s">
        <v>121</v>
      </c>
      <c r="E1" s="39" t="s">
        <v>122</v>
      </c>
      <c r="F1" s="39" t="s">
        <v>123</v>
      </c>
      <c r="G1" s="20"/>
      <c r="H1" s="21" t="s">
        <v>126</v>
      </c>
      <c r="I1" s="21" t="s">
        <v>127</v>
      </c>
      <c r="J1" s="22" t="s">
        <v>128</v>
      </c>
      <c r="K1" s="22" t="s">
        <v>129</v>
      </c>
      <c r="L1" s="23"/>
      <c r="M1" s="18" t="s">
        <v>130</v>
      </c>
      <c r="N1" s="32" t="s">
        <v>120</v>
      </c>
      <c r="O1" s="32" t="s">
        <v>121</v>
      </c>
      <c r="P1" s="32" t="s">
        <v>122</v>
      </c>
      <c r="Q1" s="32" t="s">
        <v>123</v>
      </c>
      <c r="R1" s="6"/>
    </row>
    <row r="2" spans="1:18" ht="15" thickTop="1" x14ac:dyDescent="0.3">
      <c r="A2" s="27" t="s">
        <v>131</v>
      </c>
      <c r="B2" s="29" t="s">
        <v>132</v>
      </c>
      <c r="C2" s="34">
        <v>80</v>
      </c>
      <c r="D2" s="34">
        <v>81</v>
      </c>
      <c r="E2" s="34">
        <v>100</v>
      </c>
      <c r="F2" s="34">
        <v>81</v>
      </c>
      <c r="G2" s="6"/>
      <c r="H2" s="15">
        <f t="shared" ref="H2:H15" si="0">MIN(C2:F2)</f>
        <v>80</v>
      </c>
      <c r="I2" s="15">
        <f t="shared" ref="I2:I15" si="1">MAX(C2:F2)</f>
        <v>100</v>
      </c>
      <c r="J2" s="17">
        <f t="shared" ref="J2:J15" si="2">AVERAGE(C2:F2)</f>
        <v>85.5</v>
      </c>
      <c r="K2" s="17">
        <f t="shared" ref="K2:K15" si="3">STDEV(C2:F2)</f>
        <v>9.6781540939719832</v>
      </c>
      <c r="L2" s="6"/>
      <c r="M2" s="29">
        <v>20</v>
      </c>
      <c r="N2" s="3">
        <f t="shared" ref="N2:N15" si="4">C2/$M2</f>
        <v>4</v>
      </c>
      <c r="O2" s="3">
        <f t="shared" ref="O2:O15" si="5">D2/$M2</f>
        <v>4.05</v>
      </c>
      <c r="P2" s="3">
        <f t="shared" ref="P2:P15" si="6">E2/$M2</f>
        <v>5</v>
      </c>
      <c r="Q2" s="3">
        <f t="shared" ref="Q2:Q15" si="7">F2/$M2</f>
        <v>4.05</v>
      </c>
      <c r="R2" s="6"/>
    </row>
    <row r="3" spans="1:18" x14ac:dyDescent="0.3">
      <c r="A3" s="27" t="s">
        <v>133</v>
      </c>
      <c r="B3" s="29" t="s">
        <v>134</v>
      </c>
      <c r="C3" s="34">
        <v>1</v>
      </c>
      <c r="D3" s="34">
        <v>1</v>
      </c>
      <c r="E3" s="34">
        <v>0.9</v>
      </c>
      <c r="F3" s="34">
        <v>1</v>
      </c>
      <c r="G3" s="6"/>
      <c r="H3" s="15">
        <f t="shared" si="0"/>
        <v>0.9</v>
      </c>
      <c r="I3" s="15">
        <f t="shared" si="1"/>
        <v>1</v>
      </c>
      <c r="J3" s="17">
        <f t="shared" si="2"/>
        <v>0.97499999999999998</v>
      </c>
      <c r="K3" s="17">
        <f t="shared" si="3"/>
        <v>4.9999999999999989E-2</v>
      </c>
      <c r="L3" s="6"/>
      <c r="M3" s="29">
        <v>3</v>
      </c>
      <c r="N3" s="3">
        <f t="shared" si="4"/>
        <v>0.33333333333333331</v>
      </c>
      <c r="O3" s="3">
        <f t="shared" si="5"/>
        <v>0.33333333333333331</v>
      </c>
      <c r="P3" s="3">
        <f t="shared" si="6"/>
        <v>0.3</v>
      </c>
      <c r="Q3" s="3">
        <f t="shared" si="7"/>
        <v>0.33333333333333331</v>
      </c>
      <c r="R3" s="6"/>
    </row>
    <row r="4" spans="1:18" x14ac:dyDescent="0.3">
      <c r="A4" s="27" t="s">
        <v>135</v>
      </c>
      <c r="B4" s="29" t="s">
        <v>136</v>
      </c>
      <c r="C4" s="34">
        <v>35000</v>
      </c>
      <c r="D4" s="34">
        <v>29000</v>
      </c>
      <c r="E4" s="34">
        <v>32000</v>
      </c>
      <c r="F4" s="34">
        <v>35000</v>
      </c>
      <c r="G4" s="6"/>
      <c r="H4" s="15">
        <f t="shared" si="0"/>
        <v>29000</v>
      </c>
      <c r="I4" s="15">
        <f t="shared" si="1"/>
        <v>35000</v>
      </c>
      <c r="J4" s="16">
        <f t="shared" si="2"/>
        <v>32750</v>
      </c>
      <c r="K4" s="16">
        <f t="shared" si="3"/>
        <v>2872.2813232690141</v>
      </c>
      <c r="L4" s="6"/>
      <c r="M4" s="29">
        <v>80000</v>
      </c>
      <c r="N4" s="3">
        <f t="shared" si="4"/>
        <v>0.4375</v>
      </c>
      <c r="O4" s="3">
        <f t="shared" si="5"/>
        <v>0.36249999999999999</v>
      </c>
      <c r="P4" s="3">
        <f t="shared" si="6"/>
        <v>0.4</v>
      </c>
      <c r="Q4" s="3">
        <f t="shared" si="7"/>
        <v>0.4375</v>
      </c>
      <c r="R4" s="6"/>
    </row>
    <row r="5" spans="1:18" x14ac:dyDescent="0.3">
      <c r="A5" s="27" t="s">
        <v>137</v>
      </c>
      <c r="B5" s="29" t="s">
        <v>138</v>
      </c>
      <c r="C5" s="34">
        <v>160</v>
      </c>
      <c r="D5" s="34">
        <v>180</v>
      </c>
      <c r="E5" s="34">
        <v>240</v>
      </c>
      <c r="F5" s="34">
        <v>140</v>
      </c>
      <c r="G5" s="6"/>
      <c r="H5" s="15">
        <f t="shared" si="0"/>
        <v>140</v>
      </c>
      <c r="I5" s="15">
        <f t="shared" si="1"/>
        <v>240</v>
      </c>
      <c r="J5" s="17">
        <f t="shared" si="2"/>
        <v>180</v>
      </c>
      <c r="K5" s="17">
        <f t="shared" si="3"/>
        <v>43.204937989385733</v>
      </c>
      <c r="L5" s="6"/>
      <c r="M5" s="29">
        <v>350</v>
      </c>
      <c r="N5" s="3">
        <f t="shared" si="4"/>
        <v>0.45714285714285713</v>
      </c>
      <c r="O5" s="3">
        <f t="shared" si="5"/>
        <v>0.51428571428571423</v>
      </c>
      <c r="P5" s="3">
        <f t="shared" si="6"/>
        <v>0.68571428571428572</v>
      </c>
      <c r="Q5" s="3">
        <f t="shared" si="7"/>
        <v>0.4</v>
      </c>
      <c r="R5" s="6"/>
    </row>
    <row r="6" spans="1:18" x14ac:dyDescent="0.3">
      <c r="A6" s="27" t="s">
        <v>139</v>
      </c>
      <c r="B6" s="29" t="s">
        <v>140</v>
      </c>
      <c r="C6" s="34">
        <v>6</v>
      </c>
      <c r="D6" s="34">
        <v>5.6</v>
      </c>
      <c r="E6" s="34">
        <v>5.0999999999999996</v>
      </c>
      <c r="F6" s="34">
        <v>5.4</v>
      </c>
      <c r="G6" s="6"/>
      <c r="H6" s="15">
        <f t="shared" si="0"/>
        <v>5.0999999999999996</v>
      </c>
      <c r="I6" s="15">
        <f t="shared" si="1"/>
        <v>6</v>
      </c>
      <c r="J6" s="17">
        <f t="shared" si="2"/>
        <v>5.5250000000000004</v>
      </c>
      <c r="K6" s="17">
        <f t="shared" si="3"/>
        <v>0.37749172176353757</v>
      </c>
      <c r="L6" s="6"/>
      <c r="M6" s="29">
        <v>13.6</v>
      </c>
      <c r="N6" s="3">
        <f t="shared" si="4"/>
        <v>0.44117647058823528</v>
      </c>
      <c r="O6" s="3">
        <f t="shared" si="5"/>
        <v>0.41176470588235292</v>
      </c>
      <c r="P6" s="3">
        <f t="shared" si="6"/>
        <v>0.375</v>
      </c>
      <c r="Q6" s="3">
        <f t="shared" si="7"/>
        <v>0.3970588235294118</v>
      </c>
      <c r="R6" s="6"/>
    </row>
    <row r="7" spans="1:18" x14ac:dyDescent="0.3">
      <c r="A7" s="27" t="s">
        <v>141</v>
      </c>
      <c r="B7" s="29" t="s">
        <v>142</v>
      </c>
      <c r="C7" s="34">
        <v>39</v>
      </c>
      <c r="D7" s="34">
        <v>29</v>
      </c>
      <c r="E7" s="34">
        <v>29</v>
      </c>
      <c r="F7" s="34">
        <v>36</v>
      </c>
      <c r="G7" s="6"/>
      <c r="H7" s="15">
        <f t="shared" si="0"/>
        <v>29</v>
      </c>
      <c r="I7" s="15">
        <f t="shared" si="1"/>
        <v>39</v>
      </c>
      <c r="J7" s="17">
        <f t="shared" si="2"/>
        <v>33.25</v>
      </c>
      <c r="K7" s="17">
        <f t="shared" si="3"/>
        <v>5.0579969684978394</v>
      </c>
      <c r="L7" s="6"/>
      <c r="M7" s="29">
        <v>107</v>
      </c>
      <c r="N7" s="3">
        <f t="shared" si="4"/>
        <v>0.3644859813084112</v>
      </c>
      <c r="O7" s="3">
        <f t="shared" si="5"/>
        <v>0.27102803738317754</v>
      </c>
      <c r="P7" s="3">
        <f t="shared" si="6"/>
        <v>0.27102803738317754</v>
      </c>
      <c r="Q7" s="3">
        <f t="shared" si="7"/>
        <v>0.3364485981308411</v>
      </c>
      <c r="R7" s="6"/>
    </row>
    <row r="8" spans="1:18" x14ac:dyDescent="0.3">
      <c r="A8" s="27" t="s">
        <v>143</v>
      </c>
      <c r="B8" s="29" t="s">
        <v>144</v>
      </c>
      <c r="C8" s="34">
        <v>19</v>
      </c>
      <c r="D8" s="34">
        <v>14</v>
      </c>
      <c r="E8" s="34">
        <v>16</v>
      </c>
      <c r="F8" s="34">
        <v>19</v>
      </c>
      <c r="G8" s="6"/>
      <c r="H8" s="15">
        <f t="shared" si="0"/>
        <v>14</v>
      </c>
      <c r="I8" s="15">
        <f t="shared" si="1"/>
        <v>19</v>
      </c>
      <c r="J8" s="17">
        <f t="shared" si="2"/>
        <v>17</v>
      </c>
      <c r="K8" s="17">
        <f t="shared" si="3"/>
        <v>2.4494897427831779</v>
      </c>
      <c r="L8" s="6"/>
      <c r="M8" s="29">
        <v>83</v>
      </c>
      <c r="N8" s="3">
        <f t="shared" si="4"/>
        <v>0.2289156626506024</v>
      </c>
      <c r="O8" s="3">
        <f t="shared" si="5"/>
        <v>0.16867469879518071</v>
      </c>
      <c r="P8" s="3">
        <f t="shared" si="6"/>
        <v>0.19277108433734941</v>
      </c>
      <c r="Q8" s="3">
        <f t="shared" si="7"/>
        <v>0.2289156626506024</v>
      </c>
      <c r="R8" s="6"/>
    </row>
    <row r="9" spans="1:18" x14ac:dyDescent="0.3">
      <c r="A9" s="27" t="s">
        <v>145</v>
      </c>
      <c r="B9" s="29" t="s">
        <v>146</v>
      </c>
      <c r="C9" s="34">
        <v>82</v>
      </c>
      <c r="D9" s="34">
        <v>51</v>
      </c>
      <c r="E9" s="34">
        <v>15</v>
      </c>
      <c r="F9" s="34">
        <v>69</v>
      </c>
      <c r="G9" s="6"/>
      <c r="H9" s="15">
        <f t="shared" si="0"/>
        <v>15</v>
      </c>
      <c r="I9" s="15">
        <f t="shared" si="1"/>
        <v>82</v>
      </c>
      <c r="J9" s="17">
        <f t="shared" si="2"/>
        <v>54.25</v>
      </c>
      <c r="K9" s="17">
        <f t="shared" si="3"/>
        <v>29.090376415577712</v>
      </c>
      <c r="L9" s="6"/>
      <c r="M9" s="29">
        <v>600</v>
      </c>
      <c r="N9" s="3">
        <f t="shared" si="4"/>
        <v>0.13666666666666666</v>
      </c>
      <c r="O9" s="3">
        <f t="shared" si="5"/>
        <v>8.5000000000000006E-2</v>
      </c>
      <c r="P9" s="3">
        <f t="shared" si="6"/>
        <v>2.5000000000000001E-2</v>
      </c>
      <c r="Q9" s="3">
        <f t="shared" si="7"/>
        <v>0.115</v>
      </c>
      <c r="R9" s="6"/>
    </row>
    <row r="10" spans="1:18" x14ac:dyDescent="0.3">
      <c r="A10" s="27" t="s">
        <v>147</v>
      </c>
      <c r="B10" s="29" t="s">
        <v>148</v>
      </c>
      <c r="C10" s="34">
        <v>6700</v>
      </c>
      <c r="D10" s="34">
        <v>4900</v>
      </c>
      <c r="E10" s="34">
        <v>3900</v>
      </c>
      <c r="F10" s="34">
        <v>6500</v>
      </c>
      <c r="G10" s="6"/>
      <c r="H10" s="15">
        <f t="shared" si="0"/>
        <v>3900</v>
      </c>
      <c r="I10" s="15">
        <f t="shared" si="1"/>
        <v>6700</v>
      </c>
      <c r="J10" s="16">
        <f t="shared" si="2"/>
        <v>5500</v>
      </c>
      <c r="K10" s="16">
        <f t="shared" si="3"/>
        <v>1336.6625103842282</v>
      </c>
      <c r="L10" s="6"/>
      <c r="M10" s="29">
        <v>35000</v>
      </c>
      <c r="N10" s="3">
        <f t="shared" si="4"/>
        <v>0.19142857142857142</v>
      </c>
      <c r="O10" s="3">
        <f t="shared" si="5"/>
        <v>0.14000000000000001</v>
      </c>
      <c r="P10" s="3">
        <f t="shared" si="6"/>
        <v>0.11142857142857143</v>
      </c>
      <c r="Q10" s="3">
        <f t="shared" si="7"/>
        <v>0.18571428571428572</v>
      </c>
      <c r="R10" s="6"/>
    </row>
    <row r="11" spans="1:18" x14ac:dyDescent="0.3">
      <c r="A11" s="27" t="s">
        <v>149</v>
      </c>
      <c r="B11" s="29" t="s">
        <v>150</v>
      </c>
      <c r="C11" s="34">
        <v>7</v>
      </c>
      <c r="D11" s="34">
        <v>6</v>
      </c>
      <c r="E11" s="34">
        <v>4</v>
      </c>
      <c r="F11" s="34">
        <v>6</v>
      </c>
      <c r="G11" s="6"/>
      <c r="H11" s="15">
        <f t="shared" si="0"/>
        <v>4</v>
      </c>
      <c r="I11" s="15">
        <f t="shared" si="1"/>
        <v>7</v>
      </c>
      <c r="J11" s="17">
        <f t="shared" si="2"/>
        <v>5.75</v>
      </c>
      <c r="K11" s="17">
        <f t="shared" si="3"/>
        <v>1.2583057392117916</v>
      </c>
      <c r="L11" s="6"/>
      <c r="M11" s="29">
        <v>17</v>
      </c>
      <c r="N11" s="3">
        <f t="shared" si="4"/>
        <v>0.41176470588235292</v>
      </c>
      <c r="O11" s="3">
        <f t="shared" si="5"/>
        <v>0.35294117647058826</v>
      </c>
      <c r="P11" s="3">
        <f t="shared" si="6"/>
        <v>0.23529411764705882</v>
      </c>
      <c r="Q11" s="3">
        <f t="shared" si="7"/>
        <v>0.35294117647058826</v>
      </c>
      <c r="R11" s="6"/>
    </row>
    <row r="12" spans="1:18" x14ac:dyDescent="0.3">
      <c r="A12" s="27" t="s">
        <v>151</v>
      </c>
      <c r="B12" s="29" t="s">
        <v>152</v>
      </c>
      <c r="C12" s="34">
        <v>14</v>
      </c>
      <c r="D12" s="34">
        <v>14</v>
      </c>
      <c r="E12" s="34">
        <v>16</v>
      </c>
      <c r="F12" s="34">
        <v>16</v>
      </c>
      <c r="G12" s="6"/>
      <c r="H12" s="15">
        <f t="shared" si="0"/>
        <v>14</v>
      </c>
      <c r="I12" s="15">
        <f t="shared" si="1"/>
        <v>16</v>
      </c>
      <c r="J12" s="17">
        <f t="shared" si="2"/>
        <v>15</v>
      </c>
      <c r="K12" s="17">
        <f t="shared" si="3"/>
        <v>1.1547005383792515</v>
      </c>
      <c r="L12" s="6"/>
      <c r="M12" s="29">
        <v>44</v>
      </c>
      <c r="N12" s="3">
        <f t="shared" si="4"/>
        <v>0.31818181818181818</v>
      </c>
      <c r="O12" s="3">
        <f t="shared" si="5"/>
        <v>0.31818181818181818</v>
      </c>
      <c r="P12" s="3">
        <f t="shared" si="6"/>
        <v>0.36363636363636365</v>
      </c>
      <c r="Q12" s="3">
        <f t="shared" si="7"/>
        <v>0.36363636363636365</v>
      </c>
      <c r="R12" s="6"/>
    </row>
    <row r="13" spans="1:18" x14ac:dyDescent="0.3">
      <c r="A13" s="27" t="s">
        <v>153</v>
      </c>
      <c r="B13" s="29" t="s">
        <v>154</v>
      </c>
      <c r="C13" s="34">
        <v>21</v>
      </c>
      <c r="D13" s="34">
        <v>16</v>
      </c>
      <c r="E13" s="34">
        <v>16</v>
      </c>
      <c r="F13" s="34">
        <v>20</v>
      </c>
      <c r="G13" s="6"/>
      <c r="H13" s="15">
        <f t="shared" si="0"/>
        <v>16</v>
      </c>
      <c r="I13" s="15">
        <f t="shared" si="1"/>
        <v>21</v>
      </c>
      <c r="J13" s="17">
        <f t="shared" si="2"/>
        <v>18.25</v>
      </c>
      <c r="K13" s="17">
        <f t="shared" si="3"/>
        <v>2.6299556396765835</v>
      </c>
      <c r="L13" s="6"/>
      <c r="M13" s="29">
        <v>25</v>
      </c>
      <c r="N13" s="3">
        <f t="shared" si="4"/>
        <v>0.84</v>
      </c>
      <c r="O13" s="3">
        <f t="shared" si="5"/>
        <v>0.64</v>
      </c>
      <c r="P13" s="3">
        <f t="shared" si="6"/>
        <v>0.64</v>
      </c>
      <c r="Q13" s="3">
        <f t="shared" si="7"/>
        <v>0.8</v>
      </c>
      <c r="R13" s="6"/>
    </row>
    <row r="14" spans="1:18" x14ac:dyDescent="0.3">
      <c r="A14" s="27" t="s">
        <v>155</v>
      </c>
      <c r="B14" s="29" t="s">
        <v>156</v>
      </c>
      <c r="C14" s="34">
        <v>14</v>
      </c>
      <c r="D14" s="34">
        <v>13</v>
      </c>
      <c r="E14" s="34">
        <v>10</v>
      </c>
      <c r="F14" s="34">
        <v>15</v>
      </c>
      <c r="G14" s="6"/>
      <c r="H14" s="15">
        <f t="shared" si="0"/>
        <v>10</v>
      </c>
      <c r="I14" s="15">
        <f t="shared" si="1"/>
        <v>15</v>
      </c>
      <c r="J14" s="17">
        <f t="shared" si="2"/>
        <v>13</v>
      </c>
      <c r="K14" s="17">
        <f t="shared" si="3"/>
        <v>2.1602468994692869</v>
      </c>
      <c r="L14" s="6"/>
      <c r="M14" s="29">
        <v>71</v>
      </c>
      <c r="N14" s="3">
        <f t="shared" si="4"/>
        <v>0.19718309859154928</v>
      </c>
      <c r="O14" s="3">
        <f t="shared" si="5"/>
        <v>0.18309859154929578</v>
      </c>
      <c r="P14" s="3">
        <f t="shared" si="6"/>
        <v>0.14084507042253522</v>
      </c>
      <c r="Q14" s="3">
        <f t="shared" si="7"/>
        <v>0.21126760563380281</v>
      </c>
      <c r="R14" s="6"/>
    </row>
    <row r="15" spans="1:18" x14ac:dyDescent="0.3">
      <c r="A15" s="27" t="s">
        <v>157</v>
      </c>
      <c r="B15" s="29" t="s">
        <v>158</v>
      </c>
      <c r="C15" s="34">
        <v>18.2</v>
      </c>
      <c r="D15" s="34">
        <v>17.100000000000001</v>
      </c>
      <c r="E15" s="34">
        <v>19.3</v>
      </c>
      <c r="F15" s="34">
        <v>15.7</v>
      </c>
      <c r="G15" s="6"/>
      <c r="H15" s="15">
        <f t="shared" si="0"/>
        <v>15.7</v>
      </c>
      <c r="I15" s="15">
        <f t="shared" si="1"/>
        <v>19.3</v>
      </c>
      <c r="J15" s="17">
        <f t="shared" si="2"/>
        <v>17.574999999999999</v>
      </c>
      <c r="K15" s="17">
        <f t="shared" si="3"/>
        <v>1.5392097539538487</v>
      </c>
      <c r="L15" s="6"/>
      <c r="M15" s="29">
        <v>17</v>
      </c>
      <c r="N15" s="3">
        <f t="shared" si="4"/>
        <v>1.0705882352941176</v>
      </c>
      <c r="O15" s="3">
        <f t="shared" si="5"/>
        <v>1.0058823529411764</v>
      </c>
      <c r="P15" s="3">
        <f t="shared" si="6"/>
        <v>1.1352941176470588</v>
      </c>
      <c r="Q15" s="3">
        <f t="shared" si="7"/>
        <v>0.92352941176470582</v>
      </c>
      <c r="R15" s="6"/>
    </row>
    <row r="16" spans="1:18" x14ac:dyDescent="0.3">
      <c r="A16" s="27" t="s">
        <v>159</v>
      </c>
      <c r="B16" s="29" t="s">
        <v>160</v>
      </c>
      <c r="C16" s="34" t="s">
        <v>161</v>
      </c>
      <c r="D16" s="34" t="s">
        <v>161</v>
      </c>
      <c r="E16" s="34" t="s">
        <v>161</v>
      </c>
      <c r="F16" s="34" t="s">
        <v>161</v>
      </c>
      <c r="G16" s="6"/>
      <c r="H16" s="15"/>
      <c r="I16" s="15"/>
      <c r="J16" s="17"/>
      <c r="K16" s="17"/>
      <c r="L16" s="6"/>
      <c r="M16" s="29">
        <v>1.6</v>
      </c>
      <c r="N16" s="3"/>
      <c r="O16" s="3"/>
      <c r="P16" s="3"/>
      <c r="Q16" s="3"/>
      <c r="R16" s="6"/>
    </row>
    <row r="17" spans="1:18" x14ac:dyDescent="0.3">
      <c r="A17" s="27" t="s">
        <v>162</v>
      </c>
      <c r="B17" s="29" t="s">
        <v>163</v>
      </c>
      <c r="C17" s="34">
        <v>21.4</v>
      </c>
      <c r="D17" s="34">
        <v>13.1</v>
      </c>
      <c r="E17" s="34">
        <v>7.8</v>
      </c>
      <c r="F17" s="34">
        <v>19.7</v>
      </c>
      <c r="G17" s="6"/>
      <c r="H17" s="15">
        <f t="shared" ref="H17:H25" si="8">MIN(C17:F17)</f>
        <v>7.8</v>
      </c>
      <c r="I17" s="15">
        <f>MAX(C17:F17)</f>
        <v>21.4</v>
      </c>
      <c r="J17" s="17">
        <f>AVERAGE(C17:F17)</f>
        <v>15.5</v>
      </c>
      <c r="K17" s="17">
        <f>STDEV(C17:F17)</f>
        <v>6.2583277851728623</v>
      </c>
      <c r="L17" s="6"/>
      <c r="M17" s="29">
        <v>112</v>
      </c>
      <c r="N17" s="3">
        <f t="shared" ref="N17:Q20" si="9">C17/$M17</f>
        <v>0.19107142857142856</v>
      </c>
      <c r="O17" s="3">
        <f t="shared" si="9"/>
        <v>0.11696428571428572</v>
      </c>
      <c r="P17" s="3">
        <f t="shared" si="9"/>
        <v>6.9642857142857145E-2</v>
      </c>
      <c r="Q17" s="3">
        <f t="shared" si="9"/>
        <v>0.17589285714285713</v>
      </c>
      <c r="R17" s="6"/>
    </row>
    <row r="18" spans="1:18" x14ac:dyDescent="0.3">
      <c r="A18" s="27" t="s">
        <v>164</v>
      </c>
      <c r="B18" s="29" t="s">
        <v>165</v>
      </c>
      <c r="C18" s="34">
        <v>13</v>
      </c>
      <c r="D18" s="34">
        <v>10</v>
      </c>
      <c r="E18" s="34">
        <v>13</v>
      </c>
      <c r="F18" s="34">
        <v>13</v>
      </c>
      <c r="G18" s="6"/>
      <c r="H18" s="15">
        <f t="shared" si="8"/>
        <v>10</v>
      </c>
      <c r="I18" s="15">
        <f>MAX(C18:F18)</f>
        <v>13</v>
      </c>
      <c r="J18" s="17">
        <f>AVERAGE(C18:F18)</f>
        <v>12.25</v>
      </c>
      <c r="K18" s="17">
        <f>STDEV(C18:F18)</f>
        <v>1.5</v>
      </c>
      <c r="L18" s="6"/>
      <c r="M18" s="29">
        <v>22</v>
      </c>
      <c r="N18" s="3">
        <f t="shared" si="9"/>
        <v>0.59090909090909094</v>
      </c>
      <c r="O18" s="3">
        <f t="shared" si="9"/>
        <v>0.45454545454545453</v>
      </c>
      <c r="P18" s="3">
        <f t="shared" si="9"/>
        <v>0.59090909090909094</v>
      </c>
      <c r="Q18" s="3">
        <f t="shared" si="9"/>
        <v>0.59090909090909094</v>
      </c>
      <c r="R18" s="6"/>
    </row>
    <row r="19" spans="1:18" x14ac:dyDescent="0.3">
      <c r="A19" s="27" t="s">
        <v>166</v>
      </c>
      <c r="B19" s="29" t="s">
        <v>167</v>
      </c>
      <c r="C19" s="34">
        <v>87</v>
      </c>
      <c r="D19" s="34">
        <v>70</v>
      </c>
      <c r="E19" s="34">
        <v>84</v>
      </c>
      <c r="F19" s="34">
        <v>82</v>
      </c>
      <c r="G19" s="6"/>
      <c r="H19" s="15">
        <f t="shared" si="8"/>
        <v>70</v>
      </c>
      <c r="I19" s="15">
        <f>MAX(C19:F19)</f>
        <v>87</v>
      </c>
      <c r="J19" s="17">
        <f>AVERAGE(C19:F19)</f>
        <v>80.75</v>
      </c>
      <c r="K19" s="17">
        <f>STDEV(C19:F19)</f>
        <v>7.455423082115014</v>
      </c>
      <c r="L19" s="6"/>
      <c r="M19" s="29">
        <v>190</v>
      </c>
      <c r="N19" s="3">
        <f t="shared" si="9"/>
        <v>0.45789473684210524</v>
      </c>
      <c r="O19" s="3">
        <f t="shared" si="9"/>
        <v>0.36842105263157893</v>
      </c>
      <c r="P19" s="3">
        <f t="shared" si="9"/>
        <v>0.44210526315789472</v>
      </c>
      <c r="Q19" s="3">
        <f t="shared" si="9"/>
        <v>0.43157894736842106</v>
      </c>
      <c r="R19" s="6"/>
    </row>
    <row r="20" spans="1:18" x14ac:dyDescent="0.3">
      <c r="A20" s="27" t="s">
        <v>168</v>
      </c>
      <c r="B20" s="29" t="s">
        <v>169</v>
      </c>
      <c r="C20" s="34">
        <v>4.4000000000000004</v>
      </c>
      <c r="D20" s="34">
        <v>3.3</v>
      </c>
      <c r="E20" s="34">
        <v>3.3</v>
      </c>
      <c r="F20" s="34">
        <v>4</v>
      </c>
      <c r="G20" s="6"/>
      <c r="H20" s="15">
        <f t="shared" si="8"/>
        <v>3.3</v>
      </c>
      <c r="I20" s="15">
        <f>MAX(C20:F20)</f>
        <v>4.4000000000000004</v>
      </c>
      <c r="J20" s="17">
        <f>AVERAGE(C20:F20)</f>
        <v>3.75</v>
      </c>
      <c r="K20" s="17">
        <f>STDEV(C20:F20)</f>
        <v>0.54467115461227322</v>
      </c>
      <c r="L20" s="6"/>
      <c r="M20" s="29">
        <v>12</v>
      </c>
      <c r="N20" s="3">
        <f t="shared" si="9"/>
        <v>0.3666666666666667</v>
      </c>
      <c r="O20" s="3">
        <f t="shared" si="9"/>
        <v>0.27499999999999997</v>
      </c>
      <c r="P20" s="3">
        <f t="shared" si="9"/>
        <v>0.27499999999999997</v>
      </c>
      <c r="Q20" s="3">
        <f t="shared" si="9"/>
        <v>0.33333333333333331</v>
      </c>
      <c r="R20" s="6"/>
    </row>
    <row r="21" spans="1:18" x14ac:dyDescent="0.3">
      <c r="A21" s="27" t="s">
        <v>170</v>
      </c>
      <c r="B21" s="29" t="s">
        <v>171</v>
      </c>
      <c r="C21" s="34" t="s">
        <v>161</v>
      </c>
      <c r="D21" s="34" t="s">
        <v>161</v>
      </c>
      <c r="E21" s="34" t="s">
        <v>161</v>
      </c>
      <c r="F21" s="34" t="s">
        <v>161</v>
      </c>
      <c r="G21" s="6"/>
      <c r="H21" s="15">
        <f t="shared" si="8"/>
        <v>0</v>
      </c>
      <c r="I21" s="15">
        <f>MAX(C21:F21)</f>
        <v>0</v>
      </c>
      <c r="J21" s="17"/>
      <c r="K21" s="17"/>
      <c r="L21" s="6"/>
      <c r="M21" s="29">
        <v>1.5</v>
      </c>
      <c r="N21" s="3"/>
      <c r="O21" s="3"/>
      <c r="P21" s="3"/>
      <c r="Q21" s="3"/>
      <c r="R21" s="6"/>
    </row>
    <row r="22" spans="1:18" x14ac:dyDescent="0.3">
      <c r="A22" s="27" t="s">
        <v>172</v>
      </c>
      <c r="B22" s="29" t="s">
        <v>173</v>
      </c>
      <c r="C22" s="34" t="s">
        <v>161</v>
      </c>
      <c r="D22" s="34" t="s">
        <v>161</v>
      </c>
      <c r="E22" s="34" t="s">
        <v>161</v>
      </c>
      <c r="F22" s="34" t="s">
        <v>161</v>
      </c>
      <c r="G22" s="6"/>
      <c r="H22" s="15">
        <f t="shared" si="8"/>
        <v>0</v>
      </c>
      <c r="I22" s="15"/>
      <c r="J22" s="17"/>
      <c r="K22" s="17"/>
      <c r="L22" s="6"/>
      <c r="M22" s="29">
        <v>0.05</v>
      </c>
      <c r="N22" s="3"/>
      <c r="O22" s="3"/>
      <c r="P22" s="3"/>
      <c r="Q22" s="3"/>
      <c r="R22" s="6"/>
    </row>
    <row r="23" spans="1:18" x14ac:dyDescent="0.3">
      <c r="A23" s="27" t="s">
        <v>174</v>
      </c>
      <c r="B23" s="29" t="s">
        <v>175</v>
      </c>
      <c r="C23" s="34">
        <v>0.11</v>
      </c>
      <c r="D23" s="34">
        <v>0.09</v>
      </c>
      <c r="E23" s="34">
        <v>0.09</v>
      </c>
      <c r="F23" s="34">
        <v>0.1</v>
      </c>
      <c r="G23" s="6"/>
      <c r="H23" s="15">
        <f t="shared" si="8"/>
        <v>0.09</v>
      </c>
      <c r="I23" s="15">
        <f>MAX(C23:F23)</f>
        <v>0.11</v>
      </c>
      <c r="J23" s="17">
        <f>AVERAGE(C23:F23)</f>
        <v>9.7500000000000003E-2</v>
      </c>
      <c r="K23" s="17">
        <f>STDEV(C23:F23)</f>
        <v>9.5742710775633833E-3</v>
      </c>
      <c r="L23" s="6"/>
      <c r="M23" s="29">
        <v>9.8000000000000004E-2</v>
      </c>
      <c r="N23" s="3">
        <f>C23/$M23</f>
        <v>1.1224489795918366</v>
      </c>
      <c r="O23" s="3">
        <f>D23/$M23</f>
        <v>0.91836734693877542</v>
      </c>
      <c r="P23" s="3">
        <f>E23/$M23</f>
        <v>0.91836734693877542</v>
      </c>
      <c r="Q23" s="3">
        <f>F23/$M23</f>
        <v>1.0204081632653061</v>
      </c>
      <c r="R23" s="6"/>
    </row>
    <row r="24" spans="1:18" x14ac:dyDescent="0.3">
      <c r="A24" s="27" t="s">
        <v>176</v>
      </c>
      <c r="B24" s="29" t="s">
        <v>177</v>
      </c>
      <c r="C24" s="34">
        <v>0.04</v>
      </c>
      <c r="D24" s="34">
        <v>0.03</v>
      </c>
      <c r="E24" s="34">
        <v>0.03</v>
      </c>
      <c r="F24" s="34">
        <v>0.04</v>
      </c>
      <c r="G24" s="6"/>
      <c r="H24" s="15">
        <f t="shared" si="8"/>
        <v>0.03</v>
      </c>
      <c r="I24" s="15">
        <f>MAX(C24:F24)</f>
        <v>0.04</v>
      </c>
      <c r="J24" s="17">
        <f>AVERAGE(C24:F24)</f>
        <v>3.5000000000000003E-2</v>
      </c>
      <c r="K24" s="17">
        <f>STDEV(C24:F24)</f>
        <v>5.773502691896258E-3</v>
      </c>
      <c r="L24" s="6"/>
      <c r="M24" s="29">
        <v>0.05</v>
      </c>
      <c r="N24" s="3">
        <f>C24/$M24</f>
        <v>0.79999999999999993</v>
      </c>
      <c r="O24" s="3">
        <f>D24/$M24</f>
        <v>0.6</v>
      </c>
      <c r="P24" s="3">
        <f>E24/$M24</f>
        <v>0.6</v>
      </c>
      <c r="Q24" s="3"/>
      <c r="R24" s="6"/>
    </row>
    <row r="25" spans="1:18" x14ac:dyDescent="0.3">
      <c r="A25" s="27" t="s">
        <v>178</v>
      </c>
      <c r="B25" s="29" t="s">
        <v>179</v>
      </c>
      <c r="C25" s="34">
        <v>2.1</v>
      </c>
      <c r="D25" s="34" t="s">
        <v>161</v>
      </c>
      <c r="E25" s="34" t="s">
        <v>161</v>
      </c>
      <c r="F25" s="34" t="s">
        <v>161</v>
      </c>
      <c r="G25" s="6"/>
      <c r="H25" s="15">
        <f t="shared" si="8"/>
        <v>2.1</v>
      </c>
      <c r="I25" s="15">
        <f>MAX(C25:F25)</f>
        <v>2.1</v>
      </c>
      <c r="J25" s="17"/>
      <c r="K25" s="17"/>
      <c r="L25" s="6"/>
      <c r="M25" s="29">
        <v>5.5</v>
      </c>
      <c r="N25" s="3"/>
      <c r="O25" s="3"/>
      <c r="P25" s="3"/>
      <c r="Q25" s="3"/>
      <c r="R25" s="6"/>
    </row>
    <row r="26" spans="1:18" x14ac:dyDescent="0.3">
      <c r="A26" s="27" t="s">
        <v>180</v>
      </c>
      <c r="B26" s="29" t="s">
        <v>181</v>
      </c>
      <c r="C26" s="34" t="s">
        <v>161</v>
      </c>
      <c r="D26" s="34" t="s">
        <v>161</v>
      </c>
      <c r="E26" s="34" t="s">
        <v>161</v>
      </c>
      <c r="F26" s="34" t="s">
        <v>161</v>
      </c>
      <c r="G26" s="6"/>
      <c r="H26" s="15"/>
      <c r="I26" s="15"/>
      <c r="J26" s="17"/>
      <c r="K26" s="17"/>
      <c r="L26" s="6"/>
      <c r="M26" s="5" t="s">
        <v>182</v>
      </c>
      <c r="N26" s="3"/>
      <c r="O26" s="3"/>
      <c r="P26" s="3"/>
      <c r="Q26" s="3"/>
      <c r="R26" s="6"/>
    </row>
    <row r="27" spans="1:18" x14ac:dyDescent="0.3">
      <c r="A27" s="27" t="s">
        <v>183</v>
      </c>
      <c r="B27" s="29" t="s">
        <v>184</v>
      </c>
      <c r="C27" s="34">
        <v>4.3</v>
      </c>
      <c r="D27" s="34">
        <v>3.4</v>
      </c>
      <c r="E27" s="34">
        <v>1.5</v>
      </c>
      <c r="F27" s="34">
        <v>3.7</v>
      </c>
      <c r="G27" s="6"/>
      <c r="H27" s="15">
        <f t="shared" ref="H27:H43" si="10">MIN(C27:F27)</f>
        <v>1.5</v>
      </c>
      <c r="I27" s="15">
        <f t="shared" ref="I27:I43" si="11">MAX(C27:F27)</f>
        <v>4.3</v>
      </c>
      <c r="J27" s="17">
        <f t="shared" ref="J27:J43" si="12">AVERAGE(C27:F27)</f>
        <v>3.2249999999999996</v>
      </c>
      <c r="K27" s="17">
        <f t="shared" ref="K27:K43" si="13">STDEV(C27:F27)</f>
        <v>1.2093386622447828</v>
      </c>
      <c r="L27" s="6"/>
      <c r="M27" s="29">
        <v>4.5999999999999996</v>
      </c>
      <c r="N27" s="3">
        <f t="shared" ref="N27:N43" si="14">C27/$M27</f>
        <v>0.93478260869565222</v>
      </c>
      <c r="O27" s="3">
        <f t="shared" ref="O27:O43" si="15">D27/$M27</f>
        <v>0.73913043478260876</v>
      </c>
      <c r="P27" s="3">
        <f t="shared" ref="P27:P43" si="16">E27/$M27</f>
        <v>0.32608695652173914</v>
      </c>
      <c r="Q27" s="3"/>
      <c r="R27" s="6"/>
    </row>
    <row r="28" spans="1:18" x14ac:dyDescent="0.3">
      <c r="A28" s="27" t="s">
        <v>185</v>
      </c>
      <c r="B28" s="29" t="s">
        <v>186</v>
      </c>
      <c r="C28" s="34">
        <v>480</v>
      </c>
      <c r="D28" s="34">
        <v>520</v>
      </c>
      <c r="E28" s="34">
        <v>620</v>
      </c>
      <c r="F28" s="34">
        <v>420</v>
      </c>
      <c r="G28" s="6"/>
      <c r="H28" s="15">
        <f t="shared" si="10"/>
        <v>420</v>
      </c>
      <c r="I28" s="15">
        <f t="shared" si="11"/>
        <v>620</v>
      </c>
      <c r="J28" s="17">
        <f t="shared" si="12"/>
        <v>510</v>
      </c>
      <c r="K28" s="17">
        <f t="shared" si="13"/>
        <v>84.063468086123279</v>
      </c>
      <c r="L28" s="6"/>
      <c r="M28" s="29">
        <v>550</v>
      </c>
      <c r="N28" s="3">
        <f t="shared" si="14"/>
        <v>0.87272727272727268</v>
      </c>
      <c r="O28" s="3">
        <f t="shared" si="15"/>
        <v>0.94545454545454544</v>
      </c>
      <c r="P28" s="3">
        <f t="shared" si="16"/>
        <v>1.1272727272727272</v>
      </c>
      <c r="Q28" s="3">
        <f t="shared" ref="Q28:Q43" si="17">F28/$M28</f>
        <v>0.76363636363636367</v>
      </c>
      <c r="R28" s="6"/>
    </row>
    <row r="29" spans="1:18" x14ac:dyDescent="0.3">
      <c r="A29" s="27" t="s">
        <v>187</v>
      </c>
      <c r="B29" s="29" t="s">
        <v>188</v>
      </c>
      <c r="C29" s="34">
        <v>9</v>
      </c>
      <c r="D29" s="34">
        <v>7</v>
      </c>
      <c r="E29" s="34">
        <v>6</v>
      </c>
      <c r="F29" s="34">
        <v>9</v>
      </c>
      <c r="G29" s="6"/>
      <c r="H29" s="15">
        <f t="shared" si="10"/>
        <v>6</v>
      </c>
      <c r="I29" s="15">
        <f t="shared" si="11"/>
        <v>9</v>
      </c>
      <c r="J29" s="17">
        <f t="shared" si="12"/>
        <v>7.75</v>
      </c>
      <c r="K29" s="17">
        <f t="shared" si="13"/>
        <v>1.5</v>
      </c>
      <c r="L29" s="6"/>
      <c r="M29" s="29">
        <v>30</v>
      </c>
      <c r="N29" s="3">
        <f t="shared" si="14"/>
        <v>0.3</v>
      </c>
      <c r="O29" s="3">
        <f t="shared" si="15"/>
        <v>0.23333333333333334</v>
      </c>
      <c r="P29" s="3">
        <f t="shared" si="16"/>
        <v>0.2</v>
      </c>
      <c r="Q29" s="3">
        <f t="shared" si="17"/>
        <v>0.3</v>
      </c>
      <c r="R29" s="6"/>
    </row>
    <row r="30" spans="1:18" x14ac:dyDescent="0.3">
      <c r="A30" s="27" t="s">
        <v>189</v>
      </c>
      <c r="B30" s="29" t="s">
        <v>190</v>
      </c>
      <c r="C30" s="34">
        <v>19.8</v>
      </c>
      <c r="D30" s="34">
        <v>18.2</v>
      </c>
      <c r="E30" s="34">
        <v>15.4</v>
      </c>
      <c r="F30" s="34">
        <v>20.8</v>
      </c>
      <c r="G30" s="6"/>
      <c r="H30" s="15">
        <f t="shared" si="10"/>
        <v>15.4</v>
      </c>
      <c r="I30" s="15">
        <f t="shared" si="11"/>
        <v>20.8</v>
      </c>
      <c r="J30" s="17">
        <f t="shared" si="12"/>
        <v>18.55</v>
      </c>
      <c r="K30" s="17">
        <f t="shared" si="13"/>
        <v>2.3572582944316243</v>
      </c>
      <c r="L30" s="6"/>
      <c r="M30" s="29">
        <v>64</v>
      </c>
      <c r="N30" s="3">
        <f t="shared" si="14"/>
        <v>0.30937500000000001</v>
      </c>
      <c r="O30" s="3">
        <f t="shared" si="15"/>
        <v>0.28437499999999999</v>
      </c>
      <c r="P30" s="3">
        <f t="shared" si="16"/>
        <v>0.24062500000000001</v>
      </c>
      <c r="Q30" s="3">
        <f t="shared" si="17"/>
        <v>0.32500000000000001</v>
      </c>
      <c r="R30" s="6"/>
    </row>
    <row r="31" spans="1:18" x14ac:dyDescent="0.3">
      <c r="A31" s="27" t="s">
        <v>191</v>
      </c>
      <c r="B31" s="29" t="s">
        <v>192</v>
      </c>
      <c r="C31" s="34">
        <v>2.4</v>
      </c>
      <c r="D31" s="34">
        <v>2.1</v>
      </c>
      <c r="E31" s="34">
        <v>1.9</v>
      </c>
      <c r="F31" s="34">
        <v>2.6</v>
      </c>
      <c r="G31" s="6"/>
      <c r="H31" s="15">
        <f t="shared" si="10"/>
        <v>1.9</v>
      </c>
      <c r="I31" s="15">
        <f t="shared" si="11"/>
        <v>2.6</v>
      </c>
      <c r="J31" s="17">
        <f t="shared" si="12"/>
        <v>2.25</v>
      </c>
      <c r="K31" s="17">
        <f t="shared" si="13"/>
        <v>0.31091263510296008</v>
      </c>
      <c r="L31" s="6"/>
      <c r="M31" s="29">
        <v>7.1</v>
      </c>
      <c r="N31" s="3">
        <f t="shared" si="14"/>
        <v>0.3380281690140845</v>
      </c>
      <c r="O31" s="3">
        <f t="shared" si="15"/>
        <v>0.29577464788732399</v>
      </c>
      <c r="P31" s="3">
        <f t="shared" si="16"/>
        <v>0.26760563380281688</v>
      </c>
      <c r="Q31" s="3">
        <f t="shared" si="17"/>
        <v>0.36619718309859156</v>
      </c>
      <c r="R31" s="6"/>
    </row>
    <row r="32" spans="1:18" x14ac:dyDescent="0.3">
      <c r="A32" s="27" t="s">
        <v>193</v>
      </c>
      <c r="B32" s="29" t="s">
        <v>194</v>
      </c>
      <c r="C32" s="34">
        <v>9.6999999999999993</v>
      </c>
      <c r="D32" s="34">
        <v>8.6</v>
      </c>
      <c r="E32" s="34">
        <v>8</v>
      </c>
      <c r="F32" s="34">
        <v>10.6</v>
      </c>
      <c r="G32" s="6"/>
      <c r="H32" s="15">
        <f t="shared" si="10"/>
        <v>8</v>
      </c>
      <c r="I32" s="15">
        <f t="shared" si="11"/>
        <v>10.6</v>
      </c>
      <c r="J32" s="17">
        <f t="shared" si="12"/>
        <v>9.2249999999999996</v>
      </c>
      <c r="K32" s="17">
        <f t="shared" si="13"/>
        <v>1.1557825631723861</v>
      </c>
      <c r="L32" s="6"/>
      <c r="M32" s="29">
        <v>26</v>
      </c>
      <c r="N32" s="3">
        <f t="shared" si="14"/>
        <v>0.37307692307692303</v>
      </c>
      <c r="O32" s="3">
        <f t="shared" si="15"/>
        <v>0.33076923076923076</v>
      </c>
      <c r="P32" s="3">
        <f t="shared" si="16"/>
        <v>0.30769230769230771</v>
      </c>
      <c r="Q32" s="3">
        <f t="shared" si="17"/>
        <v>0.40769230769230769</v>
      </c>
      <c r="R32" s="6"/>
    </row>
    <row r="33" spans="1:18" x14ac:dyDescent="0.3">
      <c r="A33" s="27" t="s">
        <v>195</v>
      </c>
      <c r="B33" s="29" t="s">
        <v>196</v>
      </c>
      <c r="C33" s="34">
        <v>2.1</v>
      </c>
      <c r="D33" s="34">
        <v>1.9</v>
      </c>
      <c r="E33" s="34">
        <v>1.8</v>
      </c>
      <c r="F33" s="34">
        <v>2.2000000000000002</v>
      </c>
      <c r="G33" s="6"/>
      <c r="H33" s="15">
        <f t="shared" si="10"/>
        <v>1.8</v>
      </c>
      <c r="I33" s="15">
        <f t="shared" si="11"/>
        <v>2.2000000000000002</v>
      </c>
      <c r="J33" s="17">
        <f t="shared" si="12"/>
        <v>2</v>
      </c>
      <c r="K33" s="17">
        <f t="shared" si="13"/>
        <v>0.18257418583505544</v>
      </c>
      <c r="L33" s="6"/>
      <c r="M33" s="29">
        <v>4.5</v>
      </c>
      <c r="N33" s="3">
        <f t="shared" si="14"/>
        <v>0.46666666666666667</v>
      </c>
      <c r="O33" s="3">
        <f t="shared" si="15"/>
        <v>0.42222222222222222</v>
      </c>
      <c r="P33" s="3">
        <f t="shared" si="16"/>
        <v>0.4</v>
      </c>
      <c r="Q33" s="3">
        <f t="shared" si="17"/>
        <v>0.48888888888888893</v>
      </c>
      <c r="R33" s="6"/>
    </row>
    <row r="34" spans="1:18" x14ac:dyDescent="0.3">
      <c r="A34" s="27" t="s">
        <v>197</v>
      </c>
      <c r="B34" s="29" t="s">
        <v>198</v>
      </c>
      <c r="C34" s="34">
        <v>0.5</v>
      </c>
      <c r="D34" s="34">
        <v>0.5</v>
      </c>
      <c r="E34" s="34">
        <v>0.5</v>
      </c>
      <c r="F34" s="34">
        <v>0.5</v>
      </c>
      <c r="G34" s="6"/>
      <c r="H34" s="15">
        <f t="shared" si="10"/>
        <v>0.5</v>
      </c>
      <c r="I34" s="15">
        <f t="shared" si="11"/>
        <v>0.5</v>
      </c>
      <c r="J34" s="17">
        <f t="shared" si="12"/>
        <v>0.5</v>
      </c>
      <c r="K34" s="17">
        <f t="shared" si="13"/>
        <v>0</v>
      </c>
      <c r="L34" s="6"/>
      <c r="M34" s="29">
        <v>0.88</v>
      </c>
      <c r="N34" s="3">
        <f t="shared" si="14"/>
        <v>0.56818181818181823</v>
      </c>
      <c r="O34" s="3">
        <f t="shared" si="15"/>
        <v>0.56818181818181823</v>
      </c>
      <c r="P34" s="3">
        <f t="shared" si="16"/>
        <v>0.56818181818181823</v>
      </c>
      <c r="Q34" s="3">
        <f t="shared" si="17"/>
        <v>0.56818181818181823</v>
      </c>
      <c r="R34" s="6"/>
    </row>
    <row r="35" spans="1:18" x14ac:dyDescent="0.3">
      <c r="A35" s="27" t="s">
        <v>199</v>
      </c>
      <c r="B35" s="29" t="s">
        <v>200</v>
      </c>
      <c r="C35" s="34">
        <v>2.5</v>
      </c>
      <c r="D35" s="34">
        <v>2.4</v>
      </c>
      <c r="E35" s="34">
        <v>2.2999999999999998</v>
      </c>
      <c r="F35" s="34">
        <v>2.6</v>
      </c>
      <c r="G35" s="6"/>
      <c r="H35" s="15">
        <f t="shared" si="10"/>
        <v>2.2999999999999998</v>
      </c>
      <c r="I35" s="15">
        <f t="shared" si="11"/>
        <v>2.6</v>
      </c>
      <c r="J35" s="17">
        <f t="shared" si="12"/>
        <v>2.4500000000000002</v>
      </c>
      <c r="K35" s="17">
        <f t="shared" si="13"/>
        <v>0.12909944487358066</v>
      </c>
      <c r="L35" s="6"/>
      <c r="M35" s="29">
        <v>3.8</v>
      </c>
      <c r="N35" s="3">
        <f t="shared" si="14"/>
        <v>0.65789473684210531</v>
      </c>
      <c r="O35" s="3">
        <f t="shared" si="15"/>
        <v>0.63157894736842102</v>
      </c>
      <c r="P35" s="3">
        <f t="shared" si="16"/>
        <v>0.60526315789473684</v>
      </c>
      <c r="Q35" s="3">
        <f t="shared" si="17"/>
        <v>0.68421052631578949</v>
      </c>
      <c r="R35" s="6"/>
    </row>
    <row r="36" spans="1:18" x14ac:dyDescent="0.3">
      <c r="A36" s="27" t="s">
        <v>201</v>
      </c>
      <c r="B36" s="29" t="s">
        <v>202</v>
      </c>
      <c r="C36" s="34">
        <v>0.4</v>
      </c>
      <c r="D36" s="34">
        <v>0.3</v>
      </c>
      <c r="E36" s="34">
        <v>0.4</v>
      </c>
      <c r="F36" s="34">
        <v>0.4</v>
      </c>
      <c r="G36" s="6"/>
      <c r="H36" s="15">
        <f t="shared" si="10"/>
        <v>0.3</v>
      </c>
      <c r="I36" s="15">
        <f t="shared" si="11"/>
        <v>0.4</v>
      </c>
      <c r="J36" s="17">
        <f t="shared" si="12"/>
        <v>0.375</v>
      </c>
      <c r="K36" s="17">
        <f t="shared" si="13"/>
        <v>5.0000000000000211E-2</v>
      </c>
      <c r="L36" s="6"/>
      <c r="M36" s="29">
        <v>0.64</v>
      </c>
      <c r="N36" s="3">
        <f t="shared" si="14"/>
        <v>0.625</v>
      </c>
      <c r="O36" s="3">
        <f t="shared" si="15"/>
        <v>0.46875</v>
      </c>
      <c r="P36" s="3">
        <f t="shared" si="16"/>
        <v>0.625</v>
      </c>
      <c r="Q36" s="3">
        <f t="shared" si="17"/>
        <v>0.625</v>
      </c>
      <c r="R36" s="6"/>
    </row>
    <row r="37" spans="1:18" x14ac:dyDescent="0.3">
      <c r="A37" s="27" t="s">
        <v>203</v>
      </c>
      <c r="B37" s="29" t="s">
        <v>204</v>
      </c>
      <c r="C37" s="34">
        <v>2.2000000000000002</v>
      </c>
      <c r="D37" s="34">
        <v>2.1</v>
      </c>
      <c r="E37" s="34">
        <v>2.2999999999999998</v>
      </c>
      <c r="F37" s="34">
        <v>2.1</v>
      </c>
      <c r="G37" s="6"/>
      <c r="H37" s="15">
        <f t="shared" si="10"/>
        <v>2.1</v>
      </c>
      <c r="I37" s="15">
        <f t="shared" si="11"/>
        <v>2.2999999999999998</v>
      </c>
      <c r="J37" s="17">
        <f t="shared" si="12"/>
        <v>2.1750000000000003</v>
      </c>
      <c r="K37" s="17">
        <f t="shared" si="13"/>
        <v>9.5742710775633705E-2</v>
      </c>
      <c r="L37" s="6"/>
      <c r="M37" s="29">
        <v>3.5</v>
      </c>
      <c r="N37" s="3">
        <f t="shared" si="14"/>
        <v>0.62857142857142867</v>
      </c>
      <c r="O37" s="3">
        <f t="shared" si="15"/>
        <v>0.6</v>
      </c>
      <c r="P37" s="3">
        <f t="shared" si="16"/>
        <v>0.65714285714285714</v>
      </c>
      <c r="Q37" s="3">
        <f t="shared" si="17"/>
        <v>0.6</v>
      </c>
      <c r="R37" s="6"/>
    </row>
    <row r="38" spans="1:18" x14ac:dyDescent="0.3">
      <c r="A38" s="27" t="s">
        <v>205</v>
      </c>
      <c r="B38" s="29" t="s">
        <v>206</v>
      </c>
      <c r="C38" s="34">
        <v>0.4</v>
      </c>
      <c r="D38" s="34">
        <v>0.4</v>
      </c>
      <c r="E38" s="34">
        <v>0.5</v>
      </c>
      <c r="F38" s="34">
        <v>0.4</v>
      </c>
      <c r="G38" s="6"/>
      <c r="H38" s="15">
        <f t="shared" si="10"/>
        <v>0.4</v>
      </c>
      <c r="I38" s="15">
        <f t="shared" si="11"/>
        <v>0.5</v>
      </c>
      <c r="J38" s="17">
        <f t="shared" si="12"/>
        <v>0.42500000000000004</v>
      </c>
      <c r="K38" s="17">
        <f t="shared" si="13"/>
        <v>4.9999999999999836E-2</v>
      </c>
      <c r="L38" s="6"/>
      <c r="M38" s="29">
        <v>0.8</v>
      </c>
      <c r="N38" s="3">
        <f t="shared" si="14"/>
        <v>0.5</v>
      </c>
      <c r="O38" s="3">
        <f t="shared" si="15"/>
        <v>0.5</v>
      </c>
      <c r="P38" s="3">
        <f t="shared" si="16"/>
        <v>0.625</v>
      </c>
      <c r="Q38" s="3">
        <f t="shared" si="17"/>
        <v>0.5</v>
      </c>
      <c r="R38" s="6"/>
    </row>
    <row r="39" spans="1:18" x14ac:dyDescent="0.3">
      <c r="A39" s="27" t="s">
        <v>207</v>
      </c>
      <c r="B39" s="29" t="s">
        <v>208</v>
      </c>
      <c r="C39" s="34">
        <v>1.3</v>
      </c>
      <c r="D39" s="34">
        <v>1.3</v>
      </c>
      <c r="E39" s="34">
        <v>1.4</v>
      </c>
      <c r="F39" s="34">
        <v>1.3</v>
      </c>
      <c r="G39" s="6"/>
      <c r="H39" s="15">
        <f t="shared" si="10"/>
        <v>1.3</v>
      </c>
      <c r="I39" s="15">
        <f t="shared" si="11"/>
        <v>1.4</v>
      </c>
      <c r="J39" s="17">
        <f t="shared" si="12"/>
        <v>1.325</v>
      </c>
      <c r="K39" s="17">
        <f t="shared" si="13"/>
        <v>4.9999999999999933E-2</v>
      </c>
      <c r="L39" s="6"/>
      <c r="M39" s="29">
        <v>2.2999999999999998</v>
      </c>
      <c r="N39" s="3">
        <f t="shared" si="14"/>
        <v>0.56521739130434789</v>
      </c>
      <c r="O39" s="3">
        <f t="shared" si="15"/>
        <v>0.56521739130434789</v>
      </c>
      <c r="P39" s="3">
        <f t="shared" si="16"/>
        <v>0.60869565217391308</v>
      </c>
      <c r="Q39" s="3">
        <f t="shared" si="17"/>
        <v>0.56521739130434789</v>
      </c>
      <c r="R39" s="6"/>
    </row>
    <row r="40" spans="1:18" x14ac:dyDescent="0.3">
      <c r="A40" s="27" t="s">
        <v>209</v>
      </c>
      <c r="B40" s="29" t="s">
        <v>210</v>
      </c>
      <c r="C40" s="34">
        <v>0.2</v>
      </c>
      <c r="D40" s="34">
        <v>0.2</v>
      </c>
      <c r="E40" s="34">
        <v>0.2</v>
      </c>
      <c r="F40" s="34">
        <v>0.2</v>
      </c>
      <c r="G40" s="6"/>
      <c r="H40" s="15">
        <f t="shared" si="10"/>
        <v>0.2</v>
      </c>
      <c r="I40" s="15">
        <f t="shared" si="11"/>
        <v>0.2</v>
      </c>
      <c r="J40" s="17">
        <f t="shared" si="12"/>
        <v>0.2</v>
      </c>
      <c r="K40" s="17">
        <f t="shared" si="13"/>
        <v>0</v>
      </c>
      <c r="L40" s="6"/>
      <c r="M40" s="29">
        <v>0.33</v>
      </c>
      <c r="N40" s="3">
        <f t="shared" si="14"/>
        <v>0.60606060606060608</v>
      </c>
      <c r="O40" s="3">
        <f t="shared" si="15"/>
        <v>0.60606060606060608</v>
      </c>
      <c r="P40" s="3">
        <f t="shared" si="16"/>
        <v>0.60606060606060608</v>
      </c>
      <c r="Q40" s="3">
        <f t="shared" si="17"/>
        <v>0.60606060606060608</v>
      </c>
      <c r="R40" s="6"/>
    </row>
    <row r="41" spans="1:18" x14ac:dyDescent="0.3">
      <c r="A41" s="27" t="s">
        <v>211</v>
      </c>
      <c r="B41" s="29" t="s">
        <v>212</v>
      </c>
      <c r="C41" s="34">
        <v>1.2</v>
      </c>
      <c r="D41" s="34">
        <v>1.3</v>
      </c>
      <c r="E41" s="34">
        <v>1.4</v>
      </c>
      <c r="F41" s="34">
        <v>1.3</v>
      </c>
      <c r="G41" s="6"/>
      <c r="H41" s="15">
        <f t="shared" si="10"/>
        <v>1.2</v>
      </c>
      <c r="I41" s="15">
        <f t="shared" si="11"/>
        <v>1.4</v>
      </c>
      <c r="J41" s="17">
        <f t="shared" si="12"/>
        <v>1.3</v>
      </c>
      <c r="K41" s="17">
        <f t="shared" si="13"/>
        <v>8.1649658092772581E-2</v>
      </c>
      <c r="L41" s="6"/>
      <c r="M41" s="29">
        <v>2.2000000000000002</v>
      </c>
      <c r="N41" s="3">
        <f t="shared" si="14"/>
        <v>0.54545454545454541</v>
      </c>
      <c r="O41" s="3">
        <f t="shared" si="15"/>
        <v>0.59090909090909083</v>
      </c>
      <c r="P41" s="3">
        <f t="shared" si="16"/>
        <v>0.63636363636363624</v>
      </c>
      <c r="Q41" s="3">
        <f t="shared" si="17"/>
        <v>0.59090909090909083</v>
      </c>
      <c r="R41" s="6"/>
    </row>
    <row r="42" spans="1:18" x14ac:dyDescent="0.3">
      <c r="A42" s="27" t="s">
        <v>213</v>
      </c>
      <c r="B42" s="29" t="s">
        <v>214</v>
      </c>
      <c r="C42" s="34">
        <v>0.2</v>
      </c>
      <c r="D42" s="34">
        <v>0.2</v>
      </c>
      <c r="E42" s="34">
        <v>0.2</v>
      </c>
      <c r="F42" s="34">
        <v>0.2</v>
      </c>
      <c r="G42" s="6"/>
      <c r="H42" s="15">
        <f t="shared" si="10"/>
        <v>0.2</v>
      </c>
      <c r="I42" s="15">
        <f t="shared" si="11"/>
        <v>0.2</v>
      </c>
      <c r="J42" s="17">
        <f t="shared" si="12"/>
        <v>0.2</v>
      </c>
      <c r="K42" s="17">
        <f t="shared" si="13"/>
        <v>0</v>
      </c>
      <c r="L42" s="6"/>
      <c r="M42" s="29">
        <v>0.32</v>
      </c>
      <c r="N42" s="3">
        <f t="shared" si="14"/>
        <v>0.625</v>
      </c>
      <c r="O42" s="3">
        <f t="shared" si="15"/>
        <v>0.625</v>
      </c>
      <c r="P42" s="3">
        <f t="shared" si="16"/>
        <v>0.625</v>
      </c>
      <c r="Q42" s="3">
        <f t="shared" si="17"/>
        <v>0.625</v>
      </c>
      <c r="R42" s="6"/>
    </row>
    <row r="43" spans="1:18" x14ac:dyDescent="0.3">
      <c r="A43" s="27" t="s">
        <v>215</v>
      </c>
      <c r="B43" s="29" t="s">
        <v>216</v>
      </c>
      <c r="C43" s="34">
        <v>0.43</v>
      </c>
      <c r="D43" s="34">
        <v>0.34</v>
      </c>
      <c r="E43" s="34">
        <v>0.39</v>
      </c>
      <c r="F43" s="34">
        <v>0.4</v>
      </c>
      <c r="G43" s="6"/>
      <c r="H43" s="15">
        <f t="shared" si="10"/>
        <v>0.34</v>
      </c>
      <c r="I43" s="15">
        <f t="shared" si="11"/>
        <v>0.43</v>
      </c>
      <c r="J43" s="17">
        <f t="shared" si="12"/>
        <v>0.39</v>
      </c>
      <c r="K43" s="17">
        <f t="shared" si="13"/>
        <v>3.7416573867739403E-2</v>
      </c>
      <c r="L43" s="6"/>
      <c r="M43" s="29">
        <v>0.75</v>
      </c>
      <c r="N43" s="3">
        <f t="shared" si="14"/>
        <v>0.57333333333333336</v>
      </c>
      <c r="O43" s="3">
        <f t="shared" si="15"/>
        <v>0.45333333333333337</v>
      </c>
      <c r="P43" s="3">
        <f t="shared" si="16"/>
        <v>0.52</v>
      </c>
      <c r="Q43" s="3">
        <f t="shared" si="17"/>
        <v>0.53333333333333333</v>
      </c>
      <c r="R43" s="6"/>
    </row>
    <row r="44" spans="1:18" x14ac:dyDescent="0.3">
      <c r="A44" s="27" t="s">
        <v>217</v>
      </c>
      <c r="B44" s="29" t="s">
        <v>218</v>
      </c>
      <c r="C44" s="34" t="s">
        <v>161</v>
      </c>
      <c r="D44" s="34" t="s">
        <v>161</v>
      </c>
      <c r="E44" s="34" t="s">
        <v>161</v>
      </c>
      <c r="F44" s="34" t="s">
        <v>161</v>
      </c>
      <c r="G44" s="6"/>
      <c r="H44" s="15"/>
      <c r="I44" s="15"/>
      <c r="J44" s="17"/>
      <c r="K44" s="17"/>
      <c r="L44" s="6"/>
      <c r="M44" s="29">
        <v>4.0000000000000002E-4</v>
      </c>
      <c r="N44" s="3"/>
      <c r="O44" s="3"/>
      <c r="P44" s="3"/>
      <c r="Q44" s="3"/>
      <c r="R44" s="6"/>
    </row>
    <row r="45" spans="1:18" x14ac:dyDescent="0.3">
      <c r="A45" s="27" t="s">
        <v>219</v>
      </c>
      <c r="B45" s="29" t="s">
        <v>220</v>
      </c>
      <c r="C45" s="34">
        <v>2E-3</v>
      </c>
      <c r="D45" s="34">
        <v>4.0000000000000001E-3</v>
      </c>
      <c r="E45" s="34">
        <v>3.0000000000000001E-3</v>
      </c>
      <c r="F45" s="34">
        <v>2E-3</v>
      </c>
      <c r="G45" s="6"/>
      <c r="H45" s="15"/>
      <c r="I45" s="15"/>
      <c r="J45" s="17"/>
      <c r="K45" s="17"/>
      <c r="L45" s="6"/>
      <c r="M45" s="29">
        <v>1.8E-3</v>
      </c>
      <c r="N45" s="3">
        <f>C45/$M45</f>
        <v>1.1111111111111112</v>
      </c>
      <c r="O45" s="3">
        <f t="shared" ref="O45" si="18">D45/$M45</f>
        <v>2.2222222222222223</v>
      </c>
      <c r="P45" s="3">
        <f t="shared" ref="P45" si="19">E45/$M45</f>
        <v>1.6666666666666667</v>
      </c>
      <c r="Q45" s="3">
        <f t="shared" ref="Q45" si="20">F45/$M45</f>
        <v>1.1111111111111112</v>
      </c>
      <c r="R45" s="6"/>
    </row>
    <row r="46" spans="1:18" x14ac:dyDescent="0.3">
      <c r="A46" s="27" t="s">
        <v>221</v>
      </c>
      <c r="B46" s="29" t="s">
        <v>222</v>
      </c>
      <c r="C46" s="34" t="s">
        <v>161</v>
      </c>
      <c r="D46" s="34" t="s">
        <v>161</v>
      </c>
      <c r="E46" s="34" t="s">
        <v>161</v>
      </c>
      <c r="F46" s="34" t="s">
        <v>161</v>
      </c>
      <c r="G46" s="6"/>
      <c r="H46" s="15"/>
      <c r="I46" s="15"/>
      <c r="J46" s="17"/>
      <c r="K46" s="17"/>
      <c r="L46" s="6"/>
      <c r="M46" s="29">
        <v>1</v>
      </c>
      <c r="N46" s="3"/>
      <c r="O46" s="3"/>
      <c r="P46" s="3"/>
      <c r="Q46" s="3"/>
      <c r="R46" s="6"/>
    </row>
    <row r="47" spans="1:18" x14ac:dyDescent="0.3">
      <c r="A47" s="27" t="s">
        <v>223</v>
      </c>
      <c r="B47" s="29" t="s">
        <v>224</v>
      </c>
      <c r="C47" s="34">
        <v>14</v>
      </c>
      <c r="D47" s="34">
        <v>11</v>
      </c>
      <c r="E47" s="34">
        <v>11</v>
      </c>
      <c r="F47" s="34">
        <v>12</v>
      </c>
      <c r="G47" s="6"/>
      <c r="H47" s="15">
        <f>MIN(C47:F47)</f>
        <v>11</v>
      </c>
      <c r="I47" s="15">
        <f>MAX(C47:F47)</f>
        <v>14</v>
      </c>
      <c r="J47" s="17">
        <f>AVERAGE(C47:F47)</f>
        <v>12</v>
      </c>
      <c r="K47" s="17">
        <f>STDEV(C47:F47)</f>
        <v>1.4142135623730951</v>
      </c>
      <c r="L47" s="6"/>
      <c r="M47" s="29">
        <v>17</v>
      </c>
      <c r="N47" s="3">
        <f>C47/$M47</f>
        <v>0.82352941176470584</v>
      </c>
      <c r="O47" s="3">
        <f>D47/$M47</f>
        <v>0.6470588235294118</v>
      </c>
      <c r="P47" s="3">
        <f>E47/$M47</f>
        <v>0.6470588235294118</v>
      </c>
      <c r="Q47" s="3">
        <f>F47/$M47</f>
        <v>0.70588235294117652</v>
      </c>
      <c r="R47" s="6"/>
    </row>
    <row r="48" spans="1:18" x14ac:dyDescent="0.3">
      <c r="A48" s="27" t="s">
        <v>225</v>
      </c>
      <c r="B48" s="29" t="s">
        <v>226</v>
      </c>
      <c r="C48" s="10">
        <v>0.53</v>
      </c>
      <c r="D48" s="10">
        <v>0.47</v>
      </c>
      <c r="E48" s="10">
        <v>0.52</v>
      </c>
      <c r="F48" s="10">
        <v>0.48</v>
      </c>
      <c r="G48" s="6"/>
      <c r="H48" s="15">
        <f>MIN(C48:F48)</f>
        <v>0.47</v>
      </c>
      <c r="I48" s="15">
        <f>MAX(C48:F48)</f>
        <v>0.53</v>
      </c>
      <c r="J48" s="17">
        <f>AVERAGE(C48:F48)</f>
        <v>0.5</v>
      </c>
      <c r="K48" s="17">
        <f>STDEV(C48:F48)</f>
        <v>2.9439202887759516E-2</v>
      </c>
      <c r="L48" s="6"/>
      <c r="M48" s="29">
        <v>0.127</v>
      </c>
      <c r="N48" s="3">
        <f t="shared" ref="N48:O50" si="21">C48/$M48</f>
        <v>4.1732283464566935</v>
      </c>
      <c r="O48" s="3">
        <f t="shared" si="21"/>
        <v>3.7007874015748028</v>
      </c>
      <c r="P48" s="3"/>
      <c r="Q48" s="3">
        <f>F48/$M48</f>
        <v>3.7795275590551181</v>
      </c>
      <c r="R48" s="6"/>
    </row>
    <row r="49" spans="1:18" x14ac:dyDescent="0.3">
      <c r="A49" s="27" t="s">
        <v>227</v>
      </c>
      <c r="B49" s="29" t="s">
        <v>228</v>
      </c>
      <c r="C49" s="34">
        <v>7.5</v>
      </c>
      <c r="D49" s="34">
        <v>6.8</v>
      </c>
      <c r="E49" s="34">
        <v>6.7</v>
      </c>
      <c r="F49" s="34">
        <v>7.5</v>
      </c>
      <c r="G49" s="6"/>
      <c r="H49" s="15">
        <f>MIN(C49:F49)</f>
        <v>6.7</v>
      </c>
      <c r="I49" s="15">
        <f>MAX(C49:F49)</f>
        <v>7.5</v>
      </c>
      <c r="J49" s="17">
        <f>AVERAGE(C49:F49)</f>
        <v>7.125</v>
      </c>
      <c r="K49" s="17">
        <f>STDEV(C49:F49)</f>
        <v>0.43493294502332963</v>
      </c>
      <c r="L49" s="6"/>
      <c r="M49" s="29">
        <v>10.7</v>
      </c>
      <c r="N49" s="3">
        <f t="shared" si="21"/>
        <v>0.70093457943925241</v>
      </c>
      <c r="O49" s="3">
        <f t="shared" si="21"/>
        <v>0.63551401869158886</v>
      </c>
      <c r="P49" s="3">
        <f>E49/$M49</f>
        <v>0.62616822429906549</v>
      </c>
      <c r="Q49" s="3">
        <f>F49/$M49</f>
        <v>0.70093457943925241</v>
      </c>
      <c r="R49" s="6"/>
    </row>
    <row r="50" spans="1:18" x14ac:dyDescent="0.3">
      <c r="A50" s="27" t="s">
        <v>229</v>
      </c>
      <c r="B50" s="29" t="s">
        <v>230</v>
      </c>
      <c r="C50" s="34">
        <v>2.5</v>
      </c>
      <c r="D50" s="34">
        <v>2.4</v>
      </c>
      <c r="E50" s="34">
        <v>2.5</v>
      </c>
      <c r="F50" s="34">
        <v>2.5</v>
      </c>
      <c r="G50" s="6"/>
      <c r="H50" s="15">
        <f>MIN(C50:F50)</f>
        <v>2.4</v>
      </c>
      <c r="I50" s="15">
        <f>MAX(C50:F50)</f>
        <v>2.5</v>
      </c>
      <c r="J50" s="17">
        <f>AVERAGE(C50:F50)</f>
        <v>2.4750000000000001</v>
      </c>
      <c r="K50" s="17">
        <f>STDEV(C50:F50)</f>
        <v>5.0000000000000044E-2</v>
      </c>
      <c r="L50" s="6"/>
      <c r="M50" s="29">
        <v>2.8</v>
      </c>
      <c r="N50" s="3">
        <f t="shared" si="21"/>
        <v>0.8928571428571429</v>
      </c>
      <c r="O50" s="3">
        <f t="shared" si="21"/>
        <v>0.85714285714285721</v>
      </c>
      <c r="P50" s="3">
        <f>E50/$M50</f>
        <v>0.8928571428571429</v>
      </c>
      <c r="Q50" s="3">
        <f>F50/$M50</f>
        <v>0.8928571428571429</v>
      </c>
      <c r="R50" s="6"/>
    </row>
    <row r="51" spans="1:18" x14ac:dyDescent="0.3">
      <c r="A51" s="27"/>
      <c r="B51" s="29"/>
      <c r="C51" s="27"/>
      <c r="D51" s="27"/>
      <c r="E51" s="27"/>
      <c r="F51" s="27"/>
      <c r="G51" s="6"/>
      <c r="H51" s="27"/>
      <c r="I51" s="27"/>
      <c r="L51" s="6"/>
      <c r="M51" s="29"/>
      <c r="N51" s="27"/>
      <c r="O51" s="27"/>
      <c r="P51" s="27"/>
      <c r="Q51" s="27"/>
      <c r="R51" s="6"/>
    </row>
    <row r="52" spans="1:18" x14ac:dyDescent="0.3">
      <c r="A52" s="8" t="s">
        <v>231</v>
      </c>
      <c r="B52" s="8"/>
      <c r="C52" s="8">
        <f>SUM(C29:C42)+C18</f>
        <v>64.900000000000006</v>
      </c>
      <c r="D52" s="8">
        <f t="shared" ref="D52:F52" si="22">SUM(D29:D42)+D18</f>
        <v>56.499999999999993</v>
      </c>
      <c r="E52" s="8">
        <f t="shared" si="22"/>
        <v>55.29999999999999</v>
      </c>
      <c r="F52" s="8">
        <f t="shared" si="22"/>
        <v>67.2</v>
      </c>
      <c r="G52" s="6"/>
      <c r="H52" s="27"/>
      <c r="I52" s="27"/>
      <c r="L52" s="6"/>
      <c r="M52" s="29"/>
      <c r="N52" s="27"/>
      <c r="O52" s="27"/>
      <c r="P52" s="27"/>
      <c r="Q52" s="27"/>
      <c r="R52" s="6"/>
    </row>
    <row r="53" spans="1:18" x14ac:dyDescent="0.3">
      <c r="A53" s="8" t="s">
        <v>232</v>
      </c>
      <c r="B53" s="8"/>
      <c r="C53" s="9">
        <f>((C32+C34+C36+C37+C39+C18)/C52)/((C30+C38+C40+C41+C42)/C52)</f>
        <v>1.2431192660550463</v>
      </c>
      <c r="D53" s="9">
        <f t="shared" ref="D53:F53" si="23">((D32+D34+D36+D37+D39+D18)/D52)/((D30+D38+D40+D41+D42)/D52)</f>
        <v>1.1231527093596061</v>
      </c>
      <c r="E53" s="9">
        <f t="shared" si="23"/>
        <v>1.4463276836158192</v>
      </c>
      <c r="F53" s="9">
        <f t="shared" si="23"/>
        <v>1.2183406113537119</v>
      </c>
      <c r="G53" s="6"/>
      <c r="H53" s="27"/>
      <c r="I53" s="27"/>
      <c r="L53" s="6"/>
      <c r="M53" s="29"/>
      <c r="N53" s="27"/>
      <c r="O53" s="27"/>
      <c r="P53" s="27"/>
      <c r="Q53" s="27"/>
      <c r="R53" s="6"/>
    </row>
    <row r="54" spans="1:18" x14ac:dyDescent="0.3">
      <c r="A54" s="27"/>
      <c r="B54" s="29"/>
      <c r="C54" s="27"/>
      <c r="D54" s="27"/>
      <c r="E54" s="27"/>
      <c r="F54" s="27"/>
      <c r="G54" s="6"/>
      <c r="H54" s="27"/>
      <c r="I54" s="27"/>
      <c r="L54" s="6"/>
      <c r="M54" s="29"/>
      <c r="N54" s="27"/>
      <c r="O54" s="27"/>
      <c r="P54" s="27"/>
      <c r="Q54" s="27"/>
      <c r="R54" s="6"/>
    </row>
    <row r="55" spans="1:18" x14ac:dyDescent="0.3">
      <c r="A55" s="12" t="s">
        <v>233</v>
      </c>
      <c r="B55" s="12" t="s">
        <v>234</v>
      </c>
      <c r="C55" s="12"/>
      <c r="D55" s="12"/>
      <c r="E55" s="12"/>
      <c r="F55" s="12"/>
      <c r="G55" s="12"/>
      <c r="H55" s="12"/>
      <c r="I55" s="12"/>
      <c r="J55" s="13"/>
      <c r="K55" s="13"/>
      <c r="L55" s="12"/>
      <c r="M55" s="12"/>
      <c r="N55" s="13">
        <f>N29/N42</f>
        <v>0.48</v>
      </c>
      <c r="O55" s="13">
        <f t="shared" ref="O55:Q55" si="24">O29/O42</f>
        <v>0.37333333333333335</v>
      </c>
      <c r="P55" s="13">
        <f t="shared" si="24"/>
        <v>0.32</v>
      </c>
      <c r="Q55" s="13">
        <f t="shared" si="24"/>
        <v>0.48</v>
      </c>
      <c r="R55" s="6"/>
    </row>
    <row r="56" spans="1:18" x14ac:dyDescent="0.3">
      <c r="A56" s="12" t="s">
        <v>235</v>
      </c>
      <c r="B56" s="12" t="s">
        <v>236</v>
      </c>
      <c r="C56" s="12"/>
      <c r="D56" s="12"/>
      <c r="E56" s="12"/>
      <c r="F56" s="12"/>
      <c r="G56" s="12"/>
      <c r="H56" s="12"/>
      <c r="I56" s="12"/>
      <c r="J56" s="13"/>
      <c r="K56" s="13"/>
      <c r="L56" s="12"/>
      <c r="M56" s="12"/>
      <c r="N56" s="13">
        <f>N29/N33</f>
        <v>0.64285714285714279</v>
      </c>
      <c r="O56" s="13">
        <f t="shared" ref="O56:Q56" si="25">O29/O33</f>
        <v>0.55263157894736847</v>
      </c>
      <c r="P56" s="13">
        <f t="shared" si="25"/>
        <v>0.5</v>
      </c>
      <c r="Q56" s="13">
        <f t="shared" si="25"/>
        <v>0.61363636363636354</v>
      </c>
      <c r="R56" s="6"/>
    </row>
    <row r="57" spans="1:18" x14ac:dyDescent="0.3">
      <c r="A57" s="12" t="s">
        <v>237</v>
      </c>
      <c r="B57" s="12" t="s">
        <v>238</v>
      </c>
      <c r="C57" s="12"/>
      <c r="D57" s="12"/>
      <c r="E57" s="12"/>
      <c r="F57" s="12"/>
      <c r="G57" s="12"/>
      <c r="H57" s="12"/>
      <c r="I57" s="12"/>
      <c r="J57" s="13"/>
      <c r="K57" s="13"/>
      <c r="L57" s="12"/>
      <c r="M57" s="12"/>
      <c r="N57" s="13">
        <f>N35/N42</f>
        <v>1.0526315789473686</v>
      </c>
      <c r="O57" s="13">
        <f t="shared" ref="O57:Q57" si="26">O35/O42</f>
        <v>1.0105263157894737</v>
      </c>
      <c r="P57" s="13">
        <f t="shared" si="26"/>
        <v>0.96842105263157896</v>
      </c>
      <c r="Q57" s="13">
        <f t="shared" si="26"/>
        <v>1.0947368421052632</v>
      </c>
      <c r="R57" s="6"/>
    </row>
    <row r="58" spans="1:18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3"/>
      <c r="K58" s="13"/>
      <c r="L58" s="12"/>
      <c r="M58" s="12"/>
      <c r="N58" s="12"/>
      <c r="O58" s="12"/>
      <c r="P58" s="12"/>
      <c r="Q58" s="12"/>
      <c r="R58" s="6"/>
    </row>
    <row r="59" spans="1:18" x14ac:dyDescent="0.3">
      <c r="A59" s="12" t="s">
        <v>239</v>
      </c>
      <c r="B59" s="12" t="s">
        <v>240</v>
      </c>
      <c r="C59" s="12"/>
      <c r="D59" s="12"/>
      <c r="E59" s="12"/>
      <c r="F59" s="12"/>
      <c r="G59" s="12"/>
      <c r="H59" s="12"/>
      <c r="I59" s="12"/>
      <c r="J59" s="13"/>
      <c r="K59" s="13"/>
      <c r="L59" s="12"/>
      <c r="M59" s="12"/>
      <c r="N59" s="13">
        <f>N30/((0.5*N29)+(0.5*N31))</f>
        <v>0.9697847682119205</v>
      </c>
      <c r="O59" s="13">
        <f t="shared" ref="O59:Q59" si="27">O30/((0.5*O29)+(0.5*O31))</f>
        <v>1.074922360248447</v>
      </c>
      <c r="P59" s="13">
        <f t="shared" si="27"/>
        <v>1.0291792168674698</v>
      </c>
      <c r="Q59" s="13">
        <f t="shared" si="27"/>
        <v>0.9756871035940804</v>
      </c>
      <c r="R59" s="6"/>
    </row>
    <row r="60" spans="1:18" x14ac:dyDescent="0.3">
      <c r="A60" s="12" t="s">
        <v>241</v>
      </c>
      <c r="B60" s="12" t="s">
        <v>242</v>
      </c>
      <c r="C60" s="12"/>
      <c r="D60" s="12"/>
      <c r="E60" s="12"/>
      <c r="F60" s="12"/>
      <c r="G60" s="12"/>
      <c r="H60" s="12"/>
      <c r="I60" s="12"/>
      <c r="J60" s="13"/>
      <c r="K60" s="13"/>
      <c r="L60" s="12"/>
      <c r="M60" s="12"/>
      <c r="N60" s="13">
        <f>N34/((0.5*N33)+(0.5*N35))</f>
        <v>1.0104949652531556</v>
      </c>
      <c r="O60" s="13">
        <f t="shared" ref="O60:Q60" si="28">O34/((0.5*O33)+(0.5*O35))</f>
        <v>1.0783472908889113</v>
      </c>
      <c r="P60" s="13">
        <f t="shared" si="28"/>
        <v>1.1304140885292719</v>
      </c>
      <c r="Q60" s="13">
        <f t="shared" si="28"/>
        <v>0.96868485452732722</v>
      </c>
      <c r="R60" s="6"/>
    </row>
    <row r="61" spans="1:18" x14ac:dyDescent="0.3">
      <c r="A61" s="12" t="s">
        <v>243</v>
      </c>
      <c r="B61" s="12" t="s">
        <v>244</v>
      </c>
      <c r="C61" s="12"/>
      <c r="D61" s="12"/>
      <c r="E61" s="12"/>
      <c r="F61" s="12"/>
      <c r="G61" s="12"/>
      <c r="H61" s="12"/>
      <c r="I61" s="12"/>
      <c r="J61" s="13"/>
      <c r="K61" s="13"/>
      <c r="L61" s="12"/>
      <c r="M61" s="12"/>
      <c r="N61" s="13">
        <f>N33/((N35*0.33)+(N36*0.67))</f>
        <v>0.73391964131746856</v>
      </c>
      <c r="O61" s="13">
        <f t="shared" ref="O61:Q61" si="29">O33/((O35*0.33)+(O36*0.67))</f>
        <v>0.80810624582463275</v>
      </c>
      <c r="P61" s="13">
        <f t="shared" si="29"/>
        <v>0.64673970854164453</v>
      </c>
      <c r="Q61" s="13">
        <f t="shared" si="29"/>
        <v>0.75850884057477919</v>
      </c>
      <c r="R61" s="6"/>
    </row>
  </sheetData>
  <pageMargins left="0.7" right="0.7" top="0.75" bottom="0.75" header="0.3" footer="0.3"/>
  <pageSetup paperSize="9" orientation="portrait" horizontalDpi="0" verticalDpi="0" r:id="rId1"/>
  <ignoredErrors>
    <ignoredError sqref="C52" formulaRange="1"/>
  </ignoredError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1"/>
  <sheetViews>
    <sheetView workbookViewId="0"/>
  </sheetViews>
  <sheetFormatPr defaultColWidth="9.109375" defaultRowHeight="14.4" x14ac:dyDescent="0.3"/>
  <cols>
    <col min="1" max="1" width="18.44140625" style="27" bestFit="1" customWidth="1"/>
    <col min="2" max="2" width="9.6640625" style="29" customWidth="1"/>
    <col min="3" max="3" width="11" style="27" customWidth="1"/>
    <col min="4" max="5" width="11.33203125" style="27" customWidth="1"/>
    <col min="6" max="6" width="10.6640625" style="27" customWidth="1"/>
    <col min="7" max="7" width="10.5546875" style="27" customWidth="1"/>
    <col min="8" max="8" width="10.6640625" style="27" customWidth="1"/>
    <col min="9" max="10" width="10.33203125" style="27" customWidth="1"/>
    <col min="11" max="11" width="12.109375" style="27" customWidth="1"/>
    <col min="12" max="12" width="13.109375" style="27" customWidth="1"/>
    <col min="13" max="13" width="4" style="27" customWidth="1"/>
    <col min="14" max="15" width="8.6640625" style="27" customWidth="1"/>
    <col min="16" max="16" width="8.6640625" style="7" customWidth="1"/>
    <col min="17" max="17" width="11.6640625" style="7" customWidth="1"/>
    <col min="18" max="18" width="4" style="27" customWidth="1"/>
    <col min="19" max="19" width="11.109375" style="29" customWidth="1"/>
    <col min="20" max="24" width="10.33203125" style="27" customWidth="1"/>
    <col min="25" max="25" width="11.6640625" style="27" customWidth="1"/>
    <col min="26" max="29" width="12.44140625" style="27" customWidth="1"/>
    <col min="30" max="30" width="4" style="27" customWidth="1"/>
    <col min="31" max="16384" width="9.109375" style="27"/>
  </cols>
  <sheetData>
    <row r="1" spans="1:30" ht="15" thickBot="1" x14ac:dyDescent="0.35">
      <c r="A1" s="18" t="s">
        <v>124</v>
      </c>
      <c r="B1" s="18" t="s">
        <v>125</v>
      </c>
      <c r="C1" s="31" t="s">
        <v>250</v>
      </c>
      <c r="D1" s="31" t="s">
        <v>251</v>
      </c>
      <c r="E1" s="31" t="s">
        <v>252</v>
      </c>
      <c r="F1" s="31" t="s">
        <v>253</v>
      </c>
      <c r="G1" s="31" t="s">
        <v>254</v>
      </c>
      <c r="H1" s="31" t="s">
        <v>255</v>
      </c>
      <c r="I1" s="31" t="s">
        <v>256</v>
      </c>
      <c r="J1" s="31" t="s">
        <v>257</v>
      </c>
      <c r="K1" s="31" t="s">
        <v>258</v>
      </c>
      <c r="L1" s="31" t="s">
        <v>259</v>
      </c>
      <c r="M1" s="20"/>
      <c r="N1" s="21" t="s">
        <v>126</v>
      </c>
      <c r="O1" s="21" t="s">
        <v>127</v>
      </c>
      <c r="P1" s="22" t="s">
        <v>128</v>
      </c>
      <c r="Q1" s="22" t="s">
        <v>129</v>
      </c>
      <c r="R1" s="23"/>
      <c r="S1" s="18" t="s">
        <v>130</v>
      </c>
      <c r="T1" s="31" t="s">
        <v>250</v>
      </c>
      <c r="U1" s="31" t="s">
        <v>251</v>
      </c>
      <c r="V1" s="31" t="s">
        <v>252</v>
      </c>
      <c r="W1" s="31" t="s">
        <v>253</v>
      </c>
      <c r="X1" s="31" t="s">
        <v>254</v>
      </c>
      <c r="Y1" s="31" t="s">
        <v>255</v>
      </c>
      <c r="Z1" s="31" t="s">
        <v>257</v>
      </c>
      <c r="AA1" s="31" t="s">
        <v>256</v>
      </c>
      <c r="AB1" s="31" t="s">
        <v>258</v>
      </c>
      <c r="AC1" s="31" t="s">
        <v>259</v>
      </c>
      <c r="AD1" s="6"/>
    </row>
    <row r="2" spans="1:30" ht="15" thickTop="1" x14ac:dyDescent="0.3">
      <c r="A2" s="27" t="s">
        <v>131</v>
      </c>
      <c r="B2" s="29" t="s">
        <v>132</v>
      </c>
      <c r="C2" s="34">
        <v>51</v>
      </c>
      <c r="D2" s="34">
        <v>53</v>
      </c>
      <c r="E2" s="34">
        <v>140</v>
      </c>
      <c r="F2" s="34">
        <v>110</v>
      </c>
      <c r="G2" s="34">
        <v>38</v>
      </c>
      <c r="H2" s="34">
        <v>43</v>
      </c>
      <c r="I2" s="34">
        <v>42</v>
      </c>
      <c r="J2" s="34">
        <v>50</v>
      </c>
      <c r="K2" s="34">
        <v>59</v>
      </c>
      <c r="L2" s="34">
        <v>57</v>
      </c>
      <c r="M2" s="6"/>
      <c r="N2" s="15">
        <f t="shared" ref="N2:N25" si="0">MIN(C2:L2)</f>
        <v>38</v>
      </c>
      <c r="O2" s="15">
        <f t="shared" ref="O2:O25" si="1">MAX(C2:L2)</f>
        <v>140</v>
      </c>
      <c r="P2" s="17">
        <f t="shared" ref="P2:P15" si="2">AVERAGE(C2:L2)</f>
        <v>64.3</v>
      </c>
      <c r="Q2" s="17">
        <f t="shared" ref="Q2:Q15" si="3">STDEV(C2:L2)</f>
        <v>33.420053859920692</v>
      </c>
      <c r="R2" s="6"/>
      <c r="S2" s="29">
        <v>20</v>
      </c>
      <c r="T2" s="3">
        <f>C2/$S2</f>
        <v>2.5499999999999998</v>
      </c>
      <c r="U2" s="3">
        <f t="shared" ref="U2:Y17" si="4">D2/$S2</f>
        <v>2.65</v>
      </c>
      <c r="V2" s="3">
        <f t="shared" si="4"/>
        <v>7</v>
      </c>
      <c r="W2" s="3">
        <f t="shared" si="4"/>
        <v>5.5</v>
      </c>
      <c r="X2" s="3">
        <f t="shared" si="4"/>
        <v>1.9</v>
      </c>
      <c r="Y2" s="3">
        <f t="shared" si="4"/>
        <v>2.15</v>
      </c>
      <c r="Z2" s="3">
        <f t="shared" ref="Z2:Z15" si="5">J2/$S2</f>
        <v>2.5</v>
      </c>
      <c r="AA2" s="3">
        <f t="shared" ref="AA2:AA15" si="6">I2/$S2</f>
        <v>2.1</v>
      </c>
      <c r="AB2" s="3">
        <f t="shared" ref="AB2:AB15" si="7">K2/$S2</f>
        <v>2.95</v>
      </c>
      <c r="AC2" s="3">
        <f t="shared" ref="AC2:AC15" si="8">L2/$S2</f>
        <v>2.85</v>
      </c>
      <c r="AD2" s="6"/>
    </row>
    <row r="3" spans="1:30" x14ac:dyDescent="0.3">
      <c r="A3" s="27" t="s">
        <v>133</v>
      </c>
      <c r="B3" s="29" t="s">
        <v>134</v>
      </c>
      <c r="C3" s="34">
        <v>6</v>
      </c>
      <c r="D3" s="34">
        <v>5</v>
      </c>
      <c r="E3" s="34">
        <v>9</v>
      </c>
      <c r="F3" s="34">
        <v>6</v>
      </c>
      <c r="G3" s="34">
        <v>4</v>
      </c>
      <c r="H3" s="34">
        <v>2</v>
      </c>
      <c r="I3" s="34">
        <v>3</v>
      </c>
      <c r="J3" s="34">
        <v>4</v>
      </c>
      <c r="K3" s="34">
        <v>4</v>
      </c>
      <c r="L3" s="34">
        <v>4</v>
      </c>
      <c r="M3" s="6"/>
      <c r="N3" s="15">
        <f t="shared" si="0"/>
        <v>2</v>
      </c>
      <c r="O3" s="15">
        <f t="shared" si="1"/>
        <v>9</v>
      </c>
      <c r="P3" s="17">
        <f t="shared" si="2"/>
        <v>4.7</v>
      </c>
      <c r="Q3" s="17">
        <f t="shared" si="3"/>
        <v>1.9465068427541909</v>
      </c>
      <c r="R3" s="6"/>
      <c r="S3" s="29">
        <v>3</v>
      </c>
      <c r="T3" s="3">
        <f t="shared" ref="T3:T50" si="9">C3/$S3</f>
        <v>2</v>
      </c>
      <c r="U3" s="3">
        <f t="shared" si="4"/>
        <v>1.6666666666666667</v>
      </c>
      <c r="V3" s="3">
        <f t="shared" si="4"/>
        <v>3</v>
      </c>
      <c r="W3" s="3">
        <f t="shared" si="4"/>
        <v>2</v>
      </c>
      <c r="X3" s="3">
        <f t="shared" si="4"/>
        <v>1.3333333333333333</v>
      </c>
      <c r="Y3" s="3">
        <f t="shared" si="4"/>
        <v>0.66666666666666663</v>
      </c>
      <c r="Z3" s="3">
        <f t="shared" si="5"/>
        <v>1.3333333333333333</v>
      </c>
      <c r="AA3" s="3">
        <f t="shared" si="6"/>
        <v>1</v>
      </c>
      <c r="AB3" s="3">
        <f t="shared" si="7"/>
        <v>1.3333333333333333</v>
      </c>
      <c r="AC3" s="3">
        <f t="shared" si="8"/>
        <v>1.3333333333333333</v>
      </c>
      <c r="AD3" s="6"/>
    </row>
    <row r="4" spans="1:30" x14ac:dyDescent="0.3">
      <c r="A4" s="27" t="s">
        <v>135</v>
      </c>
      <c r="B4" s="29" t="s">
        <v>136</v>
      </c>
      <c r="C4" s="34">
        <v>140000</v>
      </c>
      <c r="D4" s="34">
        <v>143000</v>
      </c>
      <c r="E4" s="34">
        <v>119000</v>
      </c>
      <c r="F4" s="34">
        <v>103000</v>
      </c>
      <c r="G4" s="34">
        <v>124000</v>
      </c>
      <c r="H4" s="34">
        <v>116000</v>
      </c>
      <c r="I4" s="34">
        <v>154000</v>
      </c>
      <c r="J4" s="34">
        <v>165000</v>
      </c>
      <c r="K4" s="34">
        <v>189000</v>
      </c>
      <c r="L4" s="34">
        <v>180000</v>
      </c>
      <c r="M4" s="6"/>
      <c r="N4" s="15">
        <f t="shared" si="0"/>
        <v>103000</v>
      </c>
      <c r="O4" s="15">
        <f t="shared" si="1"/>
        <v>189000</v>
      </c>
      <c r="P4" s="17">
        <f t="shared" si="2"/>
        <v>143300</v>
      </c>
      <c r="Q4" s="17">
        <f t="shared" si="3"/>
        <v>28604.778155639196</v>
      </c>
      <c r="R4" s="6"/>
      <c r="S4" s="29">
        <v>80000</v>
      </c>
      <c r="T4" s="3">
        <f t="shared" si="9"/>
        <v>1.75</v>
      </c>
      <c r="U4" s="3">
        <f t="shared" si="4"/>
        <v>1.7875000000000001</v>
      </c>
      <c r="V4" s="3">
        <f t="shared" si="4"/>
        <v>1.4875</v>
      </c>
      <c r="W4" s="3">
        <f t="shared" si="4"/>
        <v>1.2875000000000001</v>
      </c>
      <c r="X4" s="3">
        <f t="shared" si="4"/>
        <v>1.55</v>
      </c>
      <c r="Y4" s="3">
        <f t="shared" si="4"/>
        <v>1.45</v>
      </c>
      <c r="Z4" s="3">
        <f t="shared" si="5"/>
        <v>2.0625</v>
      </c>
      <c r="AA4" s="3">
        <f t="shared" si="6"/>
        <v>1.925</v>
      </c>
      <c r="AB4" s="3">
        <f t="shared" si="7"/>
        <v>2.3624999999999998</v>
      </c>
      <c r="AC4" s="3">
        <f t="shared" si="8"/>
        <v>2.25</v>
      </c>
      <c r="AD4" s="6"/>
    </row>
    <row r="5" spans="1:30" x14ac:dyDescent="0.3">
      <c r="A5" s="27" t="s">
        <v>137</v>
      </c>
      <c r="B5" s="29" t="s">
        <v>138</v>
      </c>
      <c r="C5" s="34">
        <v>75</v>
      </c>
      <c r="D5" s="34">
        <v>39</v>
      </c>
      <c r="E5" s="34">
        <v>360</v>
      </c>
      <c r="F5" s="34">
        <v>320</v>
      </c>
      <c r="G5" s="34">
        <v>120</v>
      </c>
      <c r="H5" s="34">
        <v>110</v>
      </c>
      <c r="I5" s="34">
        <v>560</v>
      </c>
      <c r="J5" s="34">
        <v>600</v>
      </c>
      <c r="K5" s="34">
        <v>290</v>
      </c>
      <c r="L5" s="34">
        <v>240</v>
      </c>
      <c r="M5" s="6"/>
      <c r="N5" s="15">
        <f t="shared" si="0"/>
        <v>39</v>
      </c>
      <c r="O5" s="15">
        <f t="shared" si="1"/>
        <v>600</v>
      </c>
      <c r="P5" s="17">
        <f t="shared" si="2"/>
        <v>271.39999999999998</v>
      </c>
      <c r="Q5" s="17">
        <f t="shared" si="3"/>
        <v>195.60913407439168</v>
      </c>
      <c r="R5" s="6"/>
      <c r="S5" s="29">
        <v>350</v>
      </c>
      <c r="T5" s="3">
        <f t="shared" si="9"/>
        <v>0.21428571428571427</v>
      </c>
      <c r="U5" s="3">
        <f t="shared" si="4"/>
        <v>0.11142857142857143</v>
      </c>
      <c r="V5" s="3">
        <f t="shared" si="4"/>
        <v>1.0285714285714285</v>
      </c>
      <c r="W5" s="3">
        <f t="shared" si="4"/>
        <v>0.91428571428571426</v>
      </c>
      <c r="X5" s="3">
        <f t="shared" si="4"/>
        <v>0.34285714285714286</v>
      </c>
      <c r="Y5" s="3">
        <f t="shared" si="4"/>
        <v>0.31428571428571428</v>
      </c>
      <c r="Z5" s="3">
        <f t="shared" si="5"/>
        <v>1.7142857142857142</v>
      </c>
      <c r="AA5" s="3">
        <f t="shared" si="6"/>
        <v>1.6</v>
      </c>
      <c r="AB5" s="3">
        <f t="shared" si="7"/>
        <v>0.82857142857142863</v>
      </c>
      <c r="AC5" s="3">
        <f t="shared" si="8"/>
        <v>0.68571428571428572</v>
      </c>
      <c r="AD5" s="6"/>
    </row>
    <row r="6" spans="1:30" x14ac:dyDescent="0.3">
      <c r="A6" s="27" t="s">
        <v>139</v>
      </c>
      <c r="B6" s="29" t="s">
        <v>140</v>
      </c>
      <c r="C6" s="34">
        <v>35</v>
      </c>
      <c r="D6" s="34">
        <v>29</v>
      </c>
      <c r="E6" s="34">
        <v>26</v>
      </c>
      <c r="F6" s="34">
        <v>22</v>
      </c>
      <c r="G6" s="34">
        <v>21</v>
      </c>
      <c r="H6" s="34">
        <v>20</v>
      </c>
      <c r="I6" s="34">
        <v>22</v>
      </c>
      <c r="J6" s="34">
        <v>21</v>
      </c>
      <c r="K6" s="34">
        <v>31</v>
      </c>
      <c r="L6" s="34">
        <v>32</v>
      </c>
      <c r="M6" s="6"/>
      <c r="N6" s="15">
        <f t="shared" si="0"/>
        <v>20</v>
      </c>
      <c r="O6" s="15">
        <f t="shared" si="1"/>
        <v>35</v>
      </c>
      <c r="P6" s="17">
        <f t="shared" si="2"/>
        <v>25.9</v>
      </c>
      <c r="Q6" s="17">
        <f t="shared" si="3"/>
        <v>5.4660568765589819</v>
      </c>
      <c r="R6" s="6"/>
      <c r="S6" s="29">
        <v>13.6</v>
      </c>
      <c r="T6" s="3">
        <f t="shared" si="9"/>
        <v>2.5735294117647061</v>
      </c>
      <c r="U6" s="3">
        <f t="shared" si="4"/>
        <v>2.1323529411764706</v>
      </c>
      <c r="V6" s="3">
        <f t="shared" si="4"/>
        <v>1.911764705882353</v>
      </c>
      <c r="W6" s="3">
        <f t="shared" si="4"/>
        <v>1.6176470588235294</v>
      </c>
      <c r="X6" s="3">
        <f t="shared" si="4"/>
        <v>1.5441176470588236</v>
      </c>
      <c r="Y6" s="3">
        <f t="shared" si="4"/>
        <v>1.4705882352941178</v>
      </c>
      <c r="Z6" s="3">
        <f t="shared" si="5"/>
        <v>1.5441176470588236</v>
      </c>
      <c r="AA6" s="3">
        <f t="shared" si="6"/>
        <v>1.6176470588235294</v>
      </c>
      <c r="AB6" s="3">
        <f t="shared" si="7"/>
        <v>2.2794117647058822</v>
      </c>
      <c r="AC6" s="3">
        <f t="shared" si="8"/>
        <v>2.3529411764705883</v>
      </c>
      <c r="AD6" s="6"/>
    </row>
    <row r="7" spans="1:30" x14ac:dyDescent="0.3">
      <c r="A7" s="27" t="s">
        <v>141</v>
      </c>
      <c r="B7" s="29" t="s">
        <v>142</v>
      </c>
      <c r="C7" s="34">
        <v>130</v>
      </c>
      <c r="D7" s="34">
        <v>120</v>
      </c>
      <c r="E7" s="34">
        <v>220</v>
      </c>
      <c r="F7" s="34">
        <v>120</v>
      </c>
      <c r="G7" s="34">
        <v>99</v>
      </c>
      <c r="H7" s="34">
        <v>84</v>
      </c>
      <c r="I7" s="34">
        <v>100</v>
      </c>
      <c r="J7" s="34">
        <v>130</v>
      </c>
      <c r="K7" s="34">
        <v>180</v>
      </c>
      <c r="L7" s="34">
        <v>150</v>
      </c>
      <c r="M7" s="6"/>
      <c r="N7" s="15">
        <f t="shared" si="0"/>
        <v>84</v>
      </c>
      <c r="O7" s="15">
        <f t="shared" si="1"/>
        <v>220</v>
      </c>
      <c r="P7" s="17">
        <f t="shared" si="2"/>
        <v>133.30000000000001</v>
      </c>
      <c r="Q7" s="17">
        <f t="shared" si="3"/>
        <v>40.917396463281165</v>
      </c>
      <c r="R7" s="6"/>
      <c r="S7" s="29">
        <v>107</v>
      </c>
      <c r="T7" s="3">
        <f t="shared" si="9"/>
        <v>1.2149532710280373</v>
      </c>
      <c r="U7" s="3">
        <f t="shared" si="4"/>
        <v>1.1214953271028036</v>
      </c>
      <c r="V7" s="3">
        <f t="shared" si="4"/>
        <v>2.05607476635514</v>
      </c>
      <c r="W7" s="3">
        <f t="shared" si="4"/>
        <v>1.1214953271028036</v>
      </c>
      <c r="X7" s="3">
        <f t="shared" si="4"/>
        <v>0.92523364485981308</v>
      </c>
      <c r="Y7" s="3">
        <f t="shared" si="4"/>
        <v>0.78504672897196259</v>
      </c>
      <c r="Z7" s="3">
        <f t="shared" si="5"/>
        <v>1.2149532710280373</v>
      </c>
      <c r="AA7" s="3">
        <f t="shared" si="6"/>
        <v>0.93457943925233644</v>
      </c>
      <c r="AB7" s="3">
        <f t="shared" si="7"/>
        <v>1.6822429906542056</v>
      </c>
      <c r="AC7" s="3">
        <f t="shared" si="8"/>
        <v>1.4018691588785046</v>
      </c>
      <c r="AD7" s="6"/>
    </row>
    <row r="8" spans="1:30" x14ac:dyDescent="0.3">
      <c r="A8" s="27" t="s">
        <v>143</v>
      </c>
      <c r="B8" s="29" t="s">
        <v>144</v>
      </c>
      <c r="C8" s="34">
        <v>28</v>
      </c>
      <c r="D8" s="34">
        <v>25</v>
      </c>
      <c r="E8" s="34">
        <v>60</v>
      </c>
      <c r="F8" s="34">
        <v>50</v>
      </c>
      <c r="G8" s="34">
        <v>42</v>
      </c>
      <c r="H8" s="34">
        <v>34</v>
      </c>
      <c r="I8" s="34">
        <v>16</v>
      </c>
      <c r="J8" s="34">
        <v>25</v>
      </c>
      <c r="K8" s="34">
        <v>17</v>
      </c>
      <c r="L8" s="34">
        <v>19</v>
      </c>
      <c r="M8" s="6"/>
      <c r="N8" s="15">
        <f t="shared" si="0"/>
        <v>16</v>
      </c>
      <c r="O8" s="15">
        <f t="shared" si="1"/>
        <v>60</v>
      </c>
      <c r="P8" s="17">
        <f t="shared" si="2"/>
        <v>31.6</v>
      </c>
      <c r="Q8" s="17">
        <f t="shared" si="3"/>
        <v>14.811407015465402</v>
      </c>
      <c r="R8" s="6"/>
      <c r="S8" s="29">
        <v>83</v>
      </c>
      <c r="T8" s="3">
        <f t="shared" si="9"/>
        <v>0.33734939759036142</v>
      </c>
      <c r="U8" s="3">
        <f t="shared" si="4"/>
        <v>0.30120481927710846</v>
      </c>
      <c r="V8" s="3">
        <f t="shared" si="4"/>
        <v>0.72289156626506024</v>
      </c>
      <c r="W8" s="3">
        <f t="shared" si="4"/>
        <v>0.60240963855421692</v>
      </c>
      <c r="X8" s="3">
        <f t="shared" si="4"/>
        <v>0.50602409638554213</v>
      </c>
      <c r="Y8" s="3">
        <f t="shared" si="4"/>
        <v>0.40963855421686746</v>
      </c>
      <c r="Z8" s="3">
        <f t="shared" si="5"/>
        <v>0.30120481927710846</v>
      </c>
      <c r="AA8" s="3">
        <f t="shared" si="6"/>
        <v>0.19277108433734941</v>
      </c>
      <c r="AB8" s="3">
        <f t="shared" si="7"/>
        <v>0.20481927710843373</v>
      </c>
      <c r="AC8" s="3">
        <f t="shared" si="8"/>
        <v>0.2289156626506024</v>
      </c>
      <c r="AD8" s="6"/>
    </row>
    <row r="9" spans="1:30" x14ac:dyDescent="0.3">
      <c r="A9" s="27" t="s">
        <v>145</v>
      </c>
      <c r="B9" s="29" t="s">
        <v>146</v>
      </c>
      <c r="C9" s="34">
        <v>120</v>
      </c>
      <c r="D9" s="34">
        <v>100</v>
      </c>
      <c r="E9" s="34">
        <v>650</v>
      </c>
      <c r="F9" s="34">
        <v>620</v>
      </c>
      <c r="G9" s="34">
        <v>2200</v>
      </c>
      <c r="H9" s="34">
        <v>2600</v>
      </c>
      <c r="I9" s="34">
        <v>320</v>
      </c>
      <c r="J9" s="34">
        <v>300</v>
      </c>
      <c r="K9" s="34">
        <v>190</v>
      </c>
      <c r="L9" s="34">
        <v>410</v>
      </c>
      <c r="M9" s="6"/>
      <c r="N9" s="15">
        <f t="shared" si="0"/>
        <v>100</v>
      </c>
      <c r="O9" s="15">
        <f t="shared" si="1"/>
        <v>2600</v>
      </c>
      <c r="P9" s="17">
        <f t="shared" si="2"/>
        <v>751</v>
      </c>
      <c r="Q9" s="17">
        <f t="shared" si="3"/>
        <v>893.67468602643351</v>
      </c>
      <c r="R9" s="6"/>
      <c r="S9" s="29">
        <v>600</v>
      </c>
      <c r="T9" s="3">
        <f t="shared" si="9"/>
        <v>0.2</v>
      </c>
      <c r="U9" s="3">
        <f t="shared" si="4"/>
        <v>0.16666666666666666</v>
      </c>
      <c r="V9" s="3">
        <f t="shared" si="4"/>
        <v>1.0833333333333333</v>
      </c>
      <c r="W9" s="3">
        <f t="shared" si="4"/>
        <v>1.0333333333333334</v>
      </c>
      <c r="X9" s="3">
        <f t="shared" si="4"/>
        <v>3.6666666666666665</v>
      </c>
      <c r="Y9" s="3">
        <f t="shared" si="4"/>
        <v>4.333333333333333</v>
      </c>
      <c r="Z9" s="3">
        <f t="shared" si="5"/>
        <v>0.5</v>
      </c>
      <c r="AA9" s="3">
        <f t="shared" si="6"/>
        <v>0.53333333333333333</v>
      </c>
      <c r="AB9" s="3">
        <f t="shared" si="7"/>
        <v>0.31666666666666665</v>
      </c>
      <c r="AC9" s="3">
        <f t="shared" si="8"/>
        <v>0.68333333333333335</v>
      </c>
      <c r="AD9" s="6"/>
    </row>
    <row r="10" spans="1:30" x14ac:dyDescent="0.3">
      <c r="A10" s="27" t="s">
        <v>147</v>
      </c>
      <c r="B10" s="29" t="s">
        <v>148</v>
      </c>
      <c r="C10" s="34">
        <v>7700</v>
      </c>
      <c r="D10" s="34">
        <v>8200</v>
      </c>
      <c r="E10" s="34">
        <v>47000</v>
      </c>
      <c r="F10" s="34">
        <v>51000</v>
      </c>
      <c r="G10" s="34">
        <v>133000</v>
      </c>
      <c r="H10" s="34">
        <v>158000</v>
      </c>
      <c r="I10" s="34">
        <v>19000</v>
      </c>
      <c r="J10" s="34">
        <v>17000</v>
      </c>
      <c r="K10" s="34">
        <v>15000</v>
      </c>
      <c r="L10" s="34">
        <v>23000</v>
      </c>
      <c r="M10" s="6"/>
      <c r="N10" s="15">
        <f t="shared" si="0"/>
        <v>7700</v>
      </c>
      <c r="O10" s="15">
        <f t="shared" si="1"/>
        <v>158000</v>
      </c>
      <c r="P10" s="17">
        <f t="shared" si="2"/>
        <v>47890</v>
      </c>
      <c r="Q10" s="17">
        <f t="shared" si="3"/>
        <v>53809.343467881532</v>
      </c>
      <c r="R10" s="6"/>
      <c r="S10" s="29">
        <v>35000</v>
      </c>
      <c r="T10" s="3">
        <f t="shared" si="9"/>
        <v>0.22</v>
      </c>
      <c r="U10" s="3">
        <f t="shared" si="4"/>
        <v>0.23428571428571429</v>
      </c>
      <c r="V10" s="3">
        <f t="shared" si="4"/>
        <v>1.3428571428571427</v>
      </c>
      <c r="W10" s="3">
        <f t="shared" si="4"/>
        <v>1.4571428571428571</v>
      </c>
      <c r="X10" s="3">
        <f t="shared" si="4"/>
        <v>3.8</v>
      </c>
      <c r="Y10" s="3">
        <f t="shared" si="4"/>
        <v>4.5142857142857142</v>
      </c>
      <c r="Z10" s="3">
        <f t="shared" si="5"/>
        <v>0.48571428571428571</v>
      </c>
      <c r="AA10" s="3">
        <f t="shared" si="6"/>
        <v>0.54285714285714282</v>
      </c>
      <c r="AB10" s="3">
        <f t="shared" si="7"/>
        <v>0.42857142857142855</v>
      </c>
      <c r="AC10" s="3">
        <f t="shared" si="8"/>
        <v>0.65714285714285714</v>
      </c>
      <c r="AD10" s="6"/>
    </row>
    <row r="11" spans="1:30" x14ac:dyDescent="0.3">
      <c r="A11" s="27" t="s">
        <v>149</v>
      </c>
      <c r="B11" s="29" t="s">
        <v>150</v>
      </c>
      <c r="C11" s="34">
        <v>18</v>
      </c>
      <c r="D11" s="34">
        <v>73</v>
      </c>
      <c r="E11" s="34">
        <v>41</v>
      </c>
      <c r="F11" s="34">
        <v>72</v>
      </c>
      <c r="G11" s="34">
        <v>78</v>
      </c>
      <c r="H11" s="34">
        <v>88</v>
      </c>
      <c r="I11" s="34">
        <v>80</v>
      </c>
      <c r="J11" s="34">
        <v>17</v>
      </c>
      <c r="K11" s="34">
        <v>27</v>
      </c>
      <c r="L11" s="34">
        <v>88</v>
      </c>
      <c r="M11" s="6"/>
      <c r="N11" s="15">
        <f t="shared" si="0"/>
        <v>17</v>
      </c>
      <c r="O11" s="15">
        <f t="shared" si="1"/>
        <v>88</v>
      </c>
      <c r="P11" s="17">
        <f t="shared" si="2"/>
        <v>58.2</v>
      </c>
      <c r="Q11" s="17">
        <f t="shared" si="3"/>
        <v>29.127306775601479</v>
      </c>
      <c r="R11" s="6"/>
      <c r="S11" s="29">
        <v>17</v>
      </c>
      <c r="T11" s="3">
        <f t="shared" si="9"/>
        <v>1.0588235294117647</v>
      </c>
      <c r="U11" s="3">
        <f t="shared" si="4"/>
        <v>4.2941176470588234</v>
      </c>
      <c r="V11" s="3">
        <f t="shared" si="4"/>
        <v>2.4117647058823528</v>
      </c>
      <c r="W11" s="3">
        <f t="shared" si="4"/>
        <v>4.2352941176470589</v>
      </c>
      <c r="X11" s="3">
        <f t="shared" si="4"/>
        <v>4.5882352941176467</v>
      </c>
      <c r="Y11" s="3">
        <f t="shared" si="4"/>
        <v>5.1764705882352944</v>
      </c>
      <c r="Z11" s="3">
        <f t="shared" si="5"/>
        <v>1</v>
      </c>
      <c r="AA11" s="3">
        <f t="shared" si="6"/>
        <v>4.7058823529411766</v>
      </c>
      <c r="AB11" s="3">
        <f t="shared" si="7"/>
        <v>1.588235294117647</v>
      </c>
      <c r="AC11" s="3">
        <f t="shared" si="8"/>
        <v>5.1764705882352944</v>
      </c>
      <c r="AD11" s="6"/>
    </row>
    <row r="12" spans="1:30" x14ac:dyDescent="0.3">
      <c r="A12" s="27" t="s">
        <v>151</v>
      </c>
      <c r="B12" s="29" t="s">
        <v>152</v>
      </c>
      <c r="C12" s="34">
        <v>25</v>
      </c>
      <c r="D12" s="34">
        <v>14</v>
      </c>
      <c r="E12" s="34">
        <v>52</v>
      </c>
      <c r="F12" s="34">
        <v>45</v>
      </c>
      <c r="G12" s="34">
        <v>35</v>
      </c>
      <c r="H12" s="34">
        <v>30</v>
      </c>
      <c r="I12" s="34">
        <v>10</v>
      </c>
      <c r="J12" s="34">
        <v>14</v>
      </c>
      <c r="K12" s="34">
        <v>12</v>
      </c>
      <c r="L12" s="34">
        <v>10</v>
      </c>
      <c r="M12" s="6"/>
      <c r="N12" s="15">
        <f t="shared" si="0"/>
        <v>10</v>
      </c>
      <c r="O12" s="15">
        <f t="shared" si="1"/>
        <v>52</v>
      </c>
      <c r="P12" s="17">
        <f t="shared" si="2"/>
        <v>24.7</v>
      </c>
      <c r="Q12" s="17">
        <f t="shared" si="3"/>
        <v>15.326447729333761</v>
      </c>
      <c r="R12" s="6"/>
      <c r="S12" s="29">
        <v>44</v>
      </c>
      <c r="T12" s="3">
        <f t="shared" si="9"/>
        <v>0.56818181818181823</v>
      </c>
      <c r="U12" s="3">
        <f t="shared" si="4"/>
        <v>0.31818181818181818</v>
      </c>
      <c r="V12" s="3">
        <f t="shared" si="4"/>
        <v>1.1818181818181819</v>
      </c>
      <c r="W12" s="3">
        <f t="shared" si="4"/>
        <v>1.0227272727272727</v>
      </c>
      <c r="X12" s="3">
        <f t="shared" si="4"/>
        <v>0.79545454545454541</v>
      </c>
      <c r="Y12" s="3">
        <f t="shared" si="4"/>
        <v>0.68181818181818177</v>
      </c>
      <c r="Z12" s="3">
        <f t="shared" si="5"/>
        <v>0.31818181818181818</v>
      </c>
      <c r="AA12" s="3">
        <f t="shared" si="6"/>
        <v>0.22727272727272727</v>
      </c>
      <c r="AB12" s="3">
        <f t="shared" si="7"/>
        <v>0.27272727272727271</v>
      </c>
      <c r="AC12" s="3">
        <f t="shared" si="8"/>
        <v>0.22727272727272727</v>
      </c>
      <c r="AD12" s="6"/>
    </row>
    <row r="13" spans="1:30" x14ac:dyDescent="0.3">
      <c r="A13" s="27" t="s">
        <v>153</v>
      </c>
      <c r="B13" s="29" t="s">
        <v>154</v>
      </c>
      <c r="C13" s="34">
        <v>37</v>
      </c>
      <c r="D13" s="34">
        <v>34</v>
      </c>
      <c r="E13" s="34">
        <v>90</v>
      </c>
      <c r="F13" s="34">
        <v>58</v>
      </c>
      <c r="G13" s="34">
        <v>38</v>
      </c>
      <c r="H13" s="34">
        <v>47</v>
      </c>
      <c r="I13" s="34">
        <v>41</v>
      </c>
      <c r="J13" s="34">
        <v>51</v>
      </c>
      <c r="K13" s="34">
        <v>66</v>
      </c>
      <c r="L13" s="34">
        <v>49</v>
      </c>
      <c r="M13" s="6"/>
      <c r="N13" s="15">
        <f t="shared" si="0"/>
        <v>34</v>
      </c>
      <c r="O13" s="15">
        <f t="shared" si="1"/>
        <v>90</v>
      </c>
      <c r="P13" s="17">
        <f t="shared" si="2"/>
        <v>51.1</v>
      </c>
      <c r="Q13" s="17">
        <f t="shared" si="3"/>
        <v>16.894772367017364</v>
      </c>
      <c r="R13" s="6"/>
      <c r="S13" s="29">
        <v>25</v>
      </c>
      <c r="T13" s="3">
        <f t="shared" si="9"/>
        <v>1.48</v>
      </c>
      <c r="U13" s="3">
        <f t="shared" si="4"/>
        <v>1.36</v>
      </c>
      <c r="V13" s="3">
        <f t="shared" si="4"/>
        <v>3.6</v>
      </c>
      <c r="W13" s="3">
        <f t="shared" si="4"/>
        <v>2.3199999999999998</v>
      </c>
      <c r="X13" s="3">
        <f t="shared" si="4"/>
        <v>1.52</v>
      </c>
      <c r="Y13" s="3">
        <f t="shared" si="4"/>
        <v>1.88</v>
      </c>
      <c r="Z13" s="3">
        <f t="shared" si="5"/>
        <v>2.04</v>
      </c>
      <c r="AA13" s="3">
        <f t="shared" si="6"/>
        <v>1.64</v>
      </c>
      <c r="AB13" s="3">
        <f t="shared" si="7"/>
        <v>2.64</v>
      </c>
      <c r="AC13" s="3">
        <f t="shared" si="8"/>
        <v>1.96</v>
      </c>
      <c r="AD13" s="6"/>
    </row>
    <row r="14" spans="1:30" x14ac:dyDescent="0.3">
      <c r="A14" s="27" t="s">
        <v>155</v>
      </c>
      <c r="B14" s="29" t="s">
        <v>156</v>
      </c>
      <c r="C14" s="34">
        <v>130</v>
      </c>
      <c r="D14" s="34">
        <v>14</v>
      </c>
      <c r="E14" s="34">
        <v>59</v>
      </c>
      <c r="F14" s="34">
        <v>33</v>
      </c>
      <c r="G14" s="34">
        <v>32</v>
      </c>
      <c r="H14" s="34">
        <v>33</v>
      </c>
      <c r="I14" s="34">
        <v>46</v>
      </c>
      <c r="J14" s="34">
        <v>81</v>
      </c>
      <c r="K14" s="34">
        <v>110</v>
      </c>
      <c r="L14" s="34">
        <v>25</v>
      </c>
      <c r="M14" s="6"/>
      <c r="N14" s="15">
        <f t="shared" si="0"/>
        <v>14</v>
      </c>
      <c r="O14" s="15">
        <f t="shared" si="1"/>
        <v>130</v>
      </c>
      <c r="P14" s="17">
        <f t="shared" si="2"/>
        <v>56.3</v>
      </c>
      <c r="Q14" s="17">
        <f t="shared" si="3"/>
        <v>38.707019173960333</v>
      </c>
      <c r="R14" s="6"/>
      <c r="S14" s="29">
        <v>71</v>
      </c>
      <c r="T14" s="3">
        <f t="shared" si="9"/>
        <v>1.8309859154929577</v>
      </c>
      <c r="U14" s="3">
        <f t="shared" si="4"/>
        <v>0.19718309859154928</v>
      </c>
      <c r="V14" s="3">
        <f t="shared" si="4"/>
        <v>0.83098591549295775</v>
      </c>
      <c r="W14" s="3">
        <f t="shared" si="4"/>
        <v>0.46478873239436619</v>
      </c>
      <c r="X14" s="3">
        <f t="shared" si="4"/>
        <v>0.45070422535211269</v>
      </c>
      <c r="Y14" s="3">
        <f t="shared" si="4"/>
        <v>0.46478873239436619</v>
      </c>
      <c r="Z14" s="3">
        <f t="shared" si="5"/>
        <v>1.1408450704225352</v>
      </c>
      <c r="AA14" s="3">
        <f t="shared" si="6"/>
        <v>0.647887323943662</v>
      </c>
      <c r="AB14" s="3">
        <f t="shared" si="7"/>
        <v>1.5492957746478873</v>
      </c>
      <c r="AC14" s="3">
        <f t="shared" si="8"/>
        <v>0.352112676056338</v>
      </c>
      <c r="AD14" s="6"/>
    </row>
    <row r="15" spans="1:30" x14ac:dyDescent="0.3">
      <c r="A15" s="27" t="s">
        <v>157</v>
      </c>
      <c r="B15" s="29" t="s">
        <v>158</v>
      </c>
      <c r="C15" s="34">
        <v>34.5</v>
      </c>
      <c r="D15" s="34">
        <v>13.4</v>
      </c>
      <c r="E15" s="34">
        <v>29.3</v>
      </c>
      <c r="F15" s="34">
        <v>23.7</v>
      </c>
      <c r="G15" s="34">
        <v>17.3</v>
      </c>
      <c r="H15" s="34">
        <v>14.2</v>
      </c>
      <c r="I15" s="34">
        <v>33.700000000000003</v>
      </c>
      <c r="J15" s="34">
        <v>46.1</v>
      </c>
      <c r="K15" s="34">
        <v>52.3</v>
      </c>
      <c r="L15" s="34">
        <v>39.799999999999997</v>
      </c>
      <c r="M15" s="6"/>
      <c r="N15" s="15">
        <f t="shared" si="0"/>
        <v>13.4</v>
      </c>
      <c r="O15" s="15">
        <f t="shared" si="1"/>
        <v>52.3</v>
      </c>
      <c r="P15" s="17">
        <f t="shared" si="2"/>
        <v>30.43</v>
      </c>
      <c r="Q15" s="17">
        <f t="shared" si="3"/>
        <v>13.380337979454943</v>
      </c>
      <c r="R15" s="6"/>
      <c r="S15" s="29">
        <v>17</v>
      </c>
      <c r="T15" s="3">
        <f t="shared" si="9"/>
        <v>2.0294117647058822</v>
      </c>
      <c r="U15" s="3">
        <f t="shared" si="4"/>
        <v>0.78823529411764703</v>
      </c>
      <c r="V15" s="3">
        <f t="shared" si="4"/>
        <v>1.723529411764706</v>
      </c>
      <c r="W15" s="3">
        <f t="shared" si="4"/>
        <v>1.3941176470588235</v>
      </c>
      <c r="X15" s="3">
        <f t="shared" si="4"/>
        <v>1.0176470588235293</v>
      </c>
      <c r="Y15" s="3">
        <f t="shared" si="4"/>
        <v>0.83529411764705874</v>
      </c>
      <c r="Z15" s="3">
        <f t="shared" si="5"/>
        <v>2.7117647058823531</v>
      </c>
      <c r="AA15" s="3">
        <f t="shared" si="6"/>
        <v>1.9823529411764707</v>
      </c>
      <c r="AB15" s="3">
        <f t="shared" si="7"/>
        <v>3.0764705882352938</v>
      </c>
      <c r="AC15" s="3">
        <f t="shared" si="8"/>
        <v>2.341176470588235</v>
      </c>
      <c r="AD15" s="6"/>
    </row>
    <row r="16" spans="1:30" x14ac:dyDescent="0.3">
      <c r="A16" s="27" t="s">
        <v>159</v>
      </c>
      <c r="B16" s="29" t="s">
        <v>160</v>
      </c>
      <c r="C16" s="34" t="s">
        <v>161</v>
      </c>
      <c r="D16" s="34" t="s">
        <v>161</v>
      </c>
      <c r="E16" s="34" t="s">
        <v>161</v>
      </c>
      <c r="F16" s="34" t="s">
        <v>161</v>
      </c>
      <c r="G16" s="34" t="s">
        <v>161</v>
      </c>
      <c r="H16" s="34" t="s">
        <v>161</v>
      </c>
      <c r="I16" s="34" t="s">
        <v>161</v>
      </c>
      <c r="J16" s="34" t="s">
        <v>161</v>
      </c>
      <c r="K16" s="34" t="s">
        <v>161</v>
      </c>
      <c r="L16" s="34" t="s">
        <v>161</v>
      </c>
      <c r="M16" s="6"/>
      <c r="N16" s="15">
        <f t="shared" si="0"/>
        <v>0</v>
      </c>
      <c r="O16" s="15">
        <f t="shared" si="1"/>
        <v>0</v>
      </c>
      <c r="P16" s="17"/>
      <c r="Q16" s="17"/>
      <c r="R16" s="6"/>
      <c r="S16" s="29">
        <v>1.6</v>
      </c>
      <c r="T16" s="3"/>
      <c r="U16" s="3"/>
      <c r="V16" s="3"/>
      <c r="W16" s="3"/>
      <c r="X16" s="3"/>
      <c r="Y16" s="3"/>
      <c r="Z16" s="3"/>
      <c r="AA16" s="3"/>
      <c r="AB16" s="3"/>
      <c r="AC16" s="3"/>
      <c r="AD16" s="6"/>
    </row>
    <row r="17" spans="1:30" x14ac:dyDescent="0.3">
      <c r="A17" s="27" t="s">
        <v>162</v>
      </c>
      <c r="B17" s="29" t="s">
        <v>163</v>
      </c>
      <c r="C17" s="34">
        <v>42.9</v>
      </c>
      <c r="D17" s="34">
        <v>32.4</v>
      </c>
      <c r="E17" s="34">
        <v>53</v>
      </c>
      <c r="F17" s="34">
        <v>47.9</v>
      </c>
      <c r="G17" s="34">
        <v>9.1</v>
      </c>
      <c r="H17" s="34">
        <v>10.4</v>
      </c>
      <c r="I17" s="34">
        <v>14.7</v>
      </c>
      <c r="J17" s="34">
        <v>16</v>
      </c>
      <c r="K17" s="34">
        <v>18.5</v>
      </c>
      <c r="L17" s="34">
        <v>22.2</v>
      </c>
      <c r="M17" s="6"/>
      <c r="N17" s="15">
        <f t="shared" si="0"/>
        <v>9.1</v>
      </c>
      <c r="O17" s="15">
        <f t="shared" si="1"/>
        <v>53</v>
      </c>
      <c r="P17" s="17">
        <f t="shared" ref="P17:P25" si="10">AVERAGE(C17:L17)</f>
        <v>26.71</v>
      </c>
      <c r="Q17" s="17">
        <f t="shared" ref="Q17:Q25" si="11">STDEV(C17:L17)</f>
        <v>16.184660089795582</v>
      </c>
      <c r="R17" s="6"/>
      <c r="S17" s="29">
        <v>112</v>
      </c>
      <c r="T17" s="3">
        <f t="shared" si="9"/>
        <v>0.38303571428571426</v>
      </c>
      <c r="U17" s="3">
        <f t="shared" si="4"/>
        <v>0.28928571428571426</v>
      </c>
      <c r="V17" s="3">
        <f t="shared" si="4"/>
        <v>0.4732142857142857</v>
      </c>
      <c r="W17" s="3">
        <f t="shared" si="4"/>
        <v>0.42767857142857141</v>
      </c>
      <c r="X17" s="3">
        <f t="shared" si="4"/>
        <v>8.1250000000000003E-2</v>
      </c>
      <c r="Y17" s="3">
        <f t="shared" si="4"/>
        <v>9.285714285714286E-2</v>
      </c>
      <c r="Z17" s="3">
        <f t="shared" ref="Z17:Z25" si="12">J17/$S17</f>
        <v>0.14285714285714285</v>
      </c>
      <c r="AA17" s="3">
        <f t="shared" ref="AA17:AA24" si="13">I17/$S17</f>
        <v>0.13125000000000001</v>
      </c>
      <c r="AB17" s="3">
        <f t="shared" ref="AB17:AB25" si="14">K17/$S17</f>
        <v>0.16517857142857142</v>
      </c>
      <c r="AC17" s="3">
        <f t="shared" ref="AC17:AC25" si="15">L17/$S17</f>
        <v>0.1982142857142857</v>
      </c>
      <c r="AD17" s="6"/>
    </row>
    <row r="18" spans="1:30" x14ac:dyDescent="0.3">
      <c r="A18" s="27" t="s">
        <v>164</v>
      </c>
      <c r="B18" s="29" t="s">
        <v>165</v>
      </c>
      <c r="C18" s="34">
        <v>91</v>
      </c>
      <c r="D18" s="34">
        <v>71</v>
      </c>
      <c r="E18" s="34">
        <v>57</v>
      </c>
      <c r="F18" s="34">
        <v>47</v>
      </c>
      <c r="G18" s="34">
        <v>40</v>
      </c>
      <c r="H18" s="34">
        <v>33</v>
      </c>
      <c r="I18" s="34">
        <v>43</v>
      </c>
      <c r="J18" s="34">
        <v>45</v>
      </c>
      <c r="K18" s="34">
        <v>63</v>
      </c>
      <c r="L18" s="34">
        <v>65</v>
      </c>
      <c r="M18" s="6"/>
      <c r="N18" s="15">
        <f t="shared" si="0"/>
        <v>33</v>
      </c>
      <c r="O18" s="15">
        <f t="shared" si="1"/>
        <v>91</v>
      </c>
      <c r="P18" s="17">
        <f t="shared" si="10"/>
        <v>55.5</v>
      </c>
      <c r="Q18" s="17">
        <f t="shared" si="11"/>
        <v>17.430815624443202</v>
      </c>
      <c r="R18" s="6"/>
      <c r="S18" s="29">
        <v>22</v>
      </c>
      <c r="T18" s="3">
        <f t="shared" si="9"/>
        <v>4.1363636363636367</v>
      </c>
      <c r="U18" s="3">
        <f t="shared" ref="U18:U50" si="16">D18/$S18</f>
        <v>3.2272727272727271</v>
      </c>
      <c r="V18" s="3">
        <f t="shared" ref="V18:V50" si="17">E18/$S18</f>
        <v>2.5909090909090908</v>
      </c>
      <c r="W18" s="3">
        <f t="shared" ref="W18:W50" si="18">F18/$S18</f>
        <v>2.1363636363636362</v>
      </c>
      <c r="X18" s="3">
        <f t="shared" ref="X18:X50" si="19">G18/$S18</f>
        <v>1.8181818181818181</v>
      </c>
      <c r="Y18" s="3">
        <f t="shared" ref="Y18:Y50" si="20">H18/$S18</f>
        <v>1.5</v>
      </c>
      <c r="Z18" s="3">
        <f t="shared" si="12"/>
        <v>2.0454545454545454</v>
      </c>
      <c r="AA18" s="3">
        <f t="shared" si="13"/>
        <v>1.9545454545454546</v>
      </c>
      <c r="AB18" s="3">
        <f t="shared" si="14"/>
        <v>2.8636363636363638</v>
      </c>
      <c r="AC18" s="3">
        <f t="shared" si="15"/>
        <v>2.9545454545454546</v>
      </c>
      <c r="AD18" s="6"/>
    </row>
    <row r="19" spans="1:30" x14ac:dyDescent="0.3">
      <c r="A19" s="27" t="s">
        <v>166</v>
      </c>
      <c r="B19" s="29" t="s">
        <v>167</v>
      </c>
      <c r="C19" s="34">
        <v>480</v>
      </c>
      <c r="D19" s="34">
        <v>380</v>
      </c>
      <c r="E19" s="34">
        <v>280</v>
      </c>
      <c r="F19" s="34">
        <v>250</v>
      </c>
      <c r="G19" s="34">
        <v>430</v>
      </c>
      <c r="H19" s="34">
        <v>280</v>
      </c>
      <c r="I19" s="34">
        <v>390</v>
      </c>
      <c r="J19" s="34">
        <v>390</v>
      </c>
      <c r="K19" s="34">
        <v>450</v>
      </c>
      <c r="L19" s="34">
        <v>490</v>
      </c>
      <c r="M19" s="6"/>
      <c r="N19" s="15">
        <f t="shared" si="0"/>
        <v>250</v>
      </c>
      <c r="O19" s="15">
        <f t="shared" si="1"/>
        <v>490</v>
      </c>
      <c r="P19" s="17">
        <f t="shared" si="10"/>
        <v>382</v>
      </c>
      <c r="Q19" s="17">
        <f t="shared" si="11"/>
        <v>85.997415981851191</v>
      </c>
      <c r="R19" s="6"/>
      <c r="S19" s="29">
        <v>190</v>
      </c>
      <c r="T19" s="3">
        <f t="shared" si="9"/>
        <v>2.5263157894736841</v>
      </c>
      <c r="U19" s="3">
        <f t="shared" si="16"/>
        <v>2</v>
      </c>
      <c r="V19" s="3">
        <f t="shared" si="17"/>
        <v>1.4736842105263157</v>
      </c>
      <c r="W19" s="3">
        <f t="shared" si="18"/>
        <v>1.3157894736842106</v>
      </c>
      <c r="X19" s="3">
        <f t="shared" si="19"/>
        <v>2.263157894736842</v>
      </c>
      <c r="Y19" s="3">
        <f t="shared" si="20"/>
        <v>1.4736842105263157</v>
      </c>
      <c r="Z19" s="3">
        <f t="shared" si="12"/>
        <v>2.0526315789473686</v>
      </c>
      <c r="AA19" s="3">
        <f t="shared" si="13"/>
        <v>2.0526315789473686</v>
      </c>
      <c r="AB19" s="3">
        <f t="shared" si="14"/>
        <v>2.3684210526315788</v>
      </c>
      <c r="AC19" s="3">
        <f t="shared" si="15"/>
        <v>2.5789473684210527</v>
      </c>
      <c r="AD19" s="6"/>
    </row>
    <row r="20" spans="1:30" x14ac:dyDescent="0.3">
      <c r="A20" s="27" t="s">
        <v>168</v>
      </c>
      <c r="B20" s="29" t="s">
        <v>169</v>
      </c>
      <c r="C20" s="34">
        <v>13.5</v>
      </c>
      <c r="D20" s="34">
        <v>12.5</v>
      </c>
      <c r="E20" s="34">
        <v>11</v>
      </c>
      <c r="F20" s="34">
        <v>10.3</v>
      </c>
      <c r="G20" s="34">
        <v>13.2</v>
      </c>
      <c r="H20" s="34">
        <v>11.7</v>
      </c>
      <c r="I20" s="34">
        <v>10</v>
      </c>
      <c r="J20" s="34">
        <v>10.9</v>
      </c>
      <c r="K20" s="34">
        <v>13.7</v>
      </c>
      <c r="L20" s="34">
        <v>14.1</v>
      </c>
      <c r="M20" s="6"/>
      <c r="N20" s="15">
        <f t="shared" si="0"/>
        <v>10</v>
      </c>
      <c r="O20" s="15">
        <f t="shared" si="1"/>
        <v>14.1</v>
      </c>
      <c r="P20" s="17">
        <f t="shared" si="10"/>
        <v>12.09</v>
      </c>
      <c r="Q20" s="17">
        <f t="shared" si="11"/>
        <v>1.5036621961065566</v>
      </c>
      <c r="R20" s="6"/>
      <c r="S20" s="29">
        <v>12</v>
      </c>
      <c r="T20" s="3">
        <f t="shared" si="9"/>
        <v>1.125</v>
      </c>
      <c r="U20" s="3">
        <f t="shared" si="16"/>
        <v>1.0416666666666667</v>
      </c>
      <c r="V20" s="3">
        <f t="shared" si="17"/>
        <v>0.91666666666666663</v>
      </c>
      <c r="W20" s="3">
        <f t="shared" si="18"/>
        <v>0.85833333333333339</v>
      </c>
      <c r="X20" s="3">
        <f t="shared" si="19"/>
        <v>1.0999999999999999</v>
      </c>
      <c r="Y20" s="3">
        <f t="shared" si="20"/>
        <v>0.97499999999999998</v>
      </c>
      <c r="Z20" s="3">
        <f t="shared" si="12"/>
        <v>0.90833333333333333</v>
      </c>
      <c r="AA20" s="3">
        <f t="shared" si="13"/>
        <v>0.83333333333333337</v>
      </c>
      <c r="AB20" s="3">
        <f t="shared" si="14"/>
        <v>1.1416666666666666</v>
      </c>
      <c r="AC20" s="3">
        <f t="shared" si="15"/>
        <v>1.175</v>
      </c>
      <c r="AD20" s="6"/>
    </row>
    <row r="21" spans="1:30" x14ac:dyDescent="0.3">
      <c r="A21" s="27" t="s">
        <v>170</v>
      </c>
      <c r="B21" s="29" t="s">
        <v>171</v>
      </c>
      <c r="C21" s="34">
        <v>8</v>
      </c>
      <c r="D21" s="34">
        <v>4</v>
      </c>
      <c r="E21" s="34">
        <v>8</v>
      </c>
      <c r="F21" s="34">
        <v>4</v>
      </c>
      <c r="G21" s="34">
        <v>5</v>
      </c>
      <c r="H21" s="34">
        <v>3</v>
      </c>
      <c r="I21" s="34">
        <v>5</v>
      </c>
      <c r="J21" s="34">
        <v>10</v>
      </c>
      <c r="K21" s="34">
        <v>10</v>
      </c>
      <c r="L21" s="34">
        <v>5</v>
      </c>
      <c r="M21" s="6"/>
      <c r="N21" s="15">
        <f t="shared" si="0"/>
        <v>3</v>
      </c>
      <c r="O21" s="15">
        <f t="shared" si="1"/>
        <v>10</v>
      </c>
      <c r="P21" s="17">
        <f t="shared" si="10"/>
        <v>6.2</v>
      </c>
      <c r="Q21" s="17">
        <f t="shared" si="11"/>
        <v>2.5733678754158382</v>
      </c>
      <c r="R21" s="6"/>
      <c r="S21" s="29">
        <v>1.5</v>
      </c>
      <c r="T21" s="3">
        <f t="shared" si="9"/>
        <v>5.333333333333333</v>
      </c>
      <c r="U21" s="3">
        <f t="shared" si="16"/>
        <v>2.6666666666666665</v>
      </c>
      <c r="V21" s="3">
        <f t="shared" si="17"/>
        <v>5.333333333333333</v>
      </c>
      <c r="W21" s="3">
        <f t="shared" si="18"/>
        <v>2.6666666666666665</v>
      </c>
      <c r="X21" s="3">
        <f t="shared" si="19"/>
        <v>3.3333333333333335</v>
      </c>
      <c r="Y21" s="3">
        <f t="shared" si="20"/>
        <v>2</v>
      </c>
      <c r="Z21" s="3">
        <f t="shared" si="12"/>
        <v>6.666666666666667</v>
      </c>
      <c r="AA21" s="3">
        <f t="shared" si="13"/>
        <v>3.3333333333333335</v>
      </c>
      <c r="AB21" s="3">
        <f t="shared" si="14"/>
        <v>6.666666666666667</v>
      </c>
      <c r="AC21" s="3">
        <f t="shared" si="15"/>
        <v>3.3333333333333335</v>
      </c>
      <c r="AD21" s="6"/>
    </row>
    <row r="22" spans="1:30" x14ac:dyDescent="0.3">
      <c r="A22" s="27" t="s">
        <v>172</v>
      </c>
      <c r="B22" s="29" t="s">
        <v>173</v>
      </c>
      <c r="C22" s="34">
        <v>0.28999999999999998</v>
      </c>
      <c r="D22" s="34">
        <v>0.1</v>
      </c>
      <c r="E22" s="34">
        <v>0.17</v>
      </c>
      <c r="F22" s="34">
        <v>0.13</v>
      </c>
      <c r="G22" s="34" t="s">
        <v>161</v>
      </c>
      <c r="H22" s="34" t="s">
        <v>161</v>
      </c>
      <c r="I22" s="34">
        <v>0.16</v>
      </c>
      <c r="J22" s="34">
        <v>0.25</v>
      </c>
      <c r="K22" s="34">
        <v>0.28999999999999998</v>
      </c>
      <c r="L22" s="34">
        <v>0.18</v>
      </c>
      <c r="M22" s="6"/>
      <c r="N22" s="15">
        <f t="shared" si="0"/>
        <v>0.1</v>
      </c>
      <c r="O22" s="15">
        <f t="shared" si="1"/>
        <v>0.28999999999999998</v>
      </c>
      <c r="P22" s="17">
        <f t="shared" si="10"/>
        <v>0.19625000000000001</v>
      </c>
      <c r="Q22" s="17">
        <f t="shared" si="11"/>
        <v>7.209864274529916E-2</v>
      </c>
      <c r="R22" s="6"/>
      <c r="S22" s="29">
        <v>0.05</v>
      </c>
      <c r="T22" s="3">
        <f t="shared" si="9"/>
        <v>5.7999999999999989</v>
      </c>
      <c r="U22" s="3">
        <f t="shared" si="16"/>
        <v>2</v>
      </c>
      <c r="V22" s="3">
        <f t="shared" si="17"/>
        <v>3.4</v>
      </c>
      <c r="W22" s="3">
        <f t="shared" si="18"/>
        <v>2.6</v>
      </c>
      <c r="X22" s="3"/>
      <c r="Y22" s="3"/>
      <c r="Z22" s="3">
        <f t="shared" si="12"/>
        <v>5</v>
      </c>
      <c r="AA22" s="3">
        <f t="shared" si="13"/>
        <v>3.1999999999999997</v>
      </c>
      <c r="AB22" s="3">
        <f t="shared" si="14"/>
        <v>5.7999999999999989</v>
      </c>
      <c r="AC22" s="3">
        <f t="shared" si="15"/>
        <v>3.5999999999999996</v>
      </c>
      <c r="AD22" s="6"/>
    </row>
    <row r="23" spans="1:30" x14ac:dyDescent="0.3">
      <c r="A23" s="27" t="s">
        <v>174</v>
      </c>
      <c r="B23" s="29" t="s">
        <v>175</v>
      </c>
      <c r="C23" s="34">
        <v>0.45</v>
      </c>
      <c r="D23" s="34">
        <v>0.03</v>
      </c>
      <c r="E23" s="34">
        <v>0.25</v>
      </c>
      <c r="F23" s="34">
        <v>0.08</v>
      </c>
      <c r="G23" s="34">
        <v>0.09</v>
      </c>
      <c r="H23" s="34">
        <v>0.06</v>
      </c>
      <c r="I23" s="34">
        <v>7.0000000000000007E-2</v>
      </c>
      <c r="J23" s="34">
        <v>0.28000000000000003</v>
      </c>
      <c r="K23" s="34">
        <v>0.46</v>
      </c>
      <c r="L23" s="34">
        <v>7.0000000000000007E-2</v>
      </c>
      <c r="M23" s="6"/>
      <c r="N23" s="15">
        <f t="shared" si="0"/>
        <v>0.03</v>
      </c>
      <c r="O23" s="15">
        <f t="shared" si="1"/>
        <v>0.46</v>
      </c>
      <c r="P23" s="17">
        <f t="shared" si="10"/>
        <v>0.184</v>
      </c>
      <c r="Q23" s="17">
        <f t="shared" si="11"/>
        <v>0.16507237469936906</v>
      </c>
      <c r="R23" s="6"/>
      <c r="S23" s="29">
        <v>9.8000000000000004E-2</v>
      </c>
      <c r="T23" s="3">
        <f t="shared" si="9"/>
        <v>4.5918367346938771</v>
      </c>
      <c r="U23" s="3">
        <f t="shared" si="16"/>
        <v>0.30612244897959179</v>
      </c>
      <c r="V23" s="3">
        <f t="shared" si="17"/>
        <v>2.5510204081632653</v>
      </c>
      <c r="W23" s="3">
        <f t="shared" si="18"/>
        <v>0.81632653061224492</v>
      </c>
      <c r="X23" s="3">
        <f t="shared" si="19"/>
        <v>0.91836734693877542</v>
      </c>
      <c r="Y23" s="3">
        <f t="shared" si="20"/>
        <v>0.61224489795918358</v>
      </c>
      <c r="Z23" s="3">
        <f t="shared" si="12"/>
        <v>2.8571428571428572</v>
      </c>
      <c r="AA23" s="3">
        <f t="shared" si="13"/>
        <v>0.7142857142857143</v>
      </c>
      <c r="AB23" s="3">
        <f t="shared" si="14"/>
        <v>4.6938775510204085</v>
      </c>
      <c r="AC23" s="3">
        <f t="shared" si="15"/>
        <v>0.7142857142857143</v>
      </c>
      <c r="AD23" s="6"/>
    </row>
    <row r="24" spans="1:30" x14ac:dyDescent="0.3">
      <c r="A24" s="27" t="s">
        <v>176</v>
      </c>
      <c r="B24" s="29" t="s">
        <v>177</v>
      </c>
      <c r="C24" s="34">
        <v>0.21</v>
      </c>
      <c r="D24" s="34" t="s">
        <v>161</v>
      </c>
      <c r="E24" s="34">
        <v>0.13</v>
      </c>
      <c r="F24" s="34">
        <v>0.04</v>
      </c>
      <c r="G24" s="34">
        <v>0.05</v>
      </c>
      <c r="H24" s="34">
        <v>0.03</v>
      </c>
      <c r="I24" s="34">
        <v>0.05</v>
      </c>
      <c r="J24" s="34">
        <v>0.13</v>
      </c>
      <c r="K24" s="34">
        <v>0.21</v>
      </c>
      <c r="L24" s="34">
        <v>0.05</v>
      </c>
      <c r="M24" s="6"/>
      <c r="N24" s="15">
        <f t="shared" si="0"/>
        <v>0.03</v>
      </c>
      <c r="O24" s="15">
        <f t="shared" si="1"/>
        <v>0.21</v>
      </c>
      <c r="P24" s="17">
        <f t="shared" si="10"/>
        <v>0.1</v>
      </c>
      <c r="Q24" s="17">
        <f t="shared" si="11"/>
        <v>7.2456883730947191E-2</v>
      </c>
      <c r="R24" s="6"/>
      <c r="S24" s="29">
        <v>0.05</v>
      </c>
      <c r="T24" s="3">
        <f t="shared" si="9"/>
        <v>4.1999999999999993</v>
      </c>
      <c r="U24" s="3"/>
      <c r="V24" s="3">
        <f t="shared" si="17"/>
        <v>2.6</v>
      </c>
      <c r="W24" s="3">
        <f t="shared" si="18"/>
        <v>0.79999999999999993</v>
      </c>
      <c r="X24" s="3">
        <f t="shared" si="19"/>
        <v>1</v>
      </c>
      <c r="Y24" s="3">
        <f t="shared" si="20"/>
        <v>0.6</v>
      </c>
      <c r="Z24" s="3">
        <f t="shared" si="12"/>
        <v>2.6</v>
      </c>
      <c r="AA24" s="3">
        <f t="shared" si="13"/>
        <v>1</v>
      </c>
      <c r="AB24" s="3">
        <f t="shared" si="14"/>
        <v>4.1999999999999993</v>
      </c>
      <c r="AC24" s="3">
        <f t="shared" si="15"/>
        <v>1</v>
      </c>
      <c r="AD24" s="6"/>
    </row>
    <row r="25" spans="1:30" x14ac:dyDescent="0.3">
      <c r="A25" s="27" t="s">
        <v>178</v>
      </c>
      <c r="B25" s="29" t="s">
        <v>179</v>
      </c>
      <c r="C25" s="34">
        <v>6.3</v>
      </c>
      <c r="D25" s="34" t="s">
        <v>161</v>
      </c>
      <c r="E25" s="34">
        <v>4.2</v>
      </c>
      <c r="F25" s="34" t="s">
        <v>161</v>
      </c>
      <c r="G25" s="34" t="s">
        <v>161</v>
      </c>
      <c r="H25" s="34" t="s">
        <v>161</v>
      </c>
      <c r="I25" s="34" t="s">
        <v>161</v>
      </c>
      <c r="J25" s="34">
        <v>3.6</v>
      </c>
      <c r="K25" s="34">
        <v>5.7</v>
      </c>
      <c r="L25" s="34">
        <v>2.5</v>
      </c>
      <c r="M25" s="6"/>
      <c r="N25" s="15">
        <f t="shared" si="0"/>
        <v>2.5</v>
      </c>
      <c r="O25" s="15">
        <f t="shared" si="1"/>
        <v>6.3</v>
      </c>
      <c r="P25" s="17">
        <f t="shared" si="10"/>
        <v>4.46</v>
      </c>
      <c r="Q25" s="17">
        <f t="shared" si="11"/>
        <v>1.546932448428179</v>
      </c>
      <c r="R25" s="6"/>
      <c r="S25" s="29">
        <v>5.5</v>
      </c>
      <c r="T25" s="3">
        <f t="shared" si="9"/>
        <v>1.1454545454545455</v>
      </c>
      <c r="U25" s="3"/>
      <c r="V25" s="3">
        <f t="shared" si="17"/>
        <v>0.76363636363636367</v>
      </c>
      <c r="W25" s="3"/>
      <c r="X25" s="3"/>
      <c r="Y25" s="3"/>
      <c r="Z25" s="3">
        <f t="shared" si="12"/>
        <v>0.65454545454545454</v>
      </c>
      <c r="AA25" s="3"/>
      <c r="AB25" s="3">
        <f t="shared" si="14"/>
        <v>1.0363636363636364</v>
      </c>
      <c r="AC25" s="3">
        <f t="shared" si="15"/>
        <v>0.45454545454545453</v>
      </c>
      <c r="AD25" s="6"/>
    </row>
    <row r="26" spans="1:30" x14ac:dyDescent="0.3">
      <c r="A26" s="27" t="s">
        <v>180</v>
      </c>
      <c r="B26" s="29" t="s">
        <v>181</v>
      </c>
      <c r="C26" s="34" t="s">
        <v>161</v>
      </c>
      <c r="D26" s="34" t="s">
        <v>161</v>
      </c>
      <c r="E26" s="34">
        <v>0.32</v>
      </c>
      <c r="F26" s="34" t="s">
        <v>161</v>
      </c>
      <c r="G26" s="34" t="s">
        <v>161</v>
      </c>
      <c r="H26" s="34" t="s">
        <v>161</v>
      </c>
      <c r="I26" s="34" t="s">
        <v>161</v>
      </c>
      <c r="J26" s="34">
        <v>0.37</v>
      </c>
      <c r="K26" s="34">
        <v>0.32</v>
      </c>
      <c r="L26" s="34" t="s">
        <v>161</v>
      </c>
      <c r="M26" s="6"/>
      <c r="N26" s="15"/>
      <c r="O26" s="15"/>
      <c r="P26" s="17"/>
      <c r="Q26" s="17"/>
      <c r="R26" s="6"/>
      <c r="S26" s="5" t="s">
        <v>182</v>
      </c>
      <c r="T26" s="3"/>
      <c r="U26" s="3"/>
      <c r="V26" s="3"/>
      <c r="W26" s="3"/>
      <c r="X26" s="3"/>
      <c r="Y26" s="3"/>
      <c r="Z26" s="3"/>
      <c r="AA26" s="3"/>
      <c r="AB26" s="3"/>
      <c r="AC26" s="3"/>
      <c r="AD26" s="6"/>
    </row>
    <row r="27" spans="1:30" x14ac:dyDescent="0.3">
      <c r="A27" s="27" t="s">
        <v>183</v>
      </c>
      <c r="B27" s="29" t="s">
        <v>184</v>
      </c>
      <c r="C27" s="34">
        <v>7.6</v>
      </c>
      <c r="D27" s="34">
        <v>4.2</v>
      </c>
      <c r="E27" s="34">
        <v>9.6999999999999993</v>
      </c>
      <c r="F27" s="34">
        <v>7.3</v>
      </c>
      <c r="G27" s="34">
        <v>1.9</v>
      </c>
      <c r="H27" s="34">
        <v>2.1</v>
      </c>
      <c r="I27" s="34">
        <v>2.2999999999999998</v>
      </c>
      <c r="J27" s="34">
        <v>2.6</v>
      </c>
      <c r="K27" s="34">
        <v>2.2999999999999998</v>
      </c>
      <c r="L27" s="34">
        <v>3</v>
      </c>
      <c r="M27" s="6"/>
      <c r="N27" s="15">
        <f t="shared" ref="N27:N43" si="21">MIN(C27:L27)</f>
        <v>1.9</v>
      </c>
      <c r="O27" s="15">
        <f t="shared" ref="O27:O43" si="22">MAX(C27:L27)</f>
        <v>9.6999999999999993</v>
      </c>
      <c r="P27" s="17">
        <f t="shared" ref="P27:P43" si="23">AVERAGE(C27:L27)</f>
        <v>4.2999999999999989</v>
      </c>
      <c r="Q27" s="17">
        <f t="shared" ref="Q27:Q43" si="24">STDEV(C27:L27)</f>
        <v>2.8331372481167718</v>
      </c>
      <c r="R27" s="6"/>
      <c r="S27" s="29">
        <v>4.5999999999999996</v>
      </c>
      <c r="T27" s="3">
        <f t="shared" si="9"/>
        <v>1.6521739130434783</v>
      </c>
      <c r="U27" s="3">
        <f t="shared" si="16"/>
        <v>0.91304347826086962</v>
      </c>
      <c r="V27" s="3">
        <f t="shared" si="17"/>
        <v>2.1086956521739131</v>
      </c>
      <c r="W27" s="3">
        <f t="shared" si="18"/>
        <v>1.5869565217391306</v>
      </c>
      <c r="X27" s="3">
        <f t="shared" si="19"/>
        <v>0.41304347826086957</v>
      </c>
      <c r="Y27" s="3">
        <f t="shared" si="20"/>
        <v>0.45652173913043481</v>
      </c>
      <c r="Z27" s="3">
        <f t="shared" ref="Z27:Z43" si="25">J27/$S27</f>
        <v>0.56521739130434789</v>
      </c>
      <c r="AA27" s="3">
        <f t="shared" ref="AA27:AA43" si="26">I27/$S27</f>
        <v>0.5</v>
      </c>
      <c r="AB27" s="3">
        <f t="shared" ref="AB27:AB43" si="27">K27/$S27</f>
        <v>0.5</v>
      </c>
      <c r="AC27" s="3">
        <f t="shared" ref="AC27:AC43" si="28">L27/$S27</f>
        <v>0.65217391304347827</v>
      </c>
      <c r="AD27" s="6"/>
    </row>
    <row r="28" spans="1:30" x14ac:dyDescent="0.3">
      <c r="A28" s="27" t="s">
        <v>185</v>
      </c>
      <c r="B28" s="29" t="s">
        <v>186</v>
      </c>
      <c r="C28" s="34">
        <v>210</v>
      </c>
      <c r="D28" s="34">
        <v>190</v>
      </c>
      <c r="E28" s="34">
        <v>370</v>
      </c>
      <c r="F28" s="34">
        <v>560</v>
      </c>
      <c r="G28" s="34">
        <v>200</v>
      </c>
      <c r="H28" s="34">
        <v>180</v>
      </c>
      <c r="I28" s="34">
        <v>730</v>
      </c>
      <c r="J28" s="34">
        <v>820</v>
      </c>
      <c r="K28" s="34">
        <v>660</v>
      </c>
      <c r="L28" s="34">
        <v>1000</v>
      </c>
      <c r="M28" s="6"/>
      <c r="N28" s="15">
        <f t="shared" si="21"/>
        <v>180</v>
      </c>
      <c r="O28" s="15">
        <f t="shared" si="22"/>
        <v>1000</v>
      </c>
      <c r="P28" s="17">
        <f t="shared" si="23"/>
        <v>492</v>
      </c>
      <c r="Q28" s="17">
        <f t="shared" si="24"/>
        <v>302.46395561197772</v>
      </c>
      <c r="R28" s="6"/>
      <c r="S28" s="29">
        <v>550</v>
      </c>
      <c r="T28" s="3">
        <f t="shared" si="9"/>
        <v>0.38181818181818183</v>
      </c>
      <c r="U28" s="3">
        <f t="shared" si="16"/>
        <v>0.34545454545454546</v>
      </c>
      <c r="V28" s="3">
        <f t="shared" si="17"/>
        <v>0.67272727272727273</v>
      </c>
      <c r="W28" s="3">
        <f t="shared" si="18"/>
        <v>1.0181818181818181</v>
      </c>
      <c r="X28" s="3">
        <f t="shared" si="19"/>
        <v>0.36363636363636365</v>
      </c>
      <c r="Y28" s="3">
        <f t="shared" si="20"/>
        <v>0.32727272727272727</v>
      </c>
      <c r="Z28" s="3">
        <f t="shared" si="25"/>
        <v>1.490909090909091</v>
      </c>
      <c r="AA28" s="3">
        <f t="shared" si="26"/>
        <v>1.3272727272727274</v>
      </c>
      <c r="AB28" s="3">
        <f t="shared" si="27"/>
        <v>1.2</v>
      </c>
      <c r="AC28" s="3">
        <f t="shared" si="28"/>
        <v>1.8181818181818181</v>
      </c>
      <c r="AD28" s="6"/>
    </row>
    <row r="29" spans="1:30" x14ac:dyDescent="0.3">
      <c r="A29" s="27" t="s">
        <v>187</v>
      </c>
      <c r="B29" s="29" t="s">
        <v>188</v>
      </c>
      <c r="C29" s="34">
        <v>34</v>
      </c>
      <c r="D29" s="34">
        <v>34</v>
      </c>
      <c r="E29" s="34">
        <v>46</v>
      </c>
      <c r="F29" s="34">
        <v>40</v>
      </c>
      <c r="G29" s="34">
        <v>29</v>
      </c>
      <c r="H29" s="34">
        <v>27</v>
      </c>
      <c r="I29" s="34">
        <v>47</v>
      </c>
      <c r="J29" s="34">
        <v>50</v>
      </c>
      <c r="K29" s="34">
        <v>46</v>
      </c>
      <c r="L29" s="34">
        <v>45</v>
      </c>
      <c r="M29" s="6"/>
      <c r="N29" s="15">
        <f t="shared" si="21"/>
        <v>27</v>
      </c>
      <c r="O29" s="15">
        <f t="shared" si="22"/>
        <v>50</v>
      </c>
      <c r="P29" s="17">
        <f t="shared" si="23"/>
        <v>39.799999999999997</v>
      </c>
      <c r="Q29" s="17">
        <f t="shared" si="24"/>
        <v>8.216514535440874</v>
      </c>
      <c r="R29" s="6"/>
      <c r="S29" s="29">
        <v>30</v>
      </c>
      <c r="T29" s="3">
        <f t="shared" si="9"/>
        <v>1.1333333333333333</v>
      </c>
      <c r="U29" s="3">
        <f t="shared" si="16"/>
        <v>1.1333333333333333</v>
      </c>
      <c r="V29" s="3">
        <f t="shared" si="17"/>
        <v>1.5333333333333334</v>
      </c>
      <c r="W29" s="3">
        <f t="shared" si="18"/>
        <v>1.3333333333333333</v>
      </c>
      <c r="X29" s="3">
        <f t="shared" si="19"/>
        <v>0.96666666666666667</v>
      </c>
      <c r="Y29" s="3">
        <f t="shared" si="20"/>
        <v>0.9</v>
      </c>
      <c r="Z29" s="3">
        <f t="shared" si="25"/>
        <v>1.6666666666666667</v>
      </c>
      <c r="AA29" s="3">
        <f t="shared" si="26"/>
        <v>1.5666666666666667</v>
      </c>
      <c r="AB29" s="3">
        <f t="shared" si="27"/>
        <v>1.5333333333333334</v>
      </c>
      <c r="AC29" s="3">
        <f t="shared" si="28"/>
        <v>1.5</v>
      </c>
      <c r="AD29" s="6"/>
    </row>
    <row r="30" spans="1:30" x14ac:dyDescent="0.3">
      <c r="A30" s="27" t="s">
        <v>189</v>
      </c>
      <c r="B30" s="29" t="s">
        <v>190</v>
      </c>
      <c r="C30" s="34">
        <v>110</v>
      </c>
      <c r="D30" s="34">
        <v>96.6</v>
      </c>
      <c r="E30" s="34">
        <v>99.3</v>
      </c>
      <c r="F30" s="34">
        <v>87</v>
      </c>
      <c r="G30" s="34">
        <v>74.2</v>
      </c>
      <c r="H30" s="34">
        <v>67.599999999999994</v>
      </c>
      <c r="I30" s="34">
        <v>100</v>
      </c>
      <c r="J30" s="34">
        <v>100</v>
      </c>
      <c r="K30" s="34">
        <v>110</v>
      </c>
      <c r="L30" s="34">
        <v>110</v>
      </c>
      <c r="M30" s="6"/>
      <c r="N30" s="15">
        <f t="shared" si="21"/>
        <v>67.599999999999994</v>
      </c>
      <c r="O30" s="15">
        <f t="shared" si="22"/>
        <v>110</v>
      </c>
      <c r="P30" s="17">
        <f t="shared" si="23"/>
        <v>95.47</v>
      </c>
      <c r="Q30" s="17">
        <f t="shared" si="24"/>
        <v>14.874441165973296</v>
      </c>
      <c r="R30" s="6"/>
      <c r="S30" s="29">
        <v>64</v>
      </c>
      <c r="T30" s="3">
        <f t="shared" si="9"/>
        <v>1.71875</v>
      </c>
      <c r="U30" s="3">
        <f t="shared" si="16"/>
        <v>1.5093749999999999</v>
      </c>
      <c r="V30" s="3">
        <f t="shared" si="17"/>
        <v>1.5515625</v>
      </c>
      <c r="W30" s="3">
        <f t="shared" si="18"/>
        <v>1.359375</v>
      </c>
      <c r="X30" s="3">
        <f t="shared" si="19"/>
        <v>1.159375</v>
      </c>
      <c r="Y30" s="3">
        <f t="shared" si="20"/>
        <v>1.0562499999999999</v>
      </c>
      <c r="Z30" s="3">
        <f t="shared" si="25"/>
        <v>1.5625</v>
      </c>
      <c r="AA30" s="3">
        <f t="shared" si="26"/>
        <v>1.5625</v>
      </c>
      <c r="AB30" s="3">
        <f t="shared" si="27"/>
        <v>1.71875</v>
      </c>
      <c r="AC30" s="3">
        <f t="shared" si="28"/>
        <v>1.71875</v>
      </c>
      <c r="AD30" s="6"/>
    </row>
    <row r="31" spans="1:30" x14ac:dyDescent="0.3">
      <c r="A31" s="27" t="s">
        <v>191</v>
      </c>
      <c r="B31" s="29" t="s">
        <v>192</v>
      </c>
      <c r="C31" s="34">
        <v>14.6</v>
      </c>
      <c r="D31" s="34">
        <v>13</v>
      </c>
      <c r="E31" s="34">
        <v>11.4</v>
      </c>
      <c r="F31" s="34">
        <v>10.199999999999999</v>
      </c>
      <c r="G31" s="34">
        <v>8.9</v>
      </c>
      <c r="H31" s="34">
        <v>8</v>
      </c>
      <c r="I31" s="34">
        <v>12.9</v>
      </c>
      <c r="J31" s="34">
        <v>12.7</v>
      </c>
      <c r="K31" s="34">
        <v>14.3</v>
      </c>
      <c r="L31" s="34">
        <v>14.7</v>
      </c>
      <c r="M31" s="6"/>
      <c r="N31" s="15">
        <f t="shared" si="21"/>
        <v>8</v>
      </c>
      <c r="O31" s="15">
        <f t="shared" si="22"/>
        <v>14.7</v>
      </c>
      <c r="P31" s="17">
        <f t="shared" si="23"/>
        <v>12.07</v>
      </c>
      <c r="Q31" s="17">
        <f t="shared" si="24"/>
        <v>2.3758273412762021</v>
      </c>
      <c r="R31" s="6"/>
      <c r="S31" s="29">
        <v>7.1</v>
      </c>
      <c r="T31" s="3">
        <f t="shared" si="9"/>
        <v>2.056338028169014</v>
      </c>
      <c r="U31" s="3">
        <f t="shared" si="16"/>
        <v>1.8309859154929577</v>
      </c>
      <c r="V31" s="3">
        <f t="shared" si="17"/>
        <v>1.6056338028169015</v>
      </c>
      <c r="W31" s="3">
        <f t="shared" si="18"/>
        <v>1.436619718309859</v>
      </c>
      <c r="X31" s="3">
        <f t="shared" si="19"/>
        <v>1.2535211267605635</v>
      </c>
      <c r="Y31" s="3">
        <f t="shared" si="20"/>
        <v>1.1267605633802817</v>
      </c>
      <c r="Z31" s="3">
        <f t="shared" si="25"/>
        <v>1.7887323943661972</v>
      </c>
      <c r="AA31" s="3">
        <f t="shared" si="26"/>
        <v>1.8169014084507045</v>
      </c>
      <c r="AB31" s="3">
        <f t="shared" si="27"/>
        <v>2.0140845070422535</v>
      </c>
      <c r="AC31" s="3">
        <f t="shared" si="28"/>
        <v>2.0704225352112675</v>
      </c>
      <c r="AD31" s="6"/>
    </row>
    <row r="32" spans="1:30" x14ac:dyDescent="0.3">
      <c r="A32" s="27" t="s">
        <v>193</v>
      </c>
      <c r="B32" s="29" t="s">
        <v>194</v>
      </c>
      <c r="C32" s="34">
        <v>64.400000000000006</v>
      </c>
      <c r="D32" s="34">
        <v>55</v>
      </c>
      <c r="E32" s="34">
        <v>46.5</v>
      </c>
      <c r="F32" s="34">
        <v>41.7</v>
      </c>
      <c r="G32" s="34">
        <v>34.5</v>
      </c>
      <c r="H32" s="34">
        <v>31.2</v>
      </c>
      <c r="I32" s="34">
        <v>52.3</v>
      </c>
      <c r="J32" s="34">
        <v>52.3</v>
      </c>
      <c r="K32" s="34">
        <v>59.3</v>
      </c>
      <c r="L32" s="34">
        <v>60.6</v>
      </c>
      <c r="M32" s="6"/>
      <c r="N32" s="15">
        <f t="shared" si="21"/>
        <v>31.2</v>
      </c>
      <c r="O32" s="15">
        <f t="shared" si="22"/>
        <v>64.400000000000006</v>
      </c>
      <c r="P32" s="17">
        <f t="shared" si="23"/>
        <v>49.780000000000008</v>
      </c>
      <c r="Q32" s="17">
        <f t="shared" si="24"/>
        <v>11.136207213908646</v>
      </c>
      <c r="R32" s="6"/>
      <c r="S32" s="29">
        <v>26</v>
      </c>
      <c r="T32" s="3">
        <f t="shared" si="9"/>
        <v>2.476923076923077</v>
      </c>
      <c r="U32" s="3">
        <f t="shared" si="16"/>
        <v>2.1153846153846154</v>
      </c>
      <c r="V32" s="3">
        <f t="shared" si="17"/>
        <v>1.7884615384615385</v>
      </c>
      <c r="W32" s="3">
        <f t="shared" si="18"/>
        <v>1.6038461538461539</v>
      </c>
      <c r="X32" s="3">
        <f t="shared" si="19"/>
        <v>1.3269230769230769</v>
      </c>
      <c r="Y32" s="3">
        <f t="shared" si="20"/>
        <v>1.2</v>
      </c>
      <c r="Z32" s="3">
        <f t="shared" si="25"/>
        <v>2.0115384615384615</v>
      </c>
      <c r="AA32" s="3">
        <f t="shared" si="26"/>
        <v>2.0115384615384615</v>
      </c>
      <c r="AB32" s="3">
        <f t="shared" si="27"/>
        <v>2.2807692307692307</v>
      </c>
      <c r="AC32" s="3">
        <f t="shared" si="28"/>
        <v>2.3307692307692309</v>
      </c>
      <c r="AD32" s="6"/>
    </row>
    <row r="33" spans="1:30" x14ac:dyDescent="0.3">
      <c r="A33" s="27" t="s">
        <v>195</v>
      </c>
      <c r="B33" s="29" t="s">
        <v>196</v>
      </c>
      <c r="C33" s="34">
        <v>15.1</v>
      </c>
      <c r="D33" s="34">
        <v>12.7</v>
      </c>
      <c r="E33" s="34">
        <v>10.1</v>
      </c>
      <c r="F33" s="34">
        <v>9.1</v>
      </c>
      <c r="G33" s="34">
        <v>7.3</v>
      </c>
      <c r="H33" s="34">
        <v>6.5</v>
      </c>
      <c r="I33" s="34">
        <v>10.4</v>
      </c>
      <c r="J33" s="34">
        <v>10.4</v>
      </c>
      <c r="K33" s="34">
        <v>12.9</v>
      </c>
      <c r="L33" s="34">
        <v>13</v>
      </c>
      <c r="M33" s="6"/>
      <c r="N33" s="15">
        <f t="shared" si="21"/>
        <v>6.5</v>
      </c>
      <c r="O33" s="15">
        <f t="shared" si="22"/>
        <v>15.1</v>
      </c>
      <c r="P33" s="17">
        <f t="shared" si="23"/>
        <v>10.750000000000002</v>
      </c>
      <c r="Q33" s="17">
        <f t="shared" si="24"/>
        <v>2.7031874189967215</v>
      </c>
      <c r="R33" s="6"/>
      <c r="S33" s="29">
        <v>4.5</v>
      </c>
      <c r="T33" s="3">
        <f t="shared" si="9"/>
        <v>3.3555555555555556</v>
      </c>
      <c r="U33" s="3">
        <f t="shared" si="16"/>
        <v>2.822222222222222</v>
      </c>
      <c r="V33" s="3">
        <f t="shared" si="17"/>
        <v>2.2444444444444445</v>
      </c>
      <c r="W33" s="3">
        <f t="shared" si="18"/>
        <v>2.0222222222222221</v>
      </c>
      <c r="X33" s="3">
        <f t="shared" si="19"/>
        <v>1.6222222222222222</v>
      </c>
      <c r="Y33" s="3">
        <f t="shared" si="20"/>
        <v>1.4444444444444444</v>
      </c>
      <c r="Z33" s="3">
        <f t="shared" si="25"/>
        <v>2.3111111111111113</v>
      </c>
      <c r="AA33" s="3">
        <f t="shared" si="26"/>
        <v>2.3111111111111113</v>
      </c>
      <c r="AB33" s="3">
        <f t="shared" si="27"/>
        <v>2.8666666666666667</v>
      </c>
      <c r="AC33" s="3">
        <f t="shared" si="28"/>
        <v>2.8888888888888888</v>
      </c>
      <c r="AD33" s="6"/>
    </row>
    <row r="34" spans="1:30" x14ac:dyDescent="0.3">
      <c r="A34" s="27" t="s">
        <v>197</v>
      </c>
      <c r="B34" s="29" t="s">
        <v>198</v>
      </c>
      <c r="C34" s="34">
        <v>3.8</v>
      </c>
      <c r="D34" s="34">
        <v>3.1</v>
      </c>
      <c r="E34" s="34">
        <v>2.2000000000000002</v>
      </c>
      <c r="F34" s="34">
        <v>2.1</v>
      </c>
      <c r="G34" s="34">
        <v>1.8</v>
      </c>
      <c r="H34" s="34">
        <v>1.6</v>
      </c>
      <c r="I34" s="34">
        <v>2.7</v>
      </c>
      <c r="J34" s="34">
        <v>2.6</v>
      </c>
      <c r="K34" s="34">
        <v>3.2</v>
      </c>
      <c r="L34" s="34">
        <v>3.3</v>
      </c>
      <c r="M34" s="6"/>
      <c r="N34" s="15">
        <f t="shared" si="21"/>
        <v>1.6</v>
      </c>
      <c r="O34" s="15">
        <f t="shared" si="22"/>
        <v>3.8</v>
      </c>
      <c r="P34" s="17">
        <f t="shared" si="23"/>
        <v>2.64</v>
      </c>
      <c r="Q34" s="17">
        <f t="shared" si="24"/>
        <v>0.71367593019053965</v>
      </c>
      <c r="R34" s="6"/>
      <c r="S34" s="29">
        <v>0.88</v>
      </c>
      <c r="T34" s="3">
        <f t="shared" si="9"/>
        <v>4.3181818181818183</v>
      </c>
      <c r="U34" s="3">
        <f t="shared" si="16"/>
        <v>3.5227272727272729</v>
      </c>
      <c r="V34" s="3">
        <f t="shared" si="17"/>
        <v>2.5</v>
      </c>
      <c r="W34" s="3">
        <f t="shared" si="18"/>
        <v>2.3863636363636362</v>
      </c>
      <c r="X34" s="3">
        <f t="shared" si="19"/>
        <v>2.0454545454545454</v>
      </c>
      <c r="Y34" s="3">
        <f t="shared" si="20"/>
        <v>1.8181818181818183</v>
      </c>
      <c r="Z34" s="3">
        <f t="shared" si="25"/>
        <v>2.9545454545454546</v>
      </c>
      <c r="AA34" s="3">
        <f t="shared" si="26"/>
        <v>3.0681818181818183</v>
      </c>
      <c r="AB34" s="3">
        <f t="shared" si="27"/>
        <v>3.6363636363636367</v>
      </c>
      <c r="AC34" s="3">
        <f t="shared" si="28"/>
        <v>3.75</v>
      </c>
      <c r="AD34" s="6"/>
    </row>
    <row r="35" spans="1:30" x14ac:dyDescent="0.3">
      <c r="A35" s="27" t="s">
        <v>199</v>
      </c>
      <c r="B35" s="29" t="s">
        <v>200</v>
      </c>
      <c r="C35" s="34">
        <v>18.899999999999999</v>
      </c>
      <c r="D35" s="34">
        <v>15.4</v>
      </c>
      <c r="E35" s="34">
        <v>12.3</v>
      </c>
      <c r="F35" s="34">
        <v>11.1</v>
      </c>
      <c r="G35" s="34">
        <v>9.1</v>
      </c>
      <c r="H35" s="34">
        <v>8.3000000000000007</v>
      </c>
      <c r="I35" s="34">
        <v>11.9</v>
      </c>
      <c r="J35" s="34">
        <v>12.2</v>
      </c>
      <c r="K35" s="34">
        <v>15.1</v>
      </c>
      <c r="L35" s="34">
        <v>15.4</v>
      </c>
      <c r="M35" s="6"/>
      <c r="N35" s="15">
        <f t="shared" si="21"/>
        <v>8.3000000000000007</v>
      </c>
      <c r="O35" s="15">
        <f t="shared" si="22"/>
        <v>18.899999999999999</v>
      </c>
      <c r="P35" s="17">
        <f t="shared" si="23"/>
        <v>12.969999999999999</v>
      </c>
      <c r="Q35" s="17">
        <f t="shared" si="24"/>
        <v>3.2314599383766711</v>
      </c>
      <c r="R35" s="6"/>
      <c r="S35" s="29">
        <v>3.8</v>
      </c>
      <c r="T35" s="3">
        <f t="shared" si="9"/>
        <v>4.9736842105263159</v>
      </c>
      <c r="U35" s="3">
        <f t="shared" si="16"/>
        <v>4.052631578947369</v>
      </c>
      <c r="V35" s="3">
        <f t="shared" si="17"/>
        <v>3.2368421052631584</v>
      </c>
      <c r="W35" s="3">
        <f t="shared" si="18"/>
        <v>2.9210526315789473</v>
      </c>
      <c r="X35" s="3">
        <f t="shared" si="19"/>
        <v>2.3947368421052633</v>
      </c>
      <c r="Y35" s="3">
        <f t="shared" si="20"/>
        <v>2.1842105263157898</v>
      </c>
      <c r="Z35" s="3">
        <f t="shared" si="25"/>
        <v>3.2105263157894735</v>
      </c>
      <c r="AA35" s="3">
        <f t="shared" si="26"/>
        <v>3.1315789473684212</v>
      </c>
      <c r="AB35" s="3">
        <f t="shared" si="27"/>
        <v>3.9736842105263159</v>
      </c>
      <c r="AC35" s="3">
        <f t="shared" si="28"/>
        <v>4.052631578947369</v>
      </c>
      <c r="AD35" s="6"/>
    </row>
    <row r="36" spans="1:30" x14ac:dyDescent="0.3">
      <c r="A36" s="27" t="s">
        <v>201</v>
      </c>
      <c r="B36" s="29" t="s">
        <v>202</v>
      </c>
      <c r="C36" s="34">
        <v>2.9</v>
      </c>
      <c r="D36" s="34">
        <v>2.2999999999999998</v>
      </c>
      <c r="E36" s="34">
        <v>1.7</v>
      </c>
      <c r="F36" s="34">
        <v>1.5</v>
      </c>
      <c r="G36" s="34">
        <v>1.2</v>
      </c>
      <c r="H36" s="34">
        <v>1.1000000000000001</v>
      </c>
      <c r="I36" s="34">
        <v>1.6</v>
      </c>
      <c r="J36" s="34">
        <v>1.5</v>
      </c>
      <c r="K36" s="34">
        <v>2.1</v>
      </c>
      <c r="L36" s="34">
        <v>2.2000000000000002</v>
      </c>
      <c r="M36" s="6"/>
      <c r="N36" s="15">
        <f t="shared" si="21"/>
        <v>1.1000000000000001</v>
      </c>
      <c r="O36" s="15">
        <f t="shared" si="22"/>
        <v>2.9</v>
      </c>
      <c r="P36" s="17">
        <f t="shared" si="23"/>
        <v>1.8099999999999998</v>
      </c>
      <c r="Q36" s="17">
        <f t="shared" si="24"/>
        <v>0.5566766466171279</v>
      </c>
      <c r="R36" s="6"/>
      <c r="S36" s="29">
        <v>0.64</v>
      </c>
      <c r="T36" s="3">
        <f t="shared" si="9"/>
        <v>4.53125</v>
      </c>
      <c r="U36" s="3">
        <f t="shared" si="16"/>
        <v>3.5937499999999996</v>
      </c>
      <c r="V36" s="3">
        <f t="shared" si="17"/>
        <v>2.65625</v>
      </c>
      <c r="W36" s="3">
        <f t="shared" si="18"/>
        <v>2.34375</v>
      </c>
      <c r="X36" s="3">
        <f t="shared" si="19"/>
        <v>1.875</v>
      </c>
      <c r="Y36" s="3">
        <f t="shared" si="20"/>
        <v>1.71875</v>
      </c>
      <c r="Z36" s="3">
        <f t="shared" si="25"/>
        <v>2.34375</v>
      </c>
      <c r="AA36" s="3">
        <f t="shared" si="26"/>
        <v>2.5</v>
      </c>
      <c r="AB36" s="3">
        <f t="shared" si="27"/>
        <v>3.28125</v>
      </c>
      <c r="AC36" s="3">
        <f t="shared" si="28"/>
        <v>3.4375</v>
      </c>
      <c r="AD36" s="6"/>
    </row>
    <row r="37" spans="1:30" x14ac:dyDescent="0.3">
      <c r="A37" s="27" t="s">
        <v>203</v>
      </c>
      <c r="B37" s="29" t="s">
        <v>204</v>
      </c>
      <c r="C37" s="34">
        <v>18.5</v>
      </c>
      <c r="D37" s="34">
        <v>13.9</v>
      </c>
      <c r="E37" s="34">
        <v>10.199999999999999</v>
      </c>
      <c r="F37" s="34">
        <v>9</v>
      </c>
      <c r="G37" s="34">
        <v>7.2</v>
      </c>
      <c r="H37" s="34">
        <v>6.8</v>
      </c>
      <c r="I37" s="34">
        <v>8.6999999999999993</v>
      </c>
      <c r="J37" s="34">
        <v>8.9</v>
      </c>
      <c r="K37" s="34">
        <v>12.2</v>
      </c>
      <c r="L37" s="34">
        <v>13.2</v>
      </c>
      <c r="M37" s="6"/>
      <c r="N37" s="15">
        <f t="shared" si="21"/>
        <v>6.8</v>
      </c>
      <c r="O37" s="15">
        <f t="shared" si="22"/>
        <v>18.5</v>
      </c>
      <c r="P37" s="17">
        <f t="shared" si="23"/>
        <v>10.860000000000001</v>
      </c>
      <c r="Q37" s="17">
        <f t="shared" si="24"/>
        <v>3.608077358126097</v>
      </c>
      <c r="R37" s="6"/>
      <c r="S37" s="29">
        <v>3.5</v>
      </c>
      <c r="T37" s="3">
        <f t="shared" si="9"/>
        <v>5.2857142857142856</v>
      </c>
      <c r="U37" s="3">
        <f t="shared" si="16"/>
        <v>3.9714285714285715</v>
      </c>
      <c r="V37" s="3">
        <f t="shared" si="17"/>
        <v>2.9142857142857141</v>
      </c>
      <c r="W37" s="3">
        <f t="shared" si="18"/>
        <v>2.5714285714285716</v>
      </c>
      <c r="X37" s="3">
        <f t="shared" si="19"/>
        <v>2.0571428571428574</v>
      </c>
      <c r="Y37" s="3">
        <f t="shared" si="20"/>
        <v>1.9428571428571428</v>
      </c>
      <c r="Z37" s="3">
        <f t="shared" si="25"/>
        <v>2.5428571428571431</v>
      </c>
      <c r="AA37" s="3">
        <f t="shared" si="26"/>
        <v>2.4857142857142853</v>
      </c>
      <c r="AB37" s="3">
        <f t="shared" si="27"/>
        <v>3.4857142857142853</v>
      </c>
      <c r="AC37" s="3">
        <f t="shared" si="28"/>
        <v>3.7714285714285714</v>
      </c>
      <c r="AD37" s="6"/>
    </row>
    <row r="38" spans="1:30" x14ac:dyDescent="0.3">
      <c r="A38" s="27" t="s">
        <v>205</v>
      </c>
      <c r="B38" s="29" t="s">
        <v>206</v>
      </c>
      <c r="C38" s="34">
        <v>3.8</v>
      </c>
      <c r="D38" s="34">
        <v>2.8</v>
      </c>
      <c r="E38" s="34">
        <v>2</v>
      </c>
      <c r="F38" s="34">
        <v>1.8</v>
      </c>
      <c r="G38" s="34">
        <v>1.5</v>
      </c>
      <c r="H38" s="34">
        <v>1.3</v>
      </c>
      <c r="I38" s="34">
        <v>1.7</v>
      </c>
      <c r="J38" s="34">
        <v>1.7</v>
      </c>
      <c r="K38" s="34">
        <v>2.5</v>
      </c>
      <c r="L38" s="34">
        <v>2.6</v>
      </c>
      <c r="M38" s="6"/>
      <c r="N38" s="15">
        <f t="shared" si="21"/>
        <v>1.3</v>
      </c>
      <c r="O38" s="15">
        <f t="shared" si="22"/>
        <v>3.8</v>
      </c>
      <c r="P38" s="17">
        <f t="shared" si="23"/>
        <v>2.1700000000000004</v>
      </c>
      <c r="Q38" s="17">
        <f t="shared" si="24"/>
        <v>0.75726114679444778</v>
      </c>
      <c r="R38" s="6"/>
      <c r="S38" s="29">
        <v>0.8</v>
      </c>
      <c r="T38" s="3">
        <f t="shared" si="9"/>
        <v>4.7499999999999991</v>
      </c>
      <c r="U38" s="3">
        <f t="shared" si="16"/>
        <v>3.4999999999999996</v>
      </c>
      <c r="V38" s="3">
        <f t="shared" si="17"/>
        <v>2.5</v>
      </c>
      <c r="W38" s="3">
        <f t="shared" si="18"/>
        <v>2.25</v>
      </c>
      <c r="X38" s="3">
        <f t="shared" si="19"/>
        <v>1.875</v>
      </c>
      <c r="Y38" s="3">
        <f t="shared" si="20"/>
        <v>1.625</v>
      </c>
      <c r="Z38" s="3">
        <f t="shared" si="25"/>
        <v>2.125</v>
      </c>
      <c r="AA38" s="3">
        <f t="shared" si="26"/>
        <v>2.125</v>
      </c>
      <c r="AB38" s="3">
        <f t="shared" si="27"/>
        <v>3.125</v>
      </c>
      <c r="AC38" s="3">
        <f t="shared" si="28"/>
        <v>3.25</v>
      </c>
      <c r="AD38" s="6"/>
    </row>
    <row r="39" spans="1:30" x14ac:dyDescent="0.3">
      <c r="A39" s="27" t="s">
        <v>207</v>
      </c>
      <c r="B39" s="29" t="s">
        <v>208</v>
      </c>
      <c r="C39" s="34">
        <v>11.4</v>
      </c>
      <c r="D39" s="34">
        <v>8.6</v>
      </c>
      <c r="E39" s="34">
        <v>5.9</v>
      </c>
      <c r="F39" s="34">
        <v>5.3</v>
      </c>
      <c r="G39" s="34">
        <v>4.2</v>
      </c>
      <c r="H39" s="34">
        <v>4</v>
      </c>
      <c r="I39" s="34">
        <v>5</v>
      </c>
      <c r="J39" s="34">
        <v>5.0999999999999996</v>
      </c>
      <c r="K39" s="34">
        <v>7.3</v>
      </c>
      <c r="L39" s="34">
        <v>7.6</v>
      </c>
      <c r="M39" s="6"/>
      <c r="N39" s="15">
        <f t="shared" si="21"/>
        <v>4</v>
      </c>
      <c r="O39" s="15">
        <f t="shared" si="22"/>
        <v>11.4</v>
      </c>
      <c r="P39" s="17">
        <f t="shared" si="23"/>
        <v>6.4399999999999995</v>
      </c>
      <c r="Q39" s="17">
        <f t="shared" si="24"/>
        <v>2.3041990654744535</v>
      </c>
      <c r="R39" s="6"/>
      <c r="S39" s="29">
        <v>2.2999999999999998</v>
      </c>
      <c r="T39" s="3">
        <f t="shared" si="9"/>
        <v>4.9565217391304355</v>
      </c>
      <c r="U39" s="3">
        <f t="shared" si="16"/>
        <v>3.7391304347826089</v>
      </c>
      <c r="V39" s="3">
        <f t="shared" si="17"/>
        <v>2.5652173913043481</v>
      </c>
      <c r="W39" s="3">
        <f t="shared" si="18"/>
        <v>2.3043478260869565</v>
      </c>
      <c r="X39" s="3">
        <f t="shared" si="19"/>
        <v>1.8260869565217392</v>
      </c>
      <c r="Y39" s="3">
        <f t="shared" si="20"/>
        <v>1.7391304347826089</v>
      </c>
      <c r="Z39" s="3">
        <f t="shared" si="25"/>
        <v>2.2173913043478262</v>
      </c>
      <c r="AA39" s="3">
        <f t="shared" si="26"/>
        <v>2.1739130434782612</v>
      </c>
      <c r="AB39" s="3">
        <f t="shared" si="27"/>
        <v>3.1739130434782612</v>
      </c>
      <c r="AC39" s="3">
        <f t="shared" si="28"/>
        <v>3.3043478260869565</v>
      </c>
      <c r="AD39" s="6"/>
    </row>
    <row r="40" spans="1:30" x14ac:dyDescent="0.3">
      <c r="A40" s="27" t="s">
        <v>209</v>
      </c>
      <c r="B40" s="29" t="s">
        <v>210</v>
      </c>
      <c r="C40" s="34">
        <v>1.7</v>
      </c>
      <c r="D40" s="34">
        <v>1.2</v>
      </c>
      <c r="E40" s="34">
        <v>0.9</v>
      </c>
      <c r="F40" s="34">
        <v>0.7</v>
      </c>
      <c r="G40" s="34">
        <v>0.6</v>
      </c>
      <c r="H40" s="34">
        <v>0.6</v>
      </c>
      <c r="I40" s="34">
        <v>0.8</v>
      </c>
      <c r="J40" s="34">
        <v>0.7</v>
      </c>
      <c r="K40" s="34">
        <v>1.1000000000000001</v>
      </c>
      <c r="L40" s="34">
        <v>1.1000000000000001</v>
      </c>
      <c r="M40" s="6"/>
      <c r="N40" s="15">
        <f t="shared" si="21"/>
        <v>0.6</v>
      </c>
      <c r="O40" s="15">
        <f t="shared" si="22"/>
        <v>1.7</v>
      </c>
      <c r="P40" s="17">
        <f t="shared" si="23"/>
        <v>0.93999999999999984</v>
      </c>
      <c r="Q40" s="17">
        <f t="shared" si="24"/>
        <v>0.34383458555273788</v>
      </c>
      <c r="R40" s="6"/>
      <c r="S40" s="29">
        <v>0.33</v>
      </c>
      <c r="T40" s="3">
        <f t="shared" si="9"/>
        <v>5.1515151515151514</v>
      </c>
      <c r="U40" s="3">
        <f t="shared" si="16"/>
        <v>3.6363636363636362</v>
      </c>
      <c r="V40" s="3">
        <f t="shared" si="17"/>
        <v>2.7272727272727271</v>
      </c>
      <c r="W40" s="3">
        <f t="shared" si="18"/>
        <v>2.1212121212121211</v>
      </c>
      <c r="X40" s="3">
        <f t="shared" si="19"/>
        <v>1.8181818181818181</v>
      </c>
      <c r="Y40" s="3">
        <f t="shared" si="20"/>
        <v>1.8181818181818181</v>
      </c>
      <c r="Z40" s="3">
        <f t="shared" si="25"/>
        <v>2.1212121212121211</v>
      </c>
      <c r="AA40" s="3">
        <f t="shared" si="26"/>
        <v>2.4242424242424243</v>
      </c>
      <c r="AB40" s="3">
        <f t="shared" si="27"/>
        <v>3.3333333333333335</v>
      </c>
      <c r="AC40" s="3">
        <f t="shared" si="28"/>
        <v>3.3333333333333335</v>
      </c>
      <c r="AD40" s="6"/>
    </row>
    <row r="41" spans="1:30" x14ac:dyDescent="0.3">
      <c r="A41" s="27" t="s">
        <v>211</v>
      </c>
      <c r="B41" s="29" t="s">
        <v>212</v>
      </c>
      <c r="C41" s="34">
        <v>11.3</v>
      </c>
      <c r="D41" s="34">
        <v>8.5</v>
      </c>
      <c r="E41" s="34">
        <v>5.8</v>
      </c>
      <c r="F41" s="34">
        <v>5</v>
      </c>
      <c r="G41" s="34">
        <v>4</v>
      </c>
      <c r="H41" s="34">
        <v>3.7</v>
      </c>
      <c r="I41" s="34">
        <v>5</v>
      </c>
      <c r="J41" s="34">
        <v>5.0999999999999996</v>
      </c>
      <c r="K41" s="34">
        <v>7.2</v>
      </c>
      <c r="L41" s="34">
        <v>7.7</v>
      </c>
      <c r="M41" s="6"/>
      <c r="N41" s="15">
        <f t="shared" si="21"/>
        <v>3.7</v>
      </c>
      <c r="O41" s="15">
        <f t="shared" si="22"/>
        <v>11.3</v>
      </c>
      <c r="P41" s="17">
        <f t="shared" si="23"/>
        <v>6.330000000000001</v>
      </c>
      <c r="Q41" s="17">
        <f t="shared" si="24"/>
        <v>2.3504373115562012</v>
      </c>
      <c r="R41" s="6"/>
      <c r="S41" s="29">
        <v>2.2000000000000002</v>
      </c>
      <c r="T41" s="3">
        <f t="shared" si="9"/>
        <v>5.1363636363636367</v>
      </c>
      <c r="U41" s="3">
        <f t="shared" si="16"/>
        <v>3.8636363636363633</v>
      </c>
      <c r="V41" s="3">
        <f t="shared" si="17"/>
        <v>2.6363636363636362</v>
      </c>
      <c r="W41" s="3">
        <f t="shared" si="18"/>
        <v>2.2727272727272725</v>
      </c>
      <c r="X41" s="3">
        <f t="shared" si="19"/>
        <v>1.8181818181818181</v>
      </c>
      <c r="Y41" s="3">
        <f t="shared" si="20"/>
        <v>1.6818181818181817</v>
      </c>
      <c r="Z41" s="3">
        <f t="shared" si="25"/>
        <v>2.3181818181818179</v>
      </c>
      <c r="AA41" s="3">
        <f t="shared" si="26"/>
        <v>2.2727272727272725</v>
      </c>
      <c r="AB41" s="3">
        <f t="shared" si="27"/>
        <v>3.2727272727272725</v>
      </c>
      <c r="AC41" s="3">
        <f t="shared" si="28"/>
        <v>3.5</v>
      </c>
      <c r="AD41" s="6"/>
    </row>
    <row r="42" spans="1:30" x14ac:dyDescent="0.3">
      <c r="A42" s="27" t="s">
        <v>213</v>
      </c>
      <c r="B42" s="29" t="s">
        <v>214</v>
      </c>
      <c r="C42" s="34">
        <v>1.7</v>
      </c>
      <c r="D42" s="34">
        <v>1.3</v>
      </c>
      <c r="E42" s="34">
        <v>0.8</v>
      </c>
      <c r="F42" s="34">
        <v>0.7</v>
      </c>
      <c r="G42" s="34">
        <v>0.6</v>
      </c>
      <c r="H42" s="34">
        <v>0.5</v>
      </c>
      <c r="I42" s="34">
        <v>0.7</v>
      </c>
      <c r="J42" s="34">
        <v>0.8</v>
      </c>
      <c r="K42" s="34">
        <v>1.1000000000000001</v>
      </c>
      <c r="L42" s="34">
        <v>1</v>
      </c>
      <c r="M42" s="6"/>
      <c r="N42" s="15">
        <f t="shared" si="21"/>
        <v>0.5</v>
      </c>
      <c r="O42" s="15">
        <f t="shared" si="22"/>
        <v>1.7</v>
      </c>
      <c r="P42" s="17">
        <f t="shared" si="23"/>
        <v>0.91999999999999993</v>
      </c>
      <c r="Q42" s="17">
        <f t="shared" si="24"/>
        <v>0.36453928305312894</v>
      </c>
      <c r="R42" s="6"/>
      <c r="S42" s="29">
        <v>0.32</v>
      </c>
      <c r="T42" s="3">
        <f t="shared" si="9"/>
        <v>5.3125</v>
      </c>
      <c r="U42" s="3">
        <f t="shared" si="16"/>
        <v>4.0625</v>
      </c>
      <c r="V42" s="3">
        <f t="shared" si="17"/>
        <v>2.5</v>
      </c>
      <c r="W42" s="3">
        <f t="shared" si="18"/>
        <v>2.1875</v>
      </c>
      <c r="X42" s="3">
        <f t="shared" si="19"/>
        <v>1.875</v>
      </c>
      <c r="Y42" s="3">
        <f t="shared" si="20"/>
        <v>1.5625</v>
      </c>
      <c r="Z42" s="3">
        <f t="shared" si="25"/>
        <v>2.5</v>
      </c>
      <c r="AA42" s="3">
        <f t="shared" si="26"/>
        <v>2.1875</v>
      </c>
      <c r="AB42" s="3">
        <f t="shared" si="27"/>
        <v>3.4375</v>
      </c>
      <c r="AC42" s="3">
        <f t="shared" si="28"/>
        <v>3.125</v>
      </c>
      <c r="AD42" s="6"/>
    </row>
    <row r="43" spans="1:30" x14ac:dyDescent="0.3">
      <c r="A43" s="27" t="s">
        <v>215</v>
      </c>
      <c r="B43" s="29" t="s">
        <v>216</v>
      </c>
      <c r="C43" s="34">
        <v>1</v>
      </c>
      <c r="D43" s="34">
        <v>0.89</v>
      </c>
      <c r="E43" s="34">
        <v>0.89</v>
      </c>
      <c r="F43" s="34">
        <v>0.82</v>
      </c>
      <c r="G43" s="34">
        <v>0.99</v>
      </c>
      <c r="H43" s="34">
        <v>0.88</v>
      </c>
      <c r="I43" s="34">
        <v>0.75</v>
      </c>
      <c r="J43" s="34">
        <v>0.82</v>
      </c>
      <c r="K43" s="34">
        <v>1.1000000000000001</v>
      </c>
      <c r="L43" s="34">
        <v>1.1000000000000001</v>
      </c>
      <c r="M43" s="6"/>
      <c r="N43" s="15">
        <f t="shared" si="21"/>
        <v>0.75</v>
      </c>
      <c r="O43" s="15">
        <f t="shared" si="22"/>
        <v>1.1000000000000001</v>
      </c>
      <c r="P43" s="17">
        <f t="shared" si="23"/>
        <v>0.92400000000000004</v>
      </c>
      <c r="Q43" s="17">
        <f t="shared" si="24"/>
        <v>0.11936870984009536</v>
      </c>
      <c r="R43" s="6"/>
      <c r="S43" s="29">
        <v>0.75</v>
      </c>
      <c r="T43" s="3">
        <f t="shared" si="9"/>
        <v>1.3333333333333333</v>
      </c>
      <c r="U43" s="3">
        <f t="shared" si="16"/>
        <v>1.1866666666666668</v>
      </c>
      <c r="V43" s="3">
        <f t="shared" si="17"/>
        <v>1.1866666666666668</v>
      </c>
      <c r="W43" s="3">
        <f t="shared" si="18"/>
        <v>1.0933333333333333</v>
      </c>
      <c r="X43" s="3">
        <f t="shared" si="19"/>
        <v>1.32</v>
      </c>
      <c r="Y43" s="3">
        <f t="shared" si="20"/>
        <v>1.1733333333333333</v>
      </c>
      <c r="Z43" s="3">
        <f t="shared" si="25"/>
        <v>1.0933333333333333</v>
      </c>
      <c r="AA43" s="3">
        <f t="shared" si="26"/>
        <v>1</v>
      </c>
      <c r="AB43" s="3">
        <f t="shared" si="27"/>
        <v>1.4666666666666668</v>
      </c>
      <c r="AC43" s="3">
        <f t="shared" si="28"/>
        <v>1.4666666666666668</v>
      </c>
      <c r="AD43" s="6"/>
    </row>
    <row r="44" spans="1:30" x14ac:dyDescent="0.3">
      <c r="A44" s="27" t="s">
        <v>217</v>
      </c>
      <c r="B44" s="29" t="s">
        <v>218</v>
      </c>
      <c r="C44" s="34" t="s">
        <v>161</v>
      </c>
      <c r="D44" s="34" t="s">
        <v>161</v>
      </c>
      <c r="E44" s="34" t="s">
        <v>161</v>
      </c>
      <c r="F44" s="34" t="s">
        <v>161</v>
      </c>
      <c r="G44" s="34" t="s">
        <v>161</v>
      </c>
      <c r="H44" s="34" t="s">
        <v>161</v>
      </c>
      <c r="I44" s="34" t="s">
        <v>161</v>
      </c>
      <c r="J44" s="34" t="s">
        <v>161</v>
      </c>
      <c r="K44" s="34" t="s">
        <v>161</v>
      </c>
      <c r="L44" s="34" t="s">
        <v>161</v>
      </c>
      <c r="M44" s="6"/>
      <c r="N44" s="15"/>
      <c r="O44" s="15"/>
      <c r="P44" s="17"/>
      <c r="Q44" s="17"/>
      <c r="R44" s="6"/>
      <c r="S44" s="29">
        <v>4.0000000000000002E-4</v>
      </c>
      <c r="T44" s="3"/>
      <c r="U44" s="3"/>
      <c r="V44" s="3"/>
      <c r="W44" s="3"/>
      <c r="X44" s="3"/>
      <c r="Y44" s="3"/>
      <c r="Z44" s="3"/>
      <c r="AA44" s="3"/>
      <c r="AB44" s="3"/>
      <c r="AC44" s="3"/>
      <c r="AD44" s="6"/>
    </row>
    <row r="45" spans="1:30" x14ac:dyDescent="0.3">
      <c r="A45" s="27" t="s">
        <v>219</v>
      </c>
      <c r="B45" s="29" t="s">
        <v>220</v>
      </c>
      <c r="C45" s="34" t="s">
        <v>245</v>
      </c>
      <c r="D45" s="34" t="s">
        <v>245</v>
      </c>
      <c r="E45" s="34" t="s">
        <v>245</v>
      </c>
      <c r="F45" s="34" t="s">
        <v>245</v>
      </c>
      <c r="G45" s="34" t="s">
        <v>245</v>
      </c>
      <c r="H45" s="34" t="s">
        <v>245</v>
      </c>
      <c r="I45" s="34">
        <v>8.0000000000000002E-3</v>
      </c>
      <c r="J45" s="34" t="s">
        <v>245</v>
      </c>
      <c r="K45" s="34" t="s">
        <v>245</v>
      </c>
      <c r="L45" s="34" t="s">
        <v>245</v>
      </c>
      <c r="M45" s="6"/>
      <c r="N45" s="15">
        <f t="shared" ref="N45:N50" si="29">MIN(C45:L45)</f>
        <v>8.0000000000000002E-3</v>
      </c>
      <c r="O45" s="15">
        <f t="shared" ref="O45:O50" si="30">MAX(C45:L45)</f>
        <v>8.0000000000000002E-3</v>
      </c>
      <c r="P45" s="17">
        <f t="shared" ref="P45:P50" si="31">AVERAGE(C45:L45)</f>
        <v>8.0000000000000002E-3</v>
      </c>
      <c r="Q45" s="17"/>
      <c r="R45" s="6"/>
      <c r="S45" s="29">
        <v>1.8E-3</v>
      </c>
      <c r="T45" s="3"/>
      <c r="U45" s="3"/>
      <c r="V45" s="3"/>
      <c r="W45" s="3"/>
      <c r="X45" s="3"/>
      <c r="Y45" s="3"/>
      <c r="Z45" s="3"/>
      <c r="AA45" s="3">
        <f>I45/$S45</f>
        <v>4.4444444444444446</v>
      </c>
      <c r="AB45" s="3"/>
      <c r="AC45" s="3"/>
      <c r="AD45" s="6"/>
    </row>
    <row r="46" spans="1:30" x14ac:dyDescent="0.3">
      <c r="A46" s="27" t="s">
        <v>221</v>
      </c>
      <c r="B46" s="29" t="s">
        <v>222</v>
      </c>
      <c r="C46" s="34">
        <v>1.4</v>
      </c>
      <c r="D46" s="34" t="s">
        <v>161</v>
      </c>
      <c r="E46" s="34">
        <v>1.6</v>
      </c>
      <c r="F46" s="34" t="s">
        <v>161</v>
      </c>
      <c r="G46" s="34" t="s">
        <v>161</v>
      </c>
      <c r="H46" s="34" t="s">
        <v>161</v>
      </c>
      <c r="I46" s="34" t="s">
        <v>161</v>
      </c>
      <c r="J46" s="34" t="s">
        <v>161</v>
      </c>
      <c r="K46" s="34">
        <v>1.4</v>
      </c>
      <c r="L46" s="34" t="s">
        <v>161</v>
      </c>
      <c r="M46" s="6"/>
      <c r="N46" s="15">
        <f t="shared" si="29"/>
        <v>1.4</v>
      </c>
      <c r="O46" s="15">
        <f t="shared" si="30"/>
        <v>1.6</v>
      </c>
      <c r="P46" s="17">
        <f t="shared" si="31"/>
        <v>1.4666666666666668</v>
      </c>
      <c r="Q46" s="17">
        <f t="shared" ref="Q46:Q50" si="32">STDEV(C46:L46)</f>
        <v>0.11547005383792526</v>
      </c>
      <c r="R46" s="6"/>
      <c r="S46" s="29">
        <v>1</v>
      </c>
      <c r="T46" s="3">
        <f t="shared" si="9"/>
        <v>1.4</v>
      </c>
      <c r="U46" s="3"/>
      <c r="V46" s="3"/>
      <c r="W46" s="3"/>
      <c r="X46" s="3"/>
      <c r="Y46" s="3"/>
      <c r="Z46" s="3"/>
      <c r="AA46" s="3"/>
      <c r="AB46" s="3"/>
      <c r="AC46" s="3"/>
      <c r="AD46" s="6"/>
    </row>
    <row r="47" spans="1:30" x14ac:dyDescent="0.3">
      <c r="A47" s="27" t="s">
        <v>223</v>
      </c>
      <c r="B47" s="29" t="s">
        <v>224</v>
      </c>
      <c r="C47" s="34">
        <v>36</v>
      </c>
      <c r="D47" s="34">
        <v>4.9000000000000004</v>
      </c>
      <c r="E47" s="34">
        <v>35</v>
      </c>
      <c r="F47" s="34">
        <v>15</v>
      </c>
      <c r="G47" s="34">
        <v>13</v>
      </c>
      <c r="H47" s="34">
        <v>16</v>
      </c>
      <c r="I47" s="34">
        <v>19</v>
      </c>
      <c r="J47" s="34">
        <v>40</v>
      </c>
      <c r="K47" s="34">
        <v>54</v>
      </c>
      <c r="L47" s="34">
        <v>17</v>
      </c>
      <c r="M47" s="6"/>
      <c r="N47" s="15">
        <f t="shared" si="29"/>
        <v>4.9000000000000004</v>
      </c>
      <c r="O47" s="15">
        <f t="shared" si="30"/>
        <v>54</v>
      </c>
      <c r="P47" s="17">
        <f t="shared" si="31"/>
        <v>24.990000000000002</v>
      </c>
      <c r="Q47" s="17">
        <f t="shared" si="32"/>
        <v>15.333365941994312</v>
      </c>
      <c r="R47" s="6"/>
      <c r="S47" s="29">
        <v>17</v>
      </c>
      <c r="T47" s="3">
        <f t="shared" si="9"/>
        <v>2.1176470588235294</v>
      </c>
      <c r="U47" s="3">
        <f t="shared" si="16"/>
        <v>0.28823529411764709</v>
      </c>
      <c r="V47" s="3">
        <f t="shared" si="17"/>
        <v>2.0588235294117645</v>
      </c>
      <c r="W47" s="3">
        <f t="shared" si="18"/>
        <v>0.88235294117647056</v>
      </c>
      <c r="X47" s="3">
        <f t="shared" si="19"/>
        <v>0.76470588235294112</v>
      </c>
      <c r="Y47" s="3">
        <f t="shared" si="20"/>
        <v>0.94117647058823528</v>
      </c>
      <c r="Z47" s="3">
        <f>J47/$S47</f>
        <v>2.3529411764705883</v>
      </c>
      <c r="AA47" s="3">
        <f>I47/$S47</f>
        <v>1.1176470588235294</v>
      </c>
      <c r="AB47" s="3">
        <f>K47/$S47</f>
        <v>3.1764705882352939</v>
      </c>
      <c r="AC47" s="3">
        <f>L47/$S47</f>
        <v>1</v>
      </c>
      <c r="AD47" s="6"/>
    </row>
    <row r="48" spans="1:30" x14ac:dyDescent="0.3">
      <c r="A48" s="27" t="s">
        <v>225</v>
      </c>
      <c r="B48" s="29" t="s">
        <v>226</v>
      </c>
      <c r="C48" s="10">
        <v>0.78</v>
      </c>
      <c r="D48" s="10" t="s">
        <v>161</v>
      </c>
      <c r="E48" s="10">
        <v>1.2</v>
      </c>
      <c r="F48" s="10">
        <v>0.31</v>
      </c>
      <c r="G48" s="10">
        <v>0.13</v>
      </c>
      <c r="H48" s="10" t="s">
        <v>161</v>
      </c>
      <c r="I48" s="10">
        <v>0.11</v>
      </c>
      <c r="J48" s="10">
        <v>0.7</v>
      </c>
      <c r="K48" s="10">
        <v>1.1000000000000001</v>
      </c>
      <c r="L48" s="10" t="s">
        <v>161</v>
      </c>
      <c r="M48" s="6"/>
      <c r="N48" s="15">
        <f t="shared" si="29"/>
        <v>0.11</v>
      </c>
      <c r="O48" s="15">
        <f t="shared" si="30"/>
        <v>1.2</v>
      </c>
      <c r="P48" s="17">
        <f t="shared" si="31"/>
        <v>0.61857142857142855</v>
      </c>
      <c r="Q48" s="17">
        <f t="shared" si="32"/>
        <v>0.44629693297282735</v>
      </c>
      <c r="R48" s="6"/>
      <c r="S48" s="29">
        <v>0.127</v>
      </c>
      <c r="T48" s="3">
        <f t="shared" si="9"/>
        <v>6.1417322834645667</v>
      </c>
      <c r="U48" s="3"/>
      <c r="V48" s="3">
        <f t="shared" si="17"/>
        <v>9.4488188976377945</v>
      </c>
      <c r="W48" s="3">
        <f t="shared" si="18"/>
        <v>2.4409448818897639</v>
      </c>
      <c r="X48" s="3">
        <f t="shared" si="19"/>
        <v>1.0236220472440944</v>
      </c>
      <c r="Y48" s="3"/>
      <c r="Z48" s="3">
        <f>J48/$S48</f>
        <v>5.5118110236220472</v>
      </c>
      <c r="AA48" s="3">
        <f>I48/$S48</f>
        <v>0.86614173228346458</v>
      </c>
      <c r="AB48" s="3">
        <f>K48/$S48</f>
        <v>8.6614173228346463</v>
      </c>
      <c r="AC48" s="3"/>
      <c r="AD48" s="6"/>
    </row>
    <row r="49" spans="1:30" x14ac:dyDescent="0.3">
      <c r="A49" s="27" t="s">
        <v>227</v>
      </c>
      <c r="B49" s="29" t="s">
        <v>228</v>
      </c>
      <c r="C49" s="34">
        <v>15.1</v>
      </c>
      <c r="D49" s="34">
        <v>13.9</v>
      </c>
      <c r="E49" s="34">
        <v>17.8</v>
      </c>
      <c r="F49" s="34">
        <v>14.9</v>
      </c>
      <c r="G49" s="34">
        <v>12.3</v>
      </c>
      <c r="H49" s="34">
        <v>12.3</v>
      </c>
      <c r="I49" s="34">
        <v>17.2</v>
      </c>
      <c r="J49" s="34">
        <v>17</v>
      </c>
      <c r="K49" s="34">
        <v>19.899999999999999</v>
      </c>
      <c r="L49" s="34">
        <v>21.6</v>
      </c>
      <c r="M49" s="6"/>
      <c r="N49" s="15">
        <f t="shared" si="29"/>
        <v>12.3</v>
      </c>
      <c r="O49" s="15">
        <f t="shared" si="30"/>
        <v>21.6</v>
      </c>
      <c r="P49" s="17">
        <f t="shared" si="31"/>
        <v>16.2</v>
      </c>
      <c r="Q49" s="17">
        <f t="shared" si="32"/>
        <v>3.0850895899110875</v>
      </c>
      <c r="R49" s="6"/>
      <c r="S49" s="29">
        <v>10.7</v>
      </c>
      <c r="T49" s="3">
        <f t="shared" si="9"/>
        <v>1.4112149532710281</v>
      </c>
      <c r="U49" s="3">
        <f t="shared" si="16"/>
        <v>1.2990654205607477</v>
      </c>
      <c r="V49" s="3">
        <f t="shared" si="17"/>
        <v>1.6635514018691591</v>
      </c>
      <c r="W49" s="3">
        <f t="shared" si="18"/>
        <v>1.3925233644859814</v>
      </c>
      <c r="X49" s="3">
        <f t="shared" si="19"/>
        <v>1.1495327102803741</v>
      </c>
      <c r="Y49" s="3">
        <f t="shared" si="20"/>
        <v>1.1495327102803741</v>
      </c>
      <c r="Z49" s="3">
        <f>J49/$S49</f>
        <v>1.5887850467289721</v>
      </c>
      <c r="AA49" s="3">
        <f>I49/$S49</f>
        <v>1.6074766355140186</v>
      </c>
      <c r="AB49" s="3">
        <f>K49/$S49</f>
        <v>1.8598130841121496</v>
      </c>
      <c r="AC49" s="3">
        <f>L49/$S49</f>
        <v>2.018691588785047</v>
      </c>
      <c r="AD49" s="6"/>
    </row>
    <row r="50" spans="1:30" x14ac:dyDescent="0.3">
      <c r="A50" s="27" t="s">
        <v>229</v>
      </c>
      <c r="B50" s="29" t="s">
        <v>230</v>
      </c>
      <c r="C50" s="34">
        <v>4.0999999999999996</v>
      </c>
      <c r="D50" s="34">
        <v>3.4</v>
      </c>
      <c r="E50" s="34">
        <v>5.5</v>
      </c>
      <c r="F50" s="34">
        <v>4.7</v>
      </c>
      <c r="G50" s="34">
        <v>3</v>
      </c>
      <c r="H50" s="34">
        <v>2.9</v>
      </c>
      <c r="I50" s="34">
        <v>3.9</v>
      </c>
      <c r="J50" s="34">
        <v>4.8</v>
      </c>
      <c r="K50" s="34">
        <v>6.1</v>
      </c>
      <c r="L50" s="34">
        <v>5.9</v>
      </c>
      <c r="M50" s="6"/>
      <c r="N50" s="15">
        <f t="shared" si="29"/>
        <v>2.9</v>
      </c>
      <c r="O50" s="15">
        <f t="shared" si="30"/>
        <v>6.1</v>
      </c>
      <c r="P50" s="17">
        <f t="shared" si="31"/>
        <v>4.43</v>
      </c>
      <c r="Q50" s="17">
        <f t="shared" si="32"/>
        <v>1.1614645926587699</v>
      </c>
      <c r="R50" s="6"/>
      <c r="S50" s="29">
        <v>2.8</v>
      </c>
      <c r="T50" s="3">
        <f t="shared" si="9"/>
        <v>1.4642857142857142</v>
      </c>
      <c r="U50" s="3">
        <f t="shared" si="16"/>
        <v>1.2142857142857144</v>
      </c>
      <c r="V50" s="3">
        <f t="shared" si="17"/>
        <v>1.9642857142857144</v>
      </c>
      <c r="W50" s="3">
        <f t="shared" si="18"/>
        <v>1.6785714285714288</v>
      </c>
      <c r="X50" s="3">
        <f t="shared" si="19"/>
        <v>1.0714285714285714</v>
      </c>
      <c r="Y50" s="3">
        <f t="shared" si="20"/>
        <v>1.0357142857142858</v>
      </c>
      <c r="Z50" s="3">
        <f>J50/$S50</f>
        <v>1.7142857142857144</v>
      </c>
      <c r="AA50" s="3">
        <f>I50/$S50</f>
        <v>1.392857142857143</v>
      </c>
      <c r="AB50" s="3">
        <f>K50/$S50</f>
        <v>2.1785714285714284</v>
      </c>
      <c r="AC50" s="3">
        <f>L50/$S50</f>
        <v>2.1071428571428572</v>
      </c>
      <c r="AD50" s="6"/>
    </row>
    <row r="51" spans="1:30" x14ac:dyDescent="0.3">
      <c r="M51" s="6"/>
      <c r="R51" s="6"/>
      <c r="AD51" s="6"/>
    </row>
    <row r="52" spans="1:30" x14ac:dyDescent="0.3">
      <c r="A52" s="8" t="s">
        <v>231</v>
      </c>
      <c r="B52" s="8"/>
      <c r="C52" s="9">
        <f>SUM(C29:C42)+C18</f>
        <v>403.09999999999997</v>
      </c>
      <c r="D52" s="9">
        <f t="shared" ref="D52:L52" si="33">SUM(D29:D42)+D18</f>
        <v>339.40000000000003</v>
      </c>
      <c r="E52" s="9">
        <f t="shared" si="33"/>
        <v>312.10000000000002</v>
      </c>
      <c r="F52" s="9">
        <f t="shared" si="33"/>
        <v>272.19999999999993</v>
      </c>
      <c r="G52" s="9">
        <f t="shared" si="33"/>
        <v>224.1</v>
      </c>
      <c r="H52" s="9">
        <f t="shared" si="33"/>
        <v>201.2</v>
      </c>
      <c r="I52" s="9">
        <f t="shared" si="33"/>
        <v>303.7</v>
      </c>
      <c r="J52" s="9">
        <f t="shared" si="33"/>
        <v>309</v>
      </c>
      <c r="K52" s="9">
        <f t="shared" si="33"/>
        <v>357.30000000000007</v>
      </c>
      <c r="L52" s="9">
        <f t="shared" si="33"/>
        <v>362.40000000000003</v>
      </c>
      <c r="M52" s="6"/>
      <c r="R52" s="6"/>
      <c r="AD52" s="6"/>
    </row>
    <row r="53" spans="1:30" x14ac:dyDescent="0.3">
      <c r="A53" s="8" t="s">
        <v>232</v>
      </c>
      <c r="B53" s="8"/>
      <c r="C53" s="9">
        <f>((C32+C34+C36+C37+C39+C18)/C52)/((C30+C38+C40+C41+C42)/C52)</f>
        <v>1.4941634241245136</v>
      </c>
      <c r="D53" s="9">
        <f t="shared" ref="D53:L53" si="34">((D32+D34+D36+D37+D39+D18)/D52)/((D30+D38+D40+D41+D42)/D52)</f>
        <v>1.3940217391304346</v>
      </c>
      <c r="E53" s="9">
        <f t="shared" si="34"/>
        <v>1.1351102941176472</v>
      </c>
      <c r="F53" s="9">
        <f t="shared" si="34"/>
        <v>1.1197478991596637</v>
      </c>
      <c r="G53" s="9">
        <f t="shared" si="34"/>
        <v>1.0988875154511744</v>
      </c>
      <c r="H53" s="9">
        <f t="shared" si="34"/>
        <v>1.0542740841248304</v>
      </c>
      <c r="I53" s="9">
        <f t="shared" si="34"/>
        <v>1.0471349353049906</v>
      </c>
      <c r="J53" s="9">
        <f t="shared" si="34"/>
        <v>1.0655586334256693</v>
      </c>
      <c r="K53" s="9">
        <f t="shared" si="34"/>
        <v>1.2067268252666119</v>
      </c>
      <c r="L53" s="9">
        <f t="shared" si="34"/>
        <v>1.2410130718954246</v>
      </c>
      <c r="M53" s="6"/>
      <c r="R53" s="6"/>
      <c r="AD53" s="6"/>
    </row>
    <row r="54" spans="1:30" x14ac:dyDescent="0.3">
      <c r="M54" s="6"/>
      <c r="R54" s="6"/>
      <c r="AD54" s="6"/>
    </row>
    <row r="55" spans="1:30" x14ac:dyDescent="0.3">
      <c r="B55" s="27"/>
      <c r="P55" s="27"/>
      <c r="Q55" s="27"/>
      <c r="S55" s="27"/>
      <c r="AD55" s="6"/>
    </row>
    <row r="56" spans="1:30" x14ac:dyDescent="0.3">
      <c r="B56" s="27"/>
      <c r="P56" s="27"/>
      <c r="Q56" s="27"/>
      <c r="S56" s="27"/>
      <c r="AD56" s="6"/>
    </row>
    <row r="57" spans="1:30" x14ac:dyDescent="0.3">
      <c r="B57" s="27"/>
      <c r="P57" s="27"/>
      <c r="Q57" s="27"/>
      <c r="S57" s="27"/>
      <c r="AD57" s="6"/>
    </row>
    <row r="58" spans="1:30" x14ac:dyDescent="0.3">
      <c r="B58" s="27"/>
      <c r="P58" s="27"/>
      <c r="Q58" s="27"/>
      <c r="S58" s="27"/>
      <c r="AD58" s="6"/>
    </row>
    <row r="59" spans="1:30" x14ac:dyDescent="0.3">
      <c r="B59" s="27"/>
      <c r="P59" s="27"/>
      <c r="Q59" s="27"/>
      <c r="S59" s="27"/>
      <c r="AD59" s="6"/>
    </row>
    <row r="60" spans="1:30" x14ac:dyDescent="0.3">
      <c r="B60" s="27"/>
      <c r="P60" s="27"/>
      <c r="Q60" s="27"/>
      <c r="S60" s="27"/>
      <c r="AD60" s="6"/>
    </row>
    <row r="61" spans="1:30" x14ac:dyDescent="0.3">
      <c r="B61" s="27"/>
      <c r="P61" s="27"/>
      <c r="Q61" s="27"/>
      <c r="S61" s="27"/>
      <c r="AD61" s="6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9"/>
  <sheetViews>
    <sheetView workbookViewId="0">
      <selection activeCell="H14" sqref="H14"/>
    </sheetView>
  </sheetViews>
  <sheetFormatPr defaultRowHeight="14.4" x14ac:dyDescent="0.3"/>
  <cols>
    <col min="1" max="1" width="16" style="29" bestFit="1" customWidth="1"/>
    <col min="2" max="2" width="10.6640625" customWidth="1"/>
    <col min="3" max="3" width="10.44140625" customWidth="1"/>
    <col min="5" max="5" width="9.5546875" bestFit="1" customWidth="1"/>
    <col min="7" max="7" width="9.5546875" bestFit="1" customWidth="1"/>
    <col min="8" max="8" width="9.88671875" bestFit="1" customWidth="1"/>
    <col min="12" max="12" width="10.88671875" bestFit="1" customWidth="1"/>
    <col min="14" max="15" width="11.44140625" bestFit="1" customWidth="1"/>
    <col min="18" max="18" width="11.44140625" bestFit="1" customWidth="1"/>
    <col min="20" max="20" width="11.44140625" bestFit="1" customWidth="1"/>
    <col min="24" max="24" width="10" bestFit="1" customWidth="1"/>
    <col min="29" max="29" width="10" bestFit="1" customWidth="1"/>
    <col min="33" max="33" width="13.109375" bestFit="1" customWidth="1"/>
    <col min="35" max="35" width="11.33203125" bestFit="1" customWidth="1"/>
    <col min="37" max="37" width="7" bestFit="1" customWidth="1"/>
    <col min="44" max="44" width="10.88671875" bestFit="1" customWidth="1"/>
    <col min="51" max="51" width="11.5546875" bestFit="1" customWidth="1"/>
    <col min="52" max="52" width="9.5546875" bestFit="1" customWidth="1"/>
  </cols>
  <sheetData>
    <row r="1" spans="1:52" s="29" customFormat="1" ht="15" thickBot="1" x14ac:dyDescent="0.35">
      <c r="A1" s="18" t="s">
        <v>260</v>
      </c>
      <c r="B1" s="42" t="s">
        <v>30</v>
      </c>
      <c r="C1" s="42" t="s">
        <v>31</v>
      </c>
      <c r="D1" s="18" t="s">
        <v>131</v>
      </c>
      <c r="E1" s="18" t="s">
        <v>162</v>
      </c>
      <c r="F1" s="18" t="s">
        <v>183</v>
      </c>
      <c r="G1" s="18" t="s">
        <v>133</v>
      </c>
      <c r="H1" s="18" t="s">
        <v>137</v>
      </c>
      <c r="I1" s="18" t="s">
        <v>185</v>
      </c>
      <c r="J1" s="18" t="s">
        <v>139</v>
      </c>
      <c r="K1" s="18" t="s">
        <v>164</v>
      </c>
      <c r="L1" s="18" t="s">
        <v>187</v>
      </c>
      <c r="M1" s="18" t="s">
        <v>189</v>
      </c>
      <c r="N1" s="18" t="s">
        <v>191</v>
      </c>
      <c r="O1" s="18" t="s">
        <v>193</v>
      </c>
      <c r="P1" s="18" t="s">
        <v>195</v>
      </c>
      <c r="Q1" s="18" t="s">
        <v>197</v>
      </c>
      <c r="R1" s="18" t="s">
        <v>199</v>
      </c>
      <c r="S1" s="18" t="s">
        <v>201</v>
      </c>
      <c r="T1" s="18" t="s">
        <v>203</v>
      </c>
      <c r="U1" s="18" t="s">
        <v>205</v>
      </c>
      <c r="V1" s="18" t="s">
        <v>207</v>
      </c>
      <c r="W1" s="18" t="s">
        <v>209</v>
      </c>
      <c r="X1" s="18" t="s">
        <v>211</v>
      </c>
      <c r="Y1" s="18" t="s">
        <v>213</v>
      </c>
      <c r="Z1" s="18" t="s">
        <v>227</v>
      </c>
      <c r="AA1" s="18" t="s">
        <v>229</v>
      </c>
      <c r="AB1" s="18" t="s">
        <v>166</v>
      </c>
      <c r="AC1" s="18" t="s">
        <v>141</v>
      </c>
      <c r="AD1" s="18" t="s">
        <v>168</v>
      </c>
      <c r="AE1" s="18" t="s">
        <v>221</v>
      </c>
      <c r="AF1" s="18" t="s">
        <v>143</v>
      </c>
      <c r="AG1" s="18" t="s">
        <v>170</v>
      </c>
      <c r="AH1" s="18" t="s">
        <v>261</v>
      </c>
      <c r="AI1" s="18" t="s">
        <v>145</v>
      </c>
      <c r="AJ1" s="18" t="s">
        <v>217</v>
      </c>
      <c r="AK1" s="18" t="s">
        <v>147</v>
      </c>
      <c r="AL1" s="18" t="s">
        <v>149</v>
      </c>
      <c r="AM1" s="18" t="s">
        <v>151</v>
      </c>
      <c r="AN1" s="18" t="s">
        <v>153</v>
      </c>
      <c r="AO1" s="18" t="s">
        <v>172</v>
      </c>
      <c r="AP1" s="18" t="s">
        <v>174</v>
      </c>
      <c r="AQ1" s="18" t="s">
        <v>155</v>
      </c>
      <c r="AR1" s="18" t="s">
        <v>135</v>
      </c>
      <c r="AS1" s="18" t="s">
        <v>157</v>
      </c>
      <c r="AT1" s="18" t="s">
        <v>176</v>
      </c>
      <c r="AU1" s="18" t="s">
        <v>215</v>
      </c>
      <c r="AV1" s="18" t="s">
        <v>178</v>
      </c>
      <c r="AW1" s="18" t="s">
        <v>223</v>
      </c>
      <c r="AX1" s="18" t="s">
        <v>225</v>
      </c>
      <c r="AY1" s="18" t="s">
        <v>159</v>
      </c>
      <c r="AZ1" s="18" t="s">
        <v>180</v>
      </c>
    </row>
    <row r="2" spans="1:52" ht="15" thickTop="1" x14ac:dyDescent="0.3">
      <c r="A2" s="29" t="s">
        <v>262</v>
      </c>
      <c r="B2" s="27">
        <v>148.27500000000001</v>
      </c>
      <c r="C2" s="27">
        <v>-21.497</v>
      </c>
      <c r="D2" s="27" t="s">
        <v>161</v>
      </c>
      <c r="E2" s="27">
        <v>2.2000000000000002</v>
      </c>
      <c r="F2" s="27">
        <v>0.56000000000000005</v>
      </c>
      <c r="G2" s="27">
        <v>0.5</v>
      </c>
      <c r="H2" s="27">
        <v>17</v>
      </c>
      <c r="I2" s="27">
        <v>7</v>
      </c>
      <c r="J2" s="27" t="s">
        <v>263</v>
      </c>
      <c r="K2" s="27">
        <v>2</v>
      </c>
      <c r="L2" s="27">
        <v>5</v>
      </c>
      <c r="M2" s="27">
        <v>380</v>
      </c>
      <c r="N2" s="27">
        <v>33.4</v>
      </c>
      <c r="O2" s="27">
        <v>115</v>
      </c>
      <c r="P2" s="27">
        <v>21.1</v>
      </c>
      <c r="Q2" s="27">
        <v>4.3</v>
      </c>
      <c r="R2" s="27">
        <v>19.3</v>
      </c>
      <c r="S2" s="27">
        <v>2.6</v>
      </c>
      <c r="T2" s="27">
        <v>13.6</v>
      </c>
      <c r="U2" s="27">
        <v>2.5</v>
      </c>
      <c r="V2" s="27">
        <v>6.6</v>
      </c>
      <c r="W2" s="27">
        <v>0.9</v>
      </c>
      <c r="X2" s="27">
        <v>5.8</v>
      </c>
      <c r="Y2" s="27">
        <v>0.9</v>
      </c>
      <c r="Z2" s="27">
        <v>37.1</v>
      </c>
      <c r="AA2" s="27">
        <v>7</v>
      </c>
      <c r="AB2" s="27">
        <v>9</v>
      </c>
      <c r="AC2" s="27">
        <v>3</v>
      </c>
      <c r="AD2" s="27">
        <v>25.8</v>
      </c>
      <c r="AE2" s="27">
        <v>2.2999999999999998</v>
      </c>
      <c r="AF2" s="27">
        <v>2</v>
      </c>
      <c r="AG2" s="27" t="s">
        <v>161</v>
      </c>
      <c r="AH2" s="27">
        <v>360</v>
      </c>
      <c r="AI2" s="27">
        <v>2</v>
      </c>
      <c r="AJ2" s="27">
        <v>0</v>
      </c>
      <c r="AK2" s="27">
        <v>11821</v>
      </c>
      <c r="AL2" s="27">
        <v>14</v>
      </c>
      <c r="AM2" s="27">
        <v>13</v>
      </c>
      <c r="AN2" s="27">
        <v>3</v>
      </c>
      <c r="AO2" s="27">
        <v>0.66</v>
      </c>
      <c r="AP2" s="27">
        <v>0.33</v>
      </c>
      <c r="AQ2" s="27">
        <v>5</v>
      </c>
      <c r="AR2" s="27">
        <v>165098</v>
      </c>
      <c r="AS2" s="27">
        <v>47.4</v>
      </c>
      <c r="AT2" s="27">
        <v>0.26</v>
      </c>
      <c r="AU2" s="27" t="s">
        <v>161</v>
      </c>
      <c r="AV2" s="27">
        <v>8.5</v>
      </c>
      <c r="AW2" s="27">
        <v>81</v>
      </c>
      <c r="AX2" s="27">
        <v>3.2</v>
      </c>
      <c r="AY2" s="27">
        <v>40</v>
      </c>
      <c r="AZ2" s="27">
        <v>0.62</v>
      </c>
    </row>
    <row r="3" spans="1:52" x14ac:dyDescent="0.3">
      <c r="A3" s="29" t="s">
        <v>264</v>
      </c>
      <c r="B3" s="27">
        <v>147.943027</v>
      </c>
      <c r="C3" s="27">
        <v>-21.345680000000002</v>
      </c>
      <c r="D3" s="27">
        <v>15</v>
      </c>
      <c r="E3" s="27">
        <v>19.7</v>
      </c>
      <c r="F3" s="27">
        <v>1.6</v>
      </c>
      <c r="G3" s="27">
        <v>2</v>
      </c>
      <c r="H3" s="27">
        <v>69</v>
      </c>
      <c r="I3" s="27">
        <v>110</v>
      </c>
      <c r="J3" s="27">
        <v>22</v>
      </c>
      <c r="K3" s="27">
        <v>28</v>
      </c>
      <c r="L3" s="27">
        <v>12</v>
      </c>
      <c r="M3" s="27">
        <v>110</v>
      </c>
      <c r="N3" s="27">
        <v>15.4</v>
      </c>
      <c r="O3" s="27">
        <v>68</v>
      </c>
      <c r="P3" s="27">
        <v>14.5</v>
      </c>
      <c r="Q3" s="27">
        <v>3.5</v>
      </c>
      <c r="R3" s="27">
        <v>13.6</v>
      </c>
      <c r="S3" s="27">
        <v>2</v>
      </c>
      <c r="T3" s="27">
        <v>13.1</v>
      </c>
      <c r="U3" s="27">
        <v>2.9</v>
      </c>
      <c r="V3" s="27">
        <v>9.9</v>
      </c>
      <c r="W3" s="27">
        <v>1.5</v>
      </c>
      <c r="X3" s="27">
        <v>10.199999999999999</v>
      </c>
      <c r="Y3" s="27">
        <v>1.6</v>
      </c>
      <c r="Z3" s="27">
        <v>6.8</v>
      </c>
      <c r="AA3" s="27">
        <v>2.8</v>
      </c>
      <c r="AB3" s="27">
        <v>54</v>
      </c>
      <c r="AC3" s="27">
        <v>74</v>
      </c>
      <c r="AD3" s="27">
        <v>4.2</v>
      </c>
      <c r="AE3" s="27">
        <v>0.18</v>
      </c>
      <c r="AF3" s="27">
        <v>4</v>
      </c>
      <c r="AG3" s="27" t="s">
        <v>161</v>
      </c>
      <c r="AH3" s="27">
        <v>33.799999999999997</v>
      </c>
      <c r="AI3" s="27">
        <v>8</v>
      </c>
      <c r="AJ3" s="27" t="s">
        <v>161</v>
      </c>
      <c r="AK3" s="27">
        <v>3647</v>
      </c>
      <c r="AL3" s="27">
        <v>7</v>
      </c>
      <c r="AM3" s="27">
        <v>4</v>
      </c>
      <c r="AN3" s="27">
        <v>32</v>
      </c>
      <c r="AO3" s="27">
        <v>0.17</v>
      </c>
      <c r="AP3" s="27">
        <v>0.24</v>
      </c>
      <c r="AQ3" s="27">
        <v>35</v>
      </c>
      <c r="AR3" s="27">
        <v>50990</v>
      </c>
      <c r="AS3" s="27">
        <v>13.2</v>
      </c>
      <c r="AT3" s="27">
        <v>0.08</v>
      </c>
      <c r="AU3" s="27" t="s">
        <v>161</v>
      </c>
      <c r="AV3" s="27" t="s">
        <v>161</v>
      </c>
      <c r="AW3" s="27">
        <v>16</v>
      </c>
      <c r="AX3" s="27">
        <v>0.9</v>
      </c>
      <c r="AY3" s="27" t="s">
        <v>161</v>
      </c>
      <c r="AZ3" s="27">
        <v>0.26</v>
      </c>
    </row>
    <row r="4" spans="1:52" x14ac:dyDescent="0.3">
      <c r="A4" s="29" t="s">
        <v>265</v>
      </c>
      <c r="B4" s="27">
        <v>147.943027</v>
      </c>
      <c r="C4" s="27">
        <v>-21.345680000000002</v>
      </c>
      <c r="D4" s="27">
        <v>22</v>
      </c>
      <c r="E4" s="27">
        <v>88.4</v>
      </c>
      <c r="F4" s="27">
        <v>4.2</v>
      </c>
      <c r="G4" s="27">
        <v>2.6</v>
      </c>
      <c r="H4" s="27">
        <v>550</v>
      </c>
      <c r="I4" s="27">
        <v>771</v>
      </c>
      <c r="J4" s="27">
        <v>11</v>
      </c>
      <c r="K4" s="27">
        <v>46.1</v>
      </c>
      <c r="L4" s="27">
        <v>42</v>
      </c>
      <c r="M4" s="27">
        <v>92</v>
      </c>
      <c r="N4" s="27">
        <v>11.5</v>
      </c>
      <c r="O4" s="27">
        <v>42.7</v>
      </c>
      <c r="P4" s="27">
        <v>9.1</v>
      </c>
      <c r="Q4" s="27">
        <v>1.7</v>
      </c>
      <c r="R4" s="27">
        <v>8.5</v>
      </c>
      <c r="S4" s="27">
        <v>1.4</v>
      </c>
      <c r="T4" s="27">
        <v>8.4</v>
      </c>
      <c r="U4" s="27">
        <v>1.7</v>
      </c>
      <c r="V4" s="27">
        <v>5.3</v>
      </c>
      <c r="W4" s="27">
        <v>0.8</v>
      </c>
      <c r="X4" s="27">
        <v>5.6</v>
      </c>
      <c r="Y4" s="27">
        <v>0.9</v>
      </c>
      <c r="Z4" s="27">
        <v>29.2</v>
      </c>
      <c r="AA4" s="27">
        <v>9.1999999999999993</v>
      </c>
      <c r="AB4" s="27">
        <v>437</v>
      </c>
      <c r="AC4" s="27">
        <v>44</v>
      </c>
      <c r="AD4" s="27">
        <v>14</v>
      </c>
      <c r="AE4" s="27">
        <v>1.1000000000000001</v>
      </c>
      <c r="AF4" s="27" t="s">
        <v>161</v>
      </c>
      <c r="AG4" s="27">
        <v>3</v>
      </c>
      <c r="AH4" s="27">
        <v>8.4</v>
      </c>
      <c r="AI4" s="27">
        <v>107</v>
      </c>
      <c r="AJ4" s="27" t="s">
        <v>161</v>
      </c>
      <c r="AK4" s="27">
        <v>10154</v>
      </c>
      <c r="AL4" s="27">
        <v>3</v>
      </c>
      <c r="AM4" s="27">
        <v>2</v>
      </c>
      <c r="AN4" s="27">
        <v>23</v>
      </c>
      <c r="AO4" s="27">
        <v>0.4</v>
      </c>
      <c r="AP4" s="27">
        <v>0.14000000000000001</v>
      </c>
      <c r="AQ4" s="27">
        <v>54</v>
      </c>
      <c r="AR4" s="27">
        <v>127409</v>
      </c>
      <c r="AS4" s="27">
        <v>27.8</v>
      </c>
      <c r="AT4" s="27">
        <v>0.1</v>
      </c>
      <c r="AU4" s="27" t="s">
        <v>161</v>
      </c>
      <c r="AV4" s="27">
        <v>4</v>
      </c>
      <c r="AW4" s="27">
        <v>39.6</v>
      </c>
      <c r="AX4" s="27">
        <v>0.6</v>
      </c>
      <c r="AY4" s="27" t="s">
        <v>161</v>
      </c>
      <c r="AZ4" s="27" t="s">
        <v>161</v>
      </c>
    </row>
    <row r="5" spans="1:52" x14ac:dyDescent="0.3">
      <c r="A5" s="29" t="s">
        <v>266</v>
      </c>
      <c r="B5" s="27">
        <v>147.943027</v>
      </c>
      <c r="C5" s="27">
        <v>-21.345680000000002</v>
      </c>
      <c r="D5" s="27">
        <v>7</v>
      </c>
      <c r="E5" s="27">
        <v>85.4</v>
      </c>
      <c r="F5" s="27">
        <v>3.5</v>
      </c>
      <c r="G5" s="27">
        <v>2.5</v>
      </c>
      <c r="H5" s="27">
        <v>483</v>
      </c>
      <c r="I5" s="27">
        <v>664</v>
      </c>
      <c r="J5" s="27">
        <v>8</v>
      </c>
      <c r="K5" s="27">
        <v>20.399999999999999</v>
      </c>
      <c r="L5" s="27">
        <v>29</v>
      </c>
      <c r="M5" s="27">
        <v>62.3</v>
      </c>
      <c r="N5" s="27">
        <v>8</v>
      </c>
      <c r="O5" s="27">
        <v>30.9</v>
      </c>
      <c r="P5" s="27">
        <v>6.1</v>
      </c>
      <c r="Q5" s="27">
        <v>1.5</v>
      </c>
      <c r="R5" s="27">
        <v>4.8</v>
      </c>
      <c r="S5" s="27">
        <v>0.7</v>
      </c>
      <c r="T5" s="27">
        <v>4.0999999999999996</v>
      </c>
      <c r="U5" s="27">
        <v>0.8</v>
      </c>
      <c r="V5" s="27">
        <v>2.2999999999999998</v>
      </c>
      <c r="W5" s="27">
        <v>0.3</v>
      </c>
      <c r="X5" s="27">
        <v>2.2999999999999998</v>
      </c>
      <c r="Y5" s="27">
        <v>0.4</v>
      </c>
      <c r="Z5" s="27">
        <v>8.5</v>
      </c>
      <c r="AA5" s="27">
        <v>3</v>
      </c>
      <c r="AB5" s="27">
        <v>200</v>
      </c>
      <c r="AC5" s="27">
        <v>61</v>
      </c>
      <c r="AD5" s="27">
        <v>7.4</v>
      </c>
      <c r="AE5" s="27">
        <v>0.5</v>
      </c>
      <c r="AF5" s="27" t="s">
        <v>161</v>
      </c>
      <c r="AG5" s="27" t="s">
        <v>161</v>
      </c>
      <c r="AH5" s="27">
        <v>16.100000000000001</v>
      </c>
      <c r="AI5" s="27">
        <v>258</v>
      </c>
      <c r="AJ5" s="27" t="s">
        <v>161</v>
      </c>
      <c r="AK5" s="27">
        <v>12582</v>
      </c>
      <c r="AL5" s="27">
        <v>4</v>
      </c>
      <c r="AM5" s="27">
        <v>2</v>
      </c>
      <c r="AN5" s="27">
        <v>22</v>
      </c>
      <c r="AO5" s="27">
        <v>0.2</v>
      </c>
      <c r="AP5" s="27">
        <v>0.11</v>
      </c>
      <c r="AQ5" s="27">
        <v>79</v>
      </c>
      <c r="AR5" s="27">
        <v>94193</v>
      </c>
      <c r="AS5" s="27">
        <v>21</v>
      </c>
      <c r="AT5" s="27">
        <v>0.1</v>
      </c>
      <c r="AU5" s="27" t="s">
        <v>161</v>
      </c>
      <c r="AV5" s="27">
        <v>2</v>
      </c>
      <c r="AW5" s="27">
        <v>22.5</v>
      </c>
      <c r="AX5" s="27">
        <v>0.3</v>
      </c>
      <c r="AY5" s="27" t="s">
        <v>161</v>
      </c>
      <c r="AZ5" s="27" t="s">
        <v>161</v>
      </c>
    </row>
    <row r="6" spans="1:52" x14ac:dyDescent="0.3">
      <c r="A6" s="29" t="s">
        <v>267</v>
      </c>
      <c r="B6" s="27">
        <v>147.97192200000001</v>
      </c>
      <c r="C6" s="27">
        <v>-21.516517</v>
      </c>
      <c r="D6" s="27">
        <v>12</v>
      </c>
      <c r="E6" s="27">
        <v>129</v>
      </c>
      <c r="F6" s="27">
        <v>6.8</v>
      </c>
      <c r="G6" s="27">
        <v>3.3</v>
      </c>
      <c r="H6" s="27">
        <v>539</v>
      </c>
      <c r="I6" s="27">
        <v>217</v>
      </c>
      <c r="J6" s="27">
        <v>11</v>
      </c>
      <c r="K6" s="27">
        <v>27.1</v>
      </c>
      <c r="L6" s="27">
        <v>39</v>
      </c>
      <c r="M6" s="27">
        <v>79.8</v>
      </c>
      <c r="N6" s="27">
        <v>10.8</v>
      </c>
      <c r="O6" s="27">
        <v>43.4</v>
      </c>
      <c r="P6" s="27">
        <v>9.3000000000000007</v>
      </c>
      <c r="Q6" s="27">
        <v>2.5</v>
      </c>
      <c r="R6" s="27">
        <v>8</v>
      </c>
      <c r="S6" s="27">
        <v>1.1000000000000001</v>
      </c>
      <c r="T6" s="27">
        <v>5.8</v>
      </c>
      <c r="U6" s="27">
        <v>1.1000000000000001</v>
      </c>
      <c r="V6" s="27">
        <v>3</v>
      </c>
      <c r="W6" s="27">
        <v>0.4</v>
      </c>
      <c r="X6" s="27">
        <v>2.9</v>
      </c>
      <c r="Y6" s="27">
        <v>0.4</v>
      </c>
      <c r="Z6" s="27">
        <v>8.6999999999999993</v>
      </c>
      <c r="AA6" s="27">
        <v>2.7</v>
      </c>
      <c r="AB6" s="27">
        <v>199</v>
      </c>
      <c r="AC6" s="27">
        <v>150</v>
      </c>
      <c r="AD6" s="27">
        <v>7.2</v>
      </c>
      <c r="AE6" s="27">
        <v>0.6</v>
      </c>
      <c r="AF6" s="27">
        <v>7</v>
      </c>
      <c r="AG6" s="27" t="s">
        <v>161</v>
      </c>
      <c r="AH6" s="27">
        <v>641</v>
      </c>
      <c r="AI6" s="27">
        <v>293</v>
      </c>
      <c r="AJ6" s="27" t="s">
        <v>161</v>
      </c>
      <c r="AK6" s="27">
        <v>27156</v>
      </c>
      <c r="AL6" s="27">
        <v>97</v>
      </c>
      <c r="AM6" s="27">
        <v>1</v>
      </c>
      <c r="AN6" s="27">
        <v>23</v>
      </c>
      <c r="AO6" s="27">
        <v>0.2</v>
      </c>
      <c r="AP6" s="27">
        <v>0.16</v>
      </c>
      <c r="AQ6" s="27">
        <v>118</v>
      </c>
      <c r="AR6" s="27">
        <v>117977</v>
      </c>
      <c r="AS6" s="27">
        <v>29.4</v>
      </c>
      <c r="AT6" s="27">
        <v>0.1</v>
      </c>
      <c r="AU6" s="27" t="s">
        <v>161</v>
      </c>
      <c r="AV6" s="27">
        <v>3</v>
      </c>
      <c r="AW6" s="27">
        <v>26.5</v>
      </c>
      <c r="AX6" s="27">
        <v>0.3</v>
      </c>
      <c r="AY6" s="27" t="s">
        <v>161</v>
      </c>
      <c r="AZ6" s="27" t="s">
        <v>161</v>
      </c>
    </row>
    <row r="7" spans="1:52" x14ac:dyDescent="0.3">
      <c r="A7" s="29" t="s">
        <v>268</v>
      </c>
      <c r="B7" s="27">
        <v>147.97192200000001</v>
      </c>
      <c r="C7" s="27">
        <v>-21.516517</v>
      </c>
      <c r="D7" s="27">
        <v>17</v>
      </c>
      <c r="E7" s="27">
        <v>5.6</v>
      </c>
      <c r="F7" s="27">
        <v>0.3</v>
      </c>
      <c r="G7" s="27">
        <v>1</v>
      </c>
      <c r="H7" s="27">
        <v>58.3</v>
      </c>
      <c r="I7" s="27">
        <v>134</v>
      </c>
      <c r="J7" s="27">
        <v>4.2</v>
      </c>
      <c r="K7" s="27">
        <v>9.1</v>
      </c>
      <c r="L7" s="27">
        <v>10.3</v>
      </c>
      <c r="M7" s="27">
        <v>26.2</v>
      </c>
      <c r="N7" s="27">
        <v>3.3</v>
      </c>
      <c r="O7" s="27">
        <v>15</v>
      </c>
      <c r="P7" s="27">
        <v>3.2</v>
      </c>
      <c r="Q7" s="27">
        <v>0.7</v>
      </c>
      <c r="R7" s="27">
        <v>2.2999999999999998</v>
      </c>
      <c r="S7" s="27">
        <v>0.3</v>
      </c>
      <c r="T7" s="27">
        <v>1.7</v>
      </c>
      <c r="U7" s="27">
        <v>0.4</v>
      </c>
      <c r="V7" s="27">
        <v>1.1000000000000001</v>
      </c>
      <c r="W7" s="27">
        <v>0.2</v>
      </c>
      <c r="X7" s="27">
        <v>1.2</v>
      </c>
      <c r="Y7" s="27">
        <v>0.2</v>
      </c>
      <c r="Z7" s="27">
        <v>1.05</v>
      </c>
      <c r="AA7" s="27"/>
      <c r="AB7" s="27">
        <v>29.4</v>
      </c>
      <c r="AC7" s="27">
        <v>91</v>
      </c>
      <c r="AD7" s="27">
        <v>1.5</v>
      </c>
      <c r="AE7" s="27">
        <v>0.04</v>
      </c>
      <c r="AF7" s="27"/>
      <c r="AG7" s="27">
        <v>0.9</v>
      </c>
      <c r="AH7" s="27">
        <v>165</v>
      </c>
      <c r="AI7" s="27">
        <v>12</v>
      </c>
      <c r="AJ7" s="27"/>
      <c r="AK7" s="27">
        <v>600</v>
      </c>
      <c r="AL7" s="27">
        <v>30</v>
      </c>
      <c r="AM7" s="27"/>
      <c r="AN7" s="27">
        <v>5</v>
      </c>
      <c r="AO7" s="27"/>
      <c r="AP7" s="27"/>
      <c r="AQ7" s="27">
        <v>6</v>
      </c>
      <c r="AR7" s="27">
        <v>9530</v>
      </c>
      <c r="AS7" s="27">
        <v>1.4</v>
      </c>
      <c r="AT7" s="27"/>
      <c r="AU7" s="27"/>
      <c r="AV7" s="27"/>
      <c r="AW7" s="27">
        <v>2.46</v>
      </c>
      <c r="AX7" s="27">
        <v>0.1</v>
      </c>
      <c r="AY7" s="27">
        <v>0.2</v>
      </c>
      <c r="AZ7" s="27">
        <v>0.03</v>
      </c>
    </row>
    <row r="8" spans="1:52" x14ac:dyDescent="0.3">
      <c r="A8" s="29" t="s">
        <v>269</v>
      </c>
      <c r="B8" s="27">
        <v>147.97192200000001</v>
      </c>
      <c r="C8" s="27">
        <v>-21.516517</v>
      </c>
      <c r="D8" s="27">
        <v>7</v>
      </c>
      <c r="E8" s="27">
        <v>180</v>
      </c>
      <c r="F8" s="27">
        <v>12.1</v>
      </c>
      <c r="G8" s="27">
        <v>5</v>
      </c>
      <c r="H8" s="27">
        <v>994</v>
      </c>
      <c r="I8" s="27">
        <v>1183</v>
      </c>
      <c r="J8" s="27">
        <v>14.9</v>
      </c>
      <c r="K8" s="27">
        <v>20.3</v>
      </c>
      <c r="L8" s="27">
        <v>39</v>
      </c>
      <c r="M8" s="27">
        <v>92.5</v>
      </c>
      <c r="N8" s="27">
        <v>10.4</v>
      </c>
      <c r="O8" s="27">
        <v>38.799999999999997</v>
      </c>
      <c r="P8" s="27">
        <v>6.9</v>
      </c>
      <c r="Q8" s="27">
        <v>1.4</v>
      </c>
      <c r="R8" s="27">
        <v>4.4000000000000004</v>
      </c>
      <c r="S8" s="27">
        <v>0.6</v>
      </c>
      <c r="T8" s="27">
        <v>4</v>
      </c>
      <c r="U8" s="27">
        <v>0.9</v>
      </c>
      <c r="V8" s="27">
        <v>2.9</v>
      </c>
      <c r="W8" s="27">
        <v>0.5</v>
      </c>
      <c r="X8" s="27">
        <v>3.3</v>
      </c>
      <c r="Y8" s="27">
        <v>0.5</v>
      </c>
      <c r="Z8" s="27">
        <v>13.28</v>
      </c>
      <c r="AA8" s="27">
        <v>3.7</v>
      </c>
      <c r="AB8" s="27">
        <v>282</v>
      </c>
      <c r="AC8" s="27">
        <v>64</v>
      </c>
      <c r="AD8" s="27">
        <v>9.8800000000000008</v>
      </c>
      <c r="AE8" s="27">
        <v>0.9</v>
      </c>
      <c r="AF8" s="27"/>
      <c r="AG8" s="27">
        <v>0.7</v>
      </c>
      <c r="AH8" s="27">
        <v>18.399999999999999</v>
      </c>
      <c r="AI8" s="27">
        <v>86</v>
      </c>
      <c r="AJ8" s="27"/>
      <c r="AK8" s="27">
        <v>10491</v>
      </c>
      <c r="AL8" s="27">
        <v>4</v>
      </c>
      <c r="AM8" s="27"/>
      <c r="AN8" s="27">
        <v>5</v>
      </c>
      <c r="AO8" s="27">
        <v>0.2</v>
      </c>
      <c r="AP8" s="27">
        <v>0.2</v>
      </c>
      <c r="AQ8" s="27">
        <v>186</v>
      </c>
      <c r="AR8" s="27">
        <v>135824</v>
      </c>
      <c r="AS8" s="27">
        <v>35.1</v>
      </c>
      <c r="AT8" s="27">
        <v>0.11</v>
      </c>
      <c r="AU8" s="27">
        <v>1</v>
      </c>
      <c r="AV8" s="27">
        <v>4</v>
      </c>
      <c r="AW8" s="27">
        <v>33.78</v>
      </c>
      <c r="AX8" s="27">
        <v>0.3</v>
      </c>
      <c r="AY8" s="27"/>
      <c r="AZ8" s="27">
        <v>0.05</v>
      </c>
    </row>
    <row r="9" spans="1:52" x14ac:dyDescent="0.3">
      <c r="A9" s="29" t="s">
        <v>270</v>
      </c>
      <c r="B9" s="27">
        <v>147.97192200000001</v>
      </c>
      <c r="C9" s="27">
        <v>-21.516517</v>
      </c>
      <c r="D9" s="27">
        <v>18</v>
      </c>
      <c r="E9" s="27">
        <v>119</v>
      </c>
      <c r="F9" s="27">
        <v>7.1</v>
      </c>
      <c r="G9" s="27">
        <v>3.2</v>
      </c>
      <c r="H9" s="27">
        <v>724</v>
      </c>
      <c r="I9" s="27">
        <v>1079</v>
      </c>
      <c r="J9" s="27">
        <v>23</v>
      </c>
      <c r="K9" s="27">
        <v>31.8</v>
      </c>
      <c r="L9" s="27">
        <v>35</v>
      </c>
      <c r="M9" s="27">
        <v>82.2</v>
      </c>
      <c r="N9" s="27">
        <v>11.6</v>
      </c>
      <c r="O9" s="27">
        <v>48.3</v>
      </c>
      <c r="P9" s="27">
        <v>10</v>
      </c>
      <c r="Q9" s="27">
        <v>2.5</v>
      </c>
      <c r="R9" s="27">
        <v>7.5</v>
      </c>
      <c r="S9" s="27">
        <v>1</v>
      </c>
      <c r="T9" s="27">
        <v>6</v>
      </c>
      <c r="U9" s="27">
        <v>1.3</v>
      </c>
      <c r="V9" s="27">
        <v>3.9</v>
      </c>
      <c r="W9" s="27">
        <v>0.6</v>
      </c>
      <c r="X9" s="27">
        <v>4.2</v>
      </c>
      <c r="Y9" s="27">
        <v>0.7</v>
      </c>
      <c r="Z9" s="27">
        <v>7</v>
      </c>
      <c r="AA9" s="27">
        <v>1.9</v>
      </c>
      <c r="AB9" s="27">
        <v>203</v>
      </c>
      <c r="AC9" s="27">
        <v>150</v>
      </c>
      <c r="AD9" s="27">
        <v>4.5</v>
      </c>
      <c r="AE9" s="27">
        <v>0.4</v>
      </c>
      <c r="AF9" s="27" t="s">
        <v>161</v>
      </c>
      <c r="AG9" s="27" t="s">
        <v>161</v>
      </c>
      <c r="AH9" s="27">
        <v>4.8</v>
      </c>
      <c r="AI9" s="27">
        <v>205</v>
      </c>
      <c r="AJ9" s="27" t="s">
        <v>161</v>
      </c>
      <c r="AK9" s="27">
        <v>13607</v>
      </c>
      <c r="AL9" s="27">
        <v>19</v>
      </c>
      <c r="AM9" s="27">
        <v>3</v>
      </c>
      <c r="AN9" s="27">
        <v>11</v>
      </c>
      <c r="AO9" s="27">
        <v>0.2</v>
      </c>
      <c r="AP9" s="27">
        <v>0.23</v>
      </c>
      <c r="AQ9" s="27">
        <v>142</v>
      </c>
      <c r="AR9" s="27">
        <v>144832</v>
      </c>
      <c r="AS9" s="27">
        <v>39.799999999999997</v>
      </c>
      <c r="AT9" s="27">
        <v>0.1</v>
      </c>
      <c r="AU9" s="27">
        <v>3</v>
      </c>
      <c r="AV9" s="27">
        <v>3</v>
      </c>
      <c r="AW9" s="27">
        <v>30.9</v>
      </c>
      <c r="AX9" s="27">
        <v>0.2</v>
      </c>
      <c r="AY9" s="27" t="s">
        <v>161</v>
      </c>
      <c r="AZ9" s="27" t="s">
        <v>161</v>
      </c>
    </row>
    <row r="10" spans="1:52" x14ac:dyDescent="0.3">
      <c r="A10" s="29" t="s">
        <v>271</v>
      </c>
      <c r="B10" s="27">
        <v>147.97192200000001</v>
      </c>
      <c r="C10" s="27">
        <v>-21.516517</v>
      </c>
      <c r="D10" s="27" t="s">
        <v>161</v>
      </c>
      <c r="E10" s="27">
        <v>120</v>
      </c>
      <c r="F10" s="27">
        <v>6.9</v>
      </c>
      <c r="G10" s="27">
        <v>1</v>
      </c>
      <c r="H10" s="27">
        <v>34</v>
      </c>
      <c r="I10" s="27">
        <v>60</v>
      </c>
      <c r="J10" s="27">
        <v>16</v>
      </c>
      <c r="K10" s="27">
        <v>4</v>
      </c>
      <c r="L10" s="27">
        <v>5</v>
      </c>
      <c r="M10" s="27">
        <v>98.6</v>
      </c>
      <c r="N10" s="27">
        <v>13.2</v>
      </c>
      <c r="O10" s="27">
        <v>56</v>
      </c>
      <c r="P10" s="27">
        <v>10.8</v>
      </c>
      <c r="Q10" s="27">
        <v>2.6</v>
      </c>
      <c r="R10" s="27">
        <v>7.6</v>
      </c>
      <c r="S10" s="27">
        <v>0.7</v>
      </c>
      <c r="T10" s="27">
        <v>3.6</v>
      </c>
      <c r="U10" s="27">
        <v>0.7</v>
      </c>
      <c r="V10" s="27">
        <v>2.2999999999999998</v>
      </c>
      <c r="W10" s="27">
        <v>0.4</v>
      </c>
      <c r="X10" s="27">
        <v>2.7</v>
      </c>
      <c r="Y10" s="27">
        <v>0.5</v>
      </c>
      <c r="Z10" s="27">
        <v>6.1</v>
      </c>
      <c r="AA10" s="27">
        <v>1.5</v>
      </c>
      <c r="AB10" s="27">
        <v>21</v>
      </c>
      <c r="AC10" s="27">
        <v>14</v>
      </c>
      <c r="AD10" s="27">
        <v>3.4</v>
      </c>
      <c r="AE10" s="27">
        <v>0.28000000000000003</v>
      </c>
      <c r="AF10" s="27">
        <v>4</v>
      </c>
      <c r="AG10" s="27" t="s">
        <v>161</v>
      </c>
      <c r="AH10" s="27">
        <v>22.6</v>
      </c>
      <c r="AI10" s="27">
        <v>77</v>
      </c>
      <c r="AJ10" s="27" t="s">
        <v>161</v>
      </c>
      <c r="AK10" s="27">
        <v>27255</v>
      </c>
      <c r="AL10" s="27">
        <v>8</v>
      </c>
      <c r="AM10" s="27">
        <v>6</v>
      </c>
      <c r="AN10" s="27">
        <v>7</v>
      </c>
      <c r="AO10" s="27">
        <v>0.12</v>
      </c>
      <c r="AP10" s="27">
        <v>0.05</v>
      </c>
      <c r="AQ10" s="27">
        <v>3</v>
      </c>
      <c r="AR10" s="27">
        <v>110458</v>
      </c>
      <c r="AS10" s="27">
        <v>35.5</v>
      </c>
      <c r="AT10" s="27">
        <v>0.08</v>
      </c>
      <c r="AU10" s="27" t="s">
        <v>161</v>
      </c>
      <c r="AV10" s="27" t="s">
        <v>161</v>
      </c>
      <c r="AW10" s="27">
        <v>12</v>
      </c>
      <c r="AX10" s="27">
        <v>0.91</v>
      </c>
      <c r="AY10" s="27" t="s">
        <v>161</v>
      </c>
      <c r="AZ10" s="27">
        <v>0.36</v>
      </c>
    </row>
    <row r="11" spans="1:52" x14ac:dyDescent="0.3">
      <c r="A11" s="29" t="s">
        <v>272</v>
      </c>
      <c r="B11" s="27">
        <v>148.09164100000001</v>
      </c>
      <c r="C11" s="27">
        <v>-21.829018999999999</v>
      </c>
      <c r="D11" s="27">
        <v>105</v>
      </c>
      <c r="E11" s="27">
        <v>45.8</v>
      </c>
      <c r="F11" s="27">
        <v>5.3</v>
      </c>
      <c r="G11" s="27">
        <v>4</v>
      </c>
      <c r="H11" s="27">
        <v>256</v>
      </c>
      <c r="I11" s="27">
        <v>96</v>
      </c>
      <c r="J11" s="27">
        <v>2.5</v>
      </c>
      <c r="K11" s="27">
        <v>7</v>
      </c>
      <c r="L11" s="27">
        <v>14.5</v>
      </c>
      <c r="M11" s="27">
        <v>25.5</v>
      </c>
      <c r="N11" s="27">
        <v>2.4</v>
      </c>
      <c r="O11" s="27">
        <v>7.5</v>
      </c>
      <c r="P11" s="27">
        <v>1.2</v>
      </c>
      <c r="Q11" s="27">
        <v>0.1</v>
      </c>
      <c r="R11" s="27">
        <v>0.9</v>
      </c>
      <c r="S11" s="27">
        <v>0.2</v>
      </c>
      <c r="T11" s="27">
        <v>1.1000000000000001</v>
      </c>
      <c r="U11" s="27">
        <v>0.3</v>
      </c>
      <c r="V11" s="27">
        <v>0.8</v>
      </c>
      <c r="W11" s="27">
        <v>0.1</v>
      </c>
      <c r="X11" s="27">
        <v>0.9</v>
      </c>
      <c r="Y11" s="27">
        <v>0.1</v>
      </c>
      <c r="Z11" s="27">
        <v>8.15</v>
      </c>
      <c r="AA11" s="27">
        <v>4.4000000000000004</v>
      </c>
      <c r="AB11" s="27">
        <v>49.6</v>
      </c>
      <c r="AC11" s="27"/>
      <c r="AD11" s="27">
        <v>8.56</v>
      </c>
      <c r="AE11" s="27">
        <v>1.27</v>
      </c>
      <c r="AF11" s="27"/>
      <c r="AG11" s="27">
        <v>0.6</v>
      </c>
      <c r="AH11" s="27">
        <v>14.3</v>
      </c>
      <c r="AI11" s="27">
        <v>12</v>
      </c>
      <c r="AJ11" s="27"/>
      <c r="AK11" s="27">
        <v>6587</v>
      </c>
      <c r="AL11" s="27">
        <v>14</v>
      </c>
      <c r="AM11" s="27"/>
      <c r="AN11" s="27">
        <v>1</v>
      </c>
      <c r="AO11" s="27">
        <v>0.2</v>
      </c>
      <c r="AP11" s="27"/>
      <c r="AQ11" s="27">
        <v>17</v>
      </c>
      <c r="AR11" s="27">
        <v>158599</v>
      </c>
      <c r="AS11" s="27">
        <v>33.9</v>
      </c>
      <c r="AT11" s="27">
        <v>0.03</v>
      </c>
      <c r="AU11" s="27"/>
      <c r="AV11" s="27">
        <v>7</v>
      </c>
      <c r="AW11" s="27">
        <v>83.45</v>
      </c>
      <c r="AX11" s="27">
        <v>1.1000000000000001</v>
      </c>
      <c r="AY11" s="27">
        <v>0.7</v>
      </c>
      <c r="AZ11" s="27"/>
    </row>
    <row r="12" spans="1:52" x14ac:dyDescent="0.3">
      <c r="A12" s="29" t="s">
        <v>273</v>
      </c>
      <c r="B12" s="27">
        <v>148.09164100000001</v>
      </c>
      <c r="C12" s="27">
        <v>-21.829018999999999</v>
      </c>
      <c r="D12" s="27">
        <v>7</v>
      </c>
      <c r="E12" s="27">
        <v>24.5</v>
      </c>
      <c r="F12" s="27">
        <v>4.5999999999999996</v>
      </c>
      <c r="G12" s="27">
        <v>1</v>
      </c>
      <c r="H12" s="27">
        <v>31</v>
      </c>
      <c r="I12" s="27">
        <v>210</v>
      </c>
      <c r="J12" s="27">
        <v>29</v>
      </c>
      <c r="K12" s="27">
        <v>7</v>
      </c>
      <c r="L12" s="27">
        <v>4</v>
      </c>
      <c r="M12" s="27">
        <v>68.099999999999994</v>
      </c>
      <c r="N12" s="27">
        <v>9</v>
      </c>
      <c r="O12" s="27">
        <v>37.299999999999997</v>
      </c>
      <c r="P12" s="27">
        <v>9.1</v>
      </c>
      <c r="Q12" s="27">
        <v>2.7</v>
      </c>
      <c r="R12" s="27">
        <v>9.3000000000000007</v>
      </c>
      <c r="S12" s="27">
        <v>1.4</v>
      </c>
      <c r="T12" s="27">
        <v>8.6999999999999993</v>
      </c>
      <c r="U12" s="27">
        <v>1.7</v>
      </c>
      <c r="V12" s="27">
        <v>5.4</v>
      </c>
      <c r="W12" s="27">
        <v>0.8</v>
      </c>
      <c r="X12" s="27">
        <v>6.2</v>
      </c>
      <c r="Y12" s="27">
        <v>1.1000000000000001</v>
      </c>
      <c r="Z12" s="27">
        <v>11.2</v>
      </c>
      <c r="AA12" s="27">
        <v>6.1</v>
      </c>
      <c r="AB12" s="27">
        <v>120</v>
      </c>
      <c r="AC12" s="27">
        <v>78</v>
      </c>
      <c r="AD12" s="27">
        <v>21.2</v>
      </c>
      <c r="AE12" s="27">
        <v>0.37</v>
      </c>
      <c r="AF12" s="27">
        <v>5</v>
      </c>
      <c r="AG12" s="27" t="s">
        <v>161</v>
      </c>
      <c r="AH12" s="27">
        <v>29</v>
      </c>
      <c r="AI12" s="27">
        <v>11</v>
      </c>
      <c r="AJ12" s="27" t="s">
        <v>161</v>
      </c>
      <c r="AK12" s="27">
        <v>3598</v>
      </c>
      <c r="AL12" s="27">
        <v>3</v>
      </c>
      <c r="AM12" s="27">
        <v>2</v>
      </c>
      <c r="AN12" s="27">
        <v>14</v>
      </c>
      <c r="AO12" s="27">
        <v>0.53</v>
      </c>
      <c r="AP12" s="27">
        <v>0.05</v>
      </c>
      <c r="AQ12" s="27">
        <v>11</v>
      </c>
      <c r="AR12" s="27">
        <v>68250</v>
      </c>
      <c r="AS12" s="27">
        <v>19.899999999999999</v>
      </c>
      <c r="AT12" s="27">
        <v>0.13</v>
      </c>
      <c r="AU12" s="27" t="s">
        <v>161</v>
      </c>
      <c r="AV12" s="27">
        <v>2.2999999999999998</v>
      </c>
      <c r="AW12" s="27">
        <v>43</v>
      </c>
      <c r="AX12" s="27">
        <v>1.3</v>
      </c>
      <c r="AY12" s="27" t="s">
        <v>161</v>
      </c>
      <c r="AZ12" s="27">
        <v>0.26</v>
      </c>
    </row>
    <row r="13" spans="1:52" x14ac:dyDescent="0.3">
      <c r="A13" s="29" t="s">
        <v>274</v>
      </c>
      <c r="B13" s="27">
        <v>148.09164100000001</v>
      </c>
      <c r="C13" s="27">
        <v>-21.829018999999999</v>
      </c>
      <c r="D13" s="27">
        <v>11</v>
      </c>
      <c r="E13" s="27">
        <v>92.4</v>
      </c>
      <c r="F13" s="27">
        <v>5.3</v>
      </c>
      <c r="G13" s="27">
        <v>3.1</v>
      </c>
      <c r="H13" s="27">
        <v>650</v>
      </c>
      <c r="I13" s="27">
        <v>642</v>
      </c>
      <c r="J13" s="27">
        <v>15</v>
      </c>
      <c r="K13" s="27">
        <v>15.2</v>
      </c>
      <c r="L13" s="27">
        <v>20</v>
      </c>
      <c r="M13" s="27">
        <v>44</v>
      </c>
      <c r="N13" s="27">
        <v>5.6</v>
      </c>
      <c r="O13" s="27">
        <v>21.2</v>
      </c>
      <c r="P13" s="27">
        <v>4</v>
      </c>
      <c r="Q13" s="27">
        <v>1</v>
      </c>
      <c r="R13" s="27">
        <v>3.2</v>
      </c>
      <c r="S13" s="27">
        <v>0.5</v>
      </c>
      <c r="T13" s="27">
        <v>3</v>
      </c>
      <c r="U13" s="27">
        <v>0.6</v>
      </c>
      <c r="V13" s="27">
        <v>2</v>
      </c>
      <c r="W13" s="27">
        <v>0.3</v>
      </c>
      <c r="X13" s="27">
        <v>2.2999999999999998</v>
      </c>
      <c r="Y13" s="27">
        <v>0.4</v>
      </c>
      <c r="Z13" s="27">
        <v>7.4</v>
      </c>
      <c r="AA13" s="27">
        <v>2.2999999999999998</v>
      </c>
      <c r="AB13" s="27">
        <v>123</v>
      </c>
      <c r="AC13" s="27">
        <v>150</v>
      </c>
      <c r="AD13" s="27">
        <v>6.6</v>
      </c>
      <c r="AE13" s="27">
        <v>0.6</v>
      </c>
      <c r="AF13" s="27" t="s">
        <v>161</v>
      </c>
      <c r="AG13" s="27" t="s">
        <v>161</v>
      </c>
      <c r="AH13" s="27">
        <v>6.3</v>
      </c>
      <c r="AI13" s="27">
        <v>86</v>
      </c>
      <c r="AJ13" s="27">
        <v>0</v>
      </c>
      <c r="AK13" s="27">
        <v>18427</v>
      </c>
      <c r="AL13" s="27">
        <v>8</v>
      </c>
      <c r="AM13" s="27" t="s">
        <v>161</v>
      </c>
      <c r="AN13" s="27">
        <v>32</v>
      </c>
      <c r="AO13" s="27">
        <v>0.2</v>
      </c>
      <c r="AP13" s="27">
        <v>0.13</v>
      </c>
      <c r="AQ13" s="27">
        <v>75</v>
      </c>
      <c r="AR13" s="27">
        <v>121526</v>
      </c>
      <c r="AS13" s="27">
        <v>29.6</v>
      </c>
      <c r="AT13" s="27">
        <v>0.1</v>
      </c>
      <c r="AU13" s="27" t="s">
        <v>161</v>
      </c>
      <c r="AV13" s="27">
        <v>2</v>
      </c>
      <c r="AW13" s="27">
        <v>16.600000000000001</v>
      </c>
      <c r="AX13" s="27">
        <v>0.2</v>
      </c>
      <c r="AY13" s="27" t="s">
        <v>161</v>
      </c>
      <c r="AZ13" s="27" t="s">
        <v>161</v>
      </c>
    </row>
    <row r="14" spans="1:52" x14ac:dyDescent="0.3">
      <c r="A14" s="29" t="s">
        <v>275</v>
      </c>
      <c r="B14" s="27">
        <v>148.09164100000001</v>
      </c>
      <c r="C14" s="27">
        <v>-21.829018999999999</v>
      </c>
      <c r="D14" s="27">
        <v>7</v>
      </c>
      <c r="E14" s="27">
        <v>134</v>
      </c>
      <c r="F14" s="27">
        <v>10</v>
      </c>
      <c r="G14" s="27">
        <v>5</v>
      </c>
      <c r="H14" s="27">
        <v>612</v>
      </c>
      <c r="I14" s="27">
        <v>787</v>
      </c>
      <c r="J14" s="27">
        <v>13.9</v>
      </c>
      <c r="K14" s="27">
        <v>10.1</v>
      </c>
      <c r="L14" s="27">
        <v>37.5</v>
      </c>
      <c r="M14" s="27">
        <v>77.400000000000006</v>
      </c>
      <c r="N14" s="27">
        <v>8.3000000000000007</v>
      </c>
      <c r="O14" s="27">
        <v>28.9</v>
      </c>
      <c r="P14" s="27">
        <v>4.5</v>
      </c>
      <c r="Q14" s="27">
        <v>0.8</v>
      </c>
      <c r="R14" s="27">
        <v>2.7</v>
      </c>
      <c r="S14" s="27">
        <v>0.4</v>
      </c>
      <c r="T14" s="27">
        <v>2.1</v>
      </c>
      <c r="U14" s="27">
        <v>0.4</v>
      </c>
      <c r="V14" s="27">
        <v>1.5</v>
      </c>
      <c r="W14" s="27">
        <v>0.2</v>
      </c>
      <c r="X14" s="27">
        <v>1.8</v>
      </c>
      <c r="Y14" s="27">
        <v>0.3</v>
      </c>
      <c r="Z14" s="27">
        <v>19.78</v>
      </c>
      <c r="AA14" s="27">
        <v>3.8</v>
      </c>
      <c r="AB14" s="27">
        <v>82.9</v>
      </c>
      <c r="AC14" s="27">
        <v>51</v>
      </c>
      <c r="AD14" s="27">
        <v>3.57</v>
      </c>
      <c r="AE14" s="27">
        <v>0.62</v>
      </c>
      <c r="AF14" s="27"/>
      <c r="AG14" s="27">
        <v>4.5</v>
      </c>
      <c r="AH14" s="27">
        <v>21.3</v>
      </c>
      <c r="AI14" s="27">
        <v>261</v>
      </c>
      <c r="AJ14" s="27"/>
      <c r="AK14" s="27">
        <v>12503</v>
      </c>
      <c r="AL14" s="27">
        <v>4</v>
      </c>
      <c r="AM14" s="27"/>
      <c r="AN14" s="27">
        <v>11</v>
      </c>
      <c r="AO14" s="27">
        <v>0.1</v>
      </c>
      <c r="AP14" s="27">
        <v>0.3</v>
      </c>
      <c r="AQ14" s="27">
        <v>163</v>
      </c>
      <c r="AR14" s="27">
        <v>140837</v>
      </c>
      <c r="AS14" s="27">
        <v>37.4</v>
      </c>
      <c r="AT14" s="27">
        <v>0.12</v>
      </c>
      <c r="AU14" s="27">
        <v>0.9</v>
      </c>
      <c r="AV14" s="27">
        <v>4</v>
      </c>
      <c r="AW14" s="27">
        <v>75.42</v>
      </c>
      <c r="AX14" s="27">
        <v>0.7</v>
      </c>
      <c r="AY14" s="27">
        <v>0.4</v>
      </c>
      <c r="AZ14" s="27">
        <v>0.06</v>
      </c>
    </row>
    <row r="15" spans="1:52" x14ac:dyDescent="0.3">
      <c r="A15" s="29" t="s">
        <v>276</v>
      </c>
      <c r="B15" s="27">
        <v>148.09164100000001</v>
      </c>
      <c r="C15" s="27">
        <v>-21.829018999999999</v>
      </c>
      <c r="D15" s="27">
        <v>15</v>
      </c>
      <c r="E15" s="27">
        <v>91.9</v>
      </c>
      <c r="F15" s="27">
        <v>5.5</v>
      </c>
      <c r="G15" s="27">
        <v>2</v>
      </c>
      <c r="H15" s="27">
        <v>514</v>
      </c>
      <c r="I15" s="27">
        <v>821</v>
      </c>
      <c r="J15" s="27">
        <v>14</v>
      </c>
      <c r="K15" s="27">
        <v>33.5</v>
      </c>
      <c r="L15" s="27">
        <v>24.3</v>
      </c>
      <c r="M15" s="27">
        <v>54.8</v>
      </c>
      <c r="N15" s="27">
        <v>6.3</v>
      </c>
      <c r="O15" s="27">
        <v>25.8</v>
      </c>
      <c r="P15" s="27">
        <v>6.3</v>
      </c>
      <c r="Q15" s="27">
        <v>1.3</v>
      </c>
      <c r="R15" s="27">
        <v>6.1</v>
      </c>
      <c r="S15" s="27">
        <v>0.9</v>
      </c>
      <c r="T15" s="27">
        <v>6.1</v>
      </c>
      <c r="U15" s="27">
        <v>1.3</v>
      </c>
      <c r="V15" s="27">
        <v>3.8</v>
      </c>
      <c r="W15" s="27">
        <v>0.6</v>
      </c>
      <c r="X15" s="27">
        <v>3.8</v>
      </c>
      <c r="Y15" s="27">
        <v>0.6</v>
      </c>
      <c r="Z15" s="27">
        <v>12.07</v>
      </c>
      <c r="AA15" s="27">
        <v>3</v>
      </c>
      <c r="AB15" s="27">
        <v>243</v>
      </c>
      <c r="AC15" s="27">
        <v>38</v>
      </c>
      <c r="AD15" s="27">
        <v>8.14</v>
      </c>
      <c r="AE15" s="27">
        <v>0.71</v>
      </c>
      <c r="AF15" s="27"/>
      <c r="AG15" s="27">
        <v>0.9</v>
      </c>
      <c r="AH15" s="27">
        <v>50.6</v>
      </c>
      <c r="AI15" s="27">
        <v>25</v>
      </c>
      <c r="AJ15" s="27"/>
      <c r="AK15" s="27">
        <v>7606</v>
      </c>
      <c r="AL15" s="27">
        <v>14</v>
      </c>
      <c r="AM15" s="27"/>
      <c r="AN15" s="27">
        <v>10</v>
      </c>
      <c r="AO15" s="27">
        <v>0.2</v>
      </c>
      <c r="AP15" s="27">
        <v>0.1</v>
      </c>
      <c r="AQ15" s="27">
        <v>62</v>
      </c>
      <c r="AR15" s="27">
        <v>101019</v>
      </c>
      <c r="AS15" s="27">
        <v>21.8</v>
      </c>
      <c r="AT15" s="27">
        <v>7.0000000000000007E-2</v>
      </c>
      <c r="AU15" s="27">
        <v>0.7</v>
      </c>
      <c r="AV15" s="27">
        <v>3</v>
      </c>
      <c r="AW15" s="27">
        <v>23.88</v>
      </c>
      <c r="AX15" s="27">
        <v>0.3</v>
      </c>
      <c r="AY15" s="27"/>
      <c r="AZ15" s="27">
        <v>0.06</v>
      </c>
    </row>
    <row r="16" spans="1:52" x14ac:dyDescent="0.3">
      <c r="A16" s="29" t="s">
        <v>277</v>
      </c>
      <c r="B16" s="27">
        <v>148.09164100000001</v>
      </c>
      <c r="C16" s="27">
        <v>-21.829018999999999</v>
      </c>
      <c r="D16" s="27">
        <v>18</v>
      </c>
      <c r="E16" s="27">
        <v>85.8</v>
      </c>
      <c r="F16" s="27">
        <v>4.2</v>
      </c>
      <c r="G16" s="27">
        <v>1.6</v>
      </c>
      <c r="H16" s="27">
        <v>689</v>
      </c>
      <c r="I16" s="27">
        <v>652</v>
      </c>
      <c r="J16" s="27">
        <v>22</v>
      </c>
      <c r="K16" s="27">
        <v>38.700000000000003</v>
      </c>
      <c r="L16" s="27">
        <v>31</v>
      </c>
      <c r="M16" s="27">
        <v>65.2</v>
      </c>
      <c r="N16" s="27">
        <v>8.4</v>
      </c>
      <c r="O16" s="27">
        <v>32.200000000000003</v>
      </c>
      <c r="P16" s="27">
        <v>6.9</v>
      </c>
      <c r="Q16" s="27">
        <v>1.8</v>
      </c>
      <c r="R16" s="27">
        <v>6.8</v>
      </c>
      <c r="S16" s="27">
        <v>1.1000000000000001</v>
      </c>
      <c r="T16" s="27">
        <v>7.1</v>
      </c>
      <c r="U16" s="27">
        <v>1.5</v>
      </c>
      <c r="V16" s="27">
        <v>4.3</v>
      </c>
      <c r="W16" s="27">
        <v>0.6</v>
      </c>
      <c r="X16" s="27">
        <v>4.3</v>
      </c>
      <c r="Y16" s="27">
        <v>0.7</v>
      </c>
      <c r="Z16" s="27">
        <v>9.1</v>
      </c>
      <c r="AA16" s="27">
        <v>2.5</v>
      </c>
      <c r="AB16" s="27">
        <v>151</v>
      </c>
      <c r="AC16" s="27">
        <v>26</v>
      </c>
      <c r="AD16" s="27">
        <v>7.4</v>
      </c>
      <c r="AE16" s="27">
        <v>0.5</v>
      </c>
      <c r="AF16" s="27" t="s">
        <v>161</v>
      </c>
      <c r="AG16" s="27" t="s">
        <v>161</v>
      </c>
      <c r="AH16" s="27">
        <v>71.5</v>
      </c>
      <c r="AI16" s="27">
        <v>1074</v>
      </c>
      <c r="AJ16" s="27" t="s">
        <v>161</v>
      </c>
      <c r="AK16" s="27">
        <v>60830</v>
      </c>
      <c r="AL16" s="27">
        <v>13</v>
      </c>
      <c r="AM16" s="27" t="s">
        <v>161</v>
      </c>
      <c r="AN16" s="27">
        <v>22</v>
      </c>
      <c r="AO16" s="27">
        <v>0.2</v>
      </c>
      <c r="AP16" s="27">
        <v>0.24</v>
      </c>
      <c r="AQ16" s="27">
        <v>131</v>
      </c>
      <c r="AR16" s="27">
        <v>97692</v>
      </c>
      <c r="AS16" s="27">
        <v>23.1</v>
      </c>
      <c r="AT16" s="27">
        <v>0.1</v>
      </c>
      <c r="AU16" s="27" t="s">
        <v>161</v>
      </c>
      <c r="AV16" s="27">
        <v>3</v>
      </c>
      <c r="AW16" s="27">
        <v>22.3</v>
      </c>
      <c r="AX16" s="27">
        <v>0.3</v>
      </c>
      <c r="AY16" s="27" t="s">
        <v>161</v>
      </c>
      <c r="AZ16" s="27" t="s">
        <v>161</v>
      </c>
    </row>
    <row r="17" spans="1:52" x14ac:dyDescent="0.3">
      <c r="A17" s="29" t="s">
        <v>278</v>
      </c>
      <c r="B17" s="27">
        <v>148.09164100000001</v>
      </c>
      <c r="C17" s="27">
        <v>-21.829018999999999</v>
      </c>
      <c r="D17" s="27">
        <v>7</v>
      </c>
      <c r="E17" s="27">
        <v>96.7</v>
      </c>
      <c r="F17" s="27">
        <v>3.8</v>
      </c>
      <c r="G17" s="27">
        <v>1.7</v>
      </c>
      <c r="H17" s="27">
        <v>509</v>
      </c>
      <c r="I17" s="27">
        <v>740</v>
      </c>
      <c r="J17" s="27">
        <v>14</v>
      </c>
      <c r="K17" s="27">
        <v>23.9</v>
      </c>
      <c r="L17" s="27">
        <v>31</v>
      </c>
      <c r="M17" s="27">
        <v>66.7</v>
      </c>
      <c r="N17" s="27">
        <v>9</v>
      </c>
      <c r="O17" s="27">
        <v>37.6</v>
      </c>
      <c r="P17" s="27">
        <v>8.4</v>
      </c>
      <c r="Q17" s="27">
        <v>2.2999999999999998</v>
      </c>
      <c r="R17" s="27">
        <v>7.4</v>
      </c>
      <c r="S17" s="27">
        <v>1</v>
      </c>
      <c r="T17" s="27">
        <v>5.3</v>
      </c>
      <c r="U17" s="27">
        <v>1</v>
      </c>
      <c r="V17" s="27">
        <v>2.5</v>
      </c>
      <c r="W17" s="27">
        <v>0.3</v>
      </c>
      <c r="X17" s="27">
        <v>2.2000000000000002</v>
      </c>
      <c r="Y17" s="27">
        <v>0.3</v>
      </c>
      <c r="Z17" s="27">
        <v>8.8000000000000007</v>
      </c>
      <c r="AA17" s="27">
        <v>2.5</v>
      </c>
      <c r="AB17" s="27">
        <v>110</v>
      </c>
      <c r="AC17" s="27">
        <v>281</v>
      </c>
      <c r="AD17" s="27">
        <v>7.9</v>
      </c>
      <c r="AE17" s="27">
        <v>0.5</v>
      </c>
      <c r="AF17" s="27" t="s">
        <v>161</v>
      </c>
      <c r="AG17" s="27">
        <v>2</v>
      </c>
      <c r="AH17" s="27">
        <v>7.4</v>
      </c>
      <c r="AI17" s="27">
        <v>134</v>
      </c>
      <c r="AJ17" s="27" t="s">
        <v>161</v>
      </c>
      <c r="AK17" s="27">
        <v>9631</v>
      </c>
      <c r="AL17" s="27">
        <v>11</v>
      </c>
      <c r="AM17" s="27">
        <v>4</v>
      </c>
      <c r="AN17" s="27">
        <v>255</v>
      </c>
      <c r="AO17" s="27">
        <v>0.3</v>
      </c>
      <c r="AP17" s="27">
        <v>0.17</v>
      </c>
      <c r="AQ17" s="27">
        <v>117</v>
      </c>
      <c r="AR17" s="27">
        <v>111110</v>
      </c>
      <c r="AS17" s="27">
        <v>24</v>
      </c>
      <c r="AT17" s="27">
        <v>0.1</v>
      </c>
      <c r="AU17" s="27" t="s">
        <v>161</v>
      </c>
      <c r="AV17" s="27" t="s">
        <v>161</v>
      </c>
      <c r="AW17" s="27">
        <v>20.5</v>
      </c>
      <c r="AX17" s="27">
        <v>0.3</v>
      </c>
      <c r="AY17" s="27" t="s">
        <v>161</v>
      </c>
      <c r="AZ17" s="27" t="s">
        <v>161</v>
      </c>
    </row>
    <row r="18" spans="1:52" x14ac:dyDescent="0.3">
      <c r="A18" s="29" t="s">
        <v>279</v>
      </c>
      <c r="B18" s="27">
        <v>148.09164100000001</v>
      </c>
      <c r="C18" s="27">
        <v>-21.829018999999999</v>
      </c>
      <c r="D18" s="27">
        <v>15</v>
      </c>
      <c r="E18" s="27">
        <v>129</v>
      </c>
      <c r="F18" s="27">
        <v>8.6999999999999993</v>
      </c>
      <c r="G18" s="27">
        <v>3.4</v>
      </c>
      <c r="H18" s="27">
        <v>525</v>
      </c>
      <c r="I18" s="27">
        <v>1027</v>
      </c>
      <c r="J18" s="27">
        <v>11</v>
      </c>
      <c r="K18" s="27">
        <v>27.1</v>
      </c>
      <c r="L18" s="27">
        <v>30</v>
      </c>
      <c r="M18" s="27">
        <v>81.3</v>
      </c>
      <c r="N18" s="27">
        <v>11.2</v>
      </c>
      <c r="O18" s="27">
        <v>47.2</v>
      </c>
      <c r="P18" s="27">
        <v>12</v>
      </c>
      <c r="Q18" s="27">
        <v>2.1</v>
      </c>
      <c r="R18" s="27">
        <v>10.9</v>
      </c>
      <c r="S18" s="27">
        <v>1.4</v>
      </c>
      <c r="T18" s="27">
        <v>7.3</v>
      </c>
      <c r="U18" s="27">
        <v>1.3</v>
      </c>
      <c r="V18" s="27">
        <v>3.5</v>
      </c>
      <c r="W18" s="27">
        <v>0.5</v>
      </c>
      <c r="X18" s="27">
        <v>3.7</v>
      </c>
      <c r="Y18" s="27">
        <v>0.6</v>
      </c>
      <c r="Z18" s="27">
        <v>46.2</v>
      </c>
      <c r="AA18" s="27">
        <v>7.9</v>
      </c>
      <c r="AB18" s="27">
        <v>113</v>
      </c>
      <c r="AC18" s="27">
        <v>31</v>
      </c>
      <c r="AD18" s="27">
        <v>2.6</v>
      </c>
      <c r="AE18" s="27">
        <v>2.1</v>
      </c>
      <c r="AF18" s="27" t="s">
        <v>161</v>
      </c>
      <c r="AG18" s="27">
        <v>2</v>
      </c>
      <c r="AH18" s="27">
        <v>2.5</v>
      </c>
      <c r="AI18" s="27">
        <v>29</v>
      </c>
      <c r="AJ18" s="27" t="s">
        <v>161</v>
      </c>
      <c r="AK18" s="27">
        <v>11684</v>
      </c>
      <c r="AL18" s="27" t="s">
        <v>161</v>
      </c>
      <c r="AM18" s="27" t="s">
        <v>161</v>
      </c>
      <c r="AN18" s="27">
        <v>6</v>
      </c>
      <c r="AO18" s="27">
        <v>0.1</v>
      </c>
      <c r="AP18" s="27">
        <v>0.16</v>
      </c>
      <c r="AQ18" s="27">
        <v>77</v>
      </c>
      <c r="AR18" s="27">
        <v>150305</v>
      </c>
      <c r="AS18" s="27">
        <v>41.8</v>
      </c>
      <c r="AT18" s="27">
        <v>0.1</v>
      </c>
      <c r="AU18" s="27" t="s">
        <v>161</v>
      </c>
      <c r="AV18" s="27">
        <v>13</v>
      </c>
      <c r="AW18" s="27">
        <v>80.900000000000006</v>
      </c>
      <c r="AX18" s="27">
        <v>1.7</v>
      </c>
      <c r="AY18" s="27" t="s">
        <v>161</v>
      </c>
      <c r="AZ18" s="27" t="s">
        <v>161</v>
      </c>
    </row>
    <row r="19" spans="1:52" x14ac:dyDescent="0.3">
      <c r="A19" s="29" t="s">
        <v>280</v>
      </c>
      <c r="B19" s="27">
        <v>148.370802</v>
      </c>
      <c r="C19" s="27">
        <v>-21.566510999999998</v>
      </c>
      <c r="D19" s="27">
        <v>7</v>
      </c>
      <c r="E19" s="27">
        <v>10.5</v>
      </c>
      <c r="F19" s="27">
        <v>1</v>
      </c>
      <c r="G19" s="27"/>
      <c r="H19" s="27">
        <v>288</v>
      </c>
      <c r="I19" s="27">
        <v>204</v>
      </c>
      <c r="J19" s="27">
        <v>2.6</v>
      </c>
      <c r="K19" s="27">
        <v>8</v>
      </c>
      <c r="L19" s="27">
        <v>5.6</v>
      </c>
      <c r="M19" s="27">
        <v>10.1</v>
      </c>
      <c r="N19" s="27">
        <v>1.1000000000000001</v>
      </c>
      <c r="O19" s="27">
        <v>4.3</v>
      </c>
      <c r="P19" s="27">
        <v>1.1000000000000001</v>
      </c>
      <c r="Q19" s="27">
        <v>0.3</v>
      </c>
      <c r="R19" s="27">
        <v>1.1000000000000001</v>
      </c>
      <c r="S19" s="27">
        <v>0.2</v>
      </c>
      <c r="T19" s="27">
        <v>1.2</v>
      </c>
      <c r="U19" s="27">
        <v>0.3</v>
      </c>
      <c r="V19" s="27">
        <v>0.9</v>
      </c>
      <c r="W19" s="27">
        <v>0.1</v>
      </c>
      <c r="X19" s="27">
        <v>1</v>
      </c>
      <c r="Y19" s="27">
        <v>0.2</v>
      </c>
      <c r="Z19" s="27">
        <v>1.02</v>
      </c>
      <c r="AA19" s="27"/>
      <c r="AB19" s="27">
        <v>19.399999999999999</v>
      </c>
      <c r="AC19" s="27">
        <v>16</v>
      </c>
      <c r="AD19" s="27">
        <v>0.5</v>
      </c>
      <c r="AE19" s="27">
        <v>0.03</v>
      </c>
      <c r="AF19" s="27"/>
      <c r="AG19" s="27">
        <v>1</v>
      </c>
      <c r="AH19" s="27">
        <v>77</v>
      </c>
      <c r="AI19" s="27">
        <v>497</v>
      </c>
      <c r="AJ19" s="27"/>
      <c r="AK19" s="27">
        <v>2282</v>
      </c>
      <c r="AL19" s="27">
        <v>17</v>
      </c>
      <c r="AM19" s="27"/>
      <c r="AN19" s="27">
        <v>9</v>
      </c>
      <c r="AO19" s="27"/>
      <c r="AP19" s="27"/>
      <c r="AQ19" s="27">
        <v>8</v>
      </c>
      <c r="AR19" s="27">
        <v>11777</v>
      </c>
      <c r="AS19" s="27">
        <v>3.1</v>
      </c>
      <c r="AT19" s="27"/>
      <c r="AU19" s="27"/>
      <c r="AV19" s="27"/>
      <c r="AW19" s="27">
        <v>1.96</v>
      </c>
      <c r="AX19" s="27"/>
      <c r="AY19" s="27"/>
      <c r="AZ19" s="27"/>
    </row>
    <row r="20" spans="1:52" x14ac:dyDescent="0.3">
      <c r="A20" s="29" t="s">
        <v>281</v>
      </c>
      <c r="B20" s="27">
        <v>148.370802</v>
      </c>
      <c r="C20" s="27">
        <v>-21.566510999999998</v>
      </c>
      <c r="D20" s="27">
        <v>8</v>
      </c>
      <c r="E20" s="27">
        <v>20.5</v>
      </c>
      <c r="F20" s="27">
        <v>1.3</v>
      </c>
      <c r="G20" s="27">
        <v>5</v>
      </c>
      <c r="H20" s="27">
        <v>260</v>
      </c>
      <c r="I20" s="27">
        <v>242</v>
      </c>
      <c r="J20" s="27">
        <v>6.5</v>
      </c>
      <c r="K20" s="27">
        <v>8.6999999999999993</v>
      </c>
      <c r="L20" s="27">
        <v>9</v>
      </c>
      <c r="M20" s="27">
        <v>18.399999999999999</v>
      </c>
      <c r="N20" s="27">
        <v>2.2000000000000002</v>
      </c>
      <c r="O20" s="27">
        <v>9</v>
      </c>
      <c r="P20" s="27">
        <v>2</v>
      </c>
      <c r="Q20" s="27">
        <v>0.6</v>
      </c>
      <c r="R20" s="27">
        <v>1.9</v>
      </c>
      <c r="S20" s="27">
        <v>0.3</v>
      </c>
      <c r="T20" s="27">
        <v>1.5</v>
      </c>
      <c r="U20" s="27">
        <v>0.3</v>
      </c>
      <c r="V20" s="27">
        <v>0.8</v>
      </c>
      <c r="W20" s="27">
        <v>0.1</v>
      </c>
      <c r="X20" s="27">
        <v>0.7</v>
      </c>
      <c r="Y20" s="27">
        <v>0.1</v>
      </c>
      <c r="Z20" s="27">
        <v>1.79</v>
      </c>
      <c r="AA20" s="27">
        <v>0.6</v>
      </c>
      <c r="AB20" s="27">
        <v>43.1</v>
      </c>
      <c r="AC20" s="27">
        <v>101</v>
      </c>
      <c r="AD20" s="27">
        <v>2.29</v>
      </c>
      <c r="AE20" s="27">
        <v>0.1</v>
      </c>
      <c r="AF20" s="27"/>
      <c r="AG20" s="27">
        <v>0.6</v>
      </c>
      <c r="AH20" s="27">
        <v>28.8</v>
      </c>
      <c r="AI20" s="27">
        <v>11230</v>
      </c>
      <c r="AJ20" s="27"/>
      <c r="AK20" s="27">
        <v>339126</v>
      </c>
      <c r="AL20" s="27">
        <v>8</v>
      </c>
      <c r="AM20" s="27"/>
      <c r="AN20" s="27">
        <v>78</v>
      </c>
      <c r="AO20" s="27">
        <v>0.2</v>
      </c>
      <c r="AP20" s="27"/>
      <c r="AQ20" s="27">
        <v>67</v>
      </c>
      <c r="AR20" s="27">
        <v>24818</v>
      </c>
      <c r="AS20" s="27">
        <v>7.8</v>
      </c>
      <c r="AT20" s="27"/>
      <c r="AU20" s="27"/>
      <c r="AV20" s="27"/>
      <c r="AW20" s="27">
        <v>3.71</v>
      </c>
      <c r="AX20" s="27"/>
      <c r="AY20" s="27">
        <v>0.3</v>
      </c>
      <c r="AZ20" s="27">
        <v>0.05</v>
      </c>
    </row>
    <row r="21" spans="1:52" x14ac:dyDescent="0.3">
      <c r="A21" s="29" t="s">
        <v>282</v>
      </c>
      <c r="B21" s="27">
        <v>148.370802</v>
      </c>
      <c r="C21" s="27">
        <v>-21.566510999999998</v>
      </c>
      <c r="D21" s="27">
        <v>7</v>
      </c>
      <c r="E21" s="27">
        <v>56.9</v>
      </c>
      <c r="F21" s="27">
        <v>5</v>
      </c>
      <c r="G21" s="27">
        <v>0.4</v>
      </c>
      <c r="H21" s="27">
        <v>76</v>
      </c>
      <c r="I21" s="27">
        <v>130</v>
      </c>
      <c r="J21" s="27">
        <v>18</v>
      </c>
      <c r="K21" s="27">
        <v>12</v>
      </c>
      <c r="L21" s="27">
        <v>5</v>
      </c>
      <c r="M21" s="27">
        <v>58.9</v>
      </c>
      <c r="N21" s="27">
        <v>7.8</v>
      </c>
      <c r="O21" s="27">
        <v>31.4</v>
      </c>
      <c r="P21" s="27">
        <v>6.2</v>
      </c>
      <c r="Q21" s="27">
        <v>1.3</v>
      </c>
      <c r="R21" s="27">
        <v>5.5</v>
      </c>
      <c r="S21" s="27">
        <v>1.4</v>
      </c>
      <c r="T21" s="27">
        <v>7.6</v>
      </c>
      <c r="U21" s="27">
        <v>1.7</v>
      </c>
      <c r="V21" s="27">
        <v>5.5</v>
      </c>
      <c r="W21" s="27">
        <v>0.8</v>
      </c>
      <c r="X21" s="27">
        <v>5.7</v>
      </c>
      <c r="Y21" s="27">
        <v>0.9</v>
      </c>
      <c r="Z21" s="27">
        <v>7.4</v>
      </c>
      <c r="AA21" s="27">
        <v>3.4</v>
      </c>
      <c r="AB21" s="27">
        <v>86</v>
      </c>
      <c r="AC21" s="27">
        <v>37</v>
      </c>
      <c r="AD21" s="27">
        <v>10.199999999999999</v>
      </c>
      <c r="AE21" s="27">
        <v>0.33</v>
      </c>
      <c r="AF21" s="27">
        <v>3</v>
      </c>
      <c r="AG21" s="27" t="s">
        <v>161</v>
      </c>
      <c r="AH21" s="27">
        <v>6.7</v>
      </c>
      <c r="AI21" s="27">
        <v>2</v>
      </c>
      <c r="AJ21" s="27" t="s">
        <v>161</v>
      </c>
      <c r="AK21" s="27">
        <v>3297</v>
      </c>
      <c r="AL21" s="27">
        <v>2</v>
      </c>
      <c r="AM21" s="27">
        <v>2</v>
      </c>
      <c r="AN21" s="27">
        <v>8</v>
      </c>
      <c r="AO21" s="27">
        <v>0.18</v>
      </c>
      <c r="AP21" s="27">
        <v>0.11</v>
      </c>
      <c r="AQ21" s="27">
        <v>13</v>
      </c>
      <c r="AR21" s="27">
        <v>66943</v>
      </c>
      <c r="AS21" s="27">
        <v>15.1</v>
      </c>
      <c r="AT21" s="27">
        <v>0.09</v>
      </c>
      <c r="AU21" s="27" t="s">
        <v>161</v>
      </c>
      <c r="AV21" s="27" t="s">
        <v>161</v>
      </c>
      <c r="AW21" s="27">
        <v>15</v>
      </c>
      <c r="AX21" s="27">
        <v>0.57999999999999996</v>
      </c>
      <c r="AY21" s="27" t="s">
        <v>161</v>
      </c>
      <c r="AZ21" s="27" t="s">
        <v>161</v>
      </c>
    </row>
    <row r="22" spans="1:52" x14ac:dyDescent="0.3">
      <c r="A22" s="29" t="s">
        <v>283</v>
      </c>
      <c r="B22" s="27">
        <v>148.370802</v>
      </c>
      <c r="C22" s="27">
        <v>-21.566510999999998</v>
      </c>
      <c r="D22" s="27" t="s">
        <v>161</v>
      </c>
      <c r="E22" s="27">
        <v>299</v>
      </c>
      <c r="F22" s="27">
        <v>17.5</v>
      </c>
      <c r="G22" s="27">
        <v>4.9000000000000004</v>
      </c>
      <c r="H22" s="27">
        <v>580</v>
      </c>
      <c r="I22" s="27">
        <v>990</v>
      </c>
      <c r="J22" s="27">
        <v>18</v>
      </c>
      <c r="K22" s="27">
        <v>55.7</v>
      </c>
      <c r="L22" s="27">
        <v>25</v>
      </c>
      <c r="M22" s="27">
        <v>60.5</v>
      </c>
      <c r="N22" s="27">
        <v>8</v>
      </c>
      <c r="O22" s="27">
        <v>32.5</v>
      </c>
      <c r="P22" s="27">
        <v>8.1</v>
      </c>
      <c r="Q22" s="27">
        <v>1.9</v>
      </c>
      <c r="R22" s="27">
        <v>8.3000000000000007</v>
      </c>
      <c r="S22" s="27">
        <v>1.5</v>
      </c>
      <c r="T22" s="27">
        <v>9.6</v>
      </c>
      <c r="U22" s="27">
        <v>2.1</v>
      </c>
      <c r="V22" s="27">
        <v>6.3</v>
      </c>
      <c r="W22" s="27">
        <v>0.9</v>
      </c>
      <c r="X22" s="27">
        <v>6.2</v>
      </c>
      <c r="Y22" s="27">
        <v>1</v>
      </c>
      <c r="Z22" s="27">
        <v>23</v>
      </c>
      <c r="AA22" s="27">
        <v>5.5</v>
      </c>
      <c r="AB22" s="27">
        <v>426</v>
      </c>
      <c r="AC22" s="27">
        <v>33</v>
      </c>
      <c r="AD22" s="27">
        <v>16.600000000000001</v>
      </c>
      <c r="AE22" s="27">
        <v>1.6</v>
      </c>
      <c r="AF22" s="27" t="s">
        <v>161</v>
      </c>
      <c r="AG22" s="27" t="s">
        <v>161</v>
      </c>
      <c r="AH22" s="27">
        <v>3.5</v>
      </c>
      <c r="AI22" s="27">
        <v>46</v>
      </c>
      <c r="AJ22" s="27" t="s">
        <v>161</v>
      </c>
      <c r="AK22" s="27">
        <v>14036</v>
      </c>
      <c r="AL22" s="27" t="s">
        <v>161</v>
      </c>
      <c r="AM22" s="27">
        <v>2</v>
      </c>
      <c r="AN22" s="27">
        <v>15</v>
      </c>
      <c r="AO22" s="27">
        <v>0.3</v>
      </c>
      <c r="AP22" s="27">
        <v>0.18</v>
      </c>
      <c r="AQ22" s="27">
        <v>108</v>
      </c>
      <c r="AR22" s="27">
        <v>145173</v>
      </c>
      <c r="AS22" s="27">
        <v>38.700000000000003</v>
      </c>
      <c r="AT22" s="27">
        <v>0.1</v>
      </c>
      <c r="AU22" s="27">
        <v>1</v>
      </c>
      <c r="AV22" s="27">
        <v>5</v>
      </c>
      <c r="AW22" s="27">
        <v>46.9</v>
      </c>
      <c r="AX22" s="27">
        <v>0.4</v>
      </c>
      <c r="AY22" s="27" t="s">
        <v>161</v>
      </c>
      <c r="AZ22" s="27" t="s">
        <v>161</v>
      </c>
    </row>
    <row r="23" spans="1:52" x14ac:dyDescent="0.3">
      <c r="A23" s="29" t="s">
        <v>284</v>
      </c>
      <c r="B23" s="27">
        <v>148.40580299999999</v>
      </c>
      <c r="C23" s="27">
        <v>-21.954841999999999</v>
      </c>
      <c r="D23" s="27">
        <v>5</v>
      </c>
      <c r="E23" s="27">
        <v>118</v>
      </c>
      <c r="F23" s="27">
        <v>5.6</v>
      </c>
      <c r="G23" s="27">
        <v>4</v>
      </c>
      <c r="H23" s="27">
        <v>210</v>
      </c>
      <c r="I23" s="27">
        <v>949</v>
      </c>
      <c r="J23" s="27">
        <v>5.9</v>
      </c>
      <c r="K23" s="27">
        <v>33.1</v>
      </c>
      <c r="L23" s="27">
        <v>50.5</v>
      </c>
      <c r="M23" s="27">
        <v>99.8</v>
      </c>
      <c r="N23" s="27">
        <v>10.199999999999999</v>
      </c>
      <c r="O23" s="27">
        <v>35.9</v>
      </c>
      <c r="P23" s="27">
        <v>6.9</v>
      </c>
      <c r="Q23" s="27">
        <v>0.8</v>
      </c>
      <c r="R23" s="27">
        <v>5.4</v>
      </c>
      <c r="S23" s="27">
        <v>0.8</v>
      </c>
      <c r="T23" s="27">
        <v>5.7</v>
      </c>
      <c r="U23" s="27">
        <v>1.3</v>
      </c>
      <c r="V23" s="27">
        <v>4</v>
      </c>
      <c r="W23" s="27">
        <v>0.6</v>
      </c>
      <c r="X23" s="27">
        <v>4.3</v>
      </c>
      <c r="Y23" s="27">
        <v>0.7</v>
      </c>
      <c r="Z23" s="27">
        <v>39.67</v>
      </c>
      <c r="AA23" s="27">
        <v>7.2</v>
      </c>
      <c r="AB23" s="27">
        <v>151</v>
      </c>
      <c r="AC23" s="27"/>
      <c r="AD23" s="27">
        <v>13.13</v>
      </c>
      <c r="AE23" s="27">
        <v>1.48</v>
      </c>
      <c r="AF23" s="27"/>
      <c r="AG23" s="27">
        <v>0.1</v>
      </c>
      <c r="AH23" s="27">
        <v>23</v>
      </c>
      <c r="AI23" s="27">
        <v>17</v>
      </c>
      <c r="AJ23" s="27"/>
      <c r="AK23" s="27">
        <v>5068</v>
      </c>
      <c r="AL23" s="27">
        <v>8</v>
      </c>
      <c r="AM23" s="27"/>
      <c r="AN23" s="27">
        <v>1</v>
      </c>
      <c r="AO23" s="27">
        <v>0.2</v>
      </c>
      <c r="AP23" s="27">
        <v>0.1</v>
      </c>
      <c r="AQ23" s="27">
        <v>58</v>
      </c>
      <c r="AR23" s="27">
        <v>111950</v>
      </c>
      <c r="AS23" s="27">
        <v>29</v>
      </c>
      <c r="AT23" s="27">
        <v>0.05</v>
      </c>
      <c r="AU23" s="27">
        <v>0.8</v>
      </c>
      <c r="AV23" s="27">
        <v>6</v>
      </c>
      <c r="AW23" s="27">
        <v>62.45</v>
      </c>
      <c r="AX23" s="27">
        <v>0.8</v>
      </c>
      <c r="AY23" s="27">
        <v>0.5</v>
      </c>
      <c r="AZ23" s="27"/>
    </row>
    <row r="24" spans="1:52" x14ac:dyDescent="0.3">
      <c r="A24" s="29" t="s">
        <v>285</v>
      </c>
      <c r="B24" s="27">
        <v>148.40580299999999</v>
      </c>
      <c r="C24" s="27">
        <v>-21.954841999999999</v>
      </c>
      <c r="D24" s="27">
        <v>5</v>
      </c>
      <c r="E24" s="27">
        <v>130</v>
      </c>
      <c r="F24" s="27">
        <v>13.1</v>
      </c>
      <c r="G24" s="27">
        <v>2</v>
      </c>
      <c r="H24" s="27">
        <v>120</v>
      </c>
      <c r="I24" s="27">
        <v>210</v>
      </c>
      <c r="J24" s="27">
        <v>19</v>
      </c>
      <c r="K24" s="27">
        <v>11</v>
      </c>
      <c r="L24" s="27">
        <v>7</v>
      </c>
      <c r="M24" s="27">
        <v>55.1</v>
      </c>
      <c r="N24" s="27">
        <v>6.6</v>
      </c>
      <c r="O24" s="27">
        <v>27.5</v>
      </c>
      <c r="P24" s="27">
        <v>5.5</v>
      </c>
      <c r="Q24" s="27">
        <v>1.1000000000000001</v>
      </c>
      <c r="R24" s="27">
        <v>4.2</v>
      </c>
      <c r="S24" s="27">
        <v>0.6</v>
      </c>
      <c r="T24" s="27">
        <v>4.0999999999999996</v>
      </c>
      <c r="U24" s="27">
        <v>0.9</v>
      </c>
      <c r="V24" s="27">
        <v>3</v>
      </c>
      <c r="W24" s="27">
        <v>0.5</v>
      </c>
      <c r="X24" s="27">
        <v>3.6</v>
      </c>
      <c r="Y24" s="27">
        <v>0.6</v>
      </c>
      <c r="Z24" s="27">
        <v>14.2</v>
      </c>
      <c r="AA24" s="27">
        <v>3.5</v>
      </c>
      <c r="AB24" s="27">
        <v>130</v>
      </c>
      <c r="AC24" s="27">
        <v>48</v>
      </c>
      <c r="AD24" s="27">
        <v>7.7</v>
      </c>
      <c r="AE24" s="27">
        <v>0.74</v>
      </c>
      <c r="AF24" s="27">
        <v>20</v>
      </c>
      <c r="AG24" s="27">
        <v>3</v>
      </c>
      <c r="AH24" s="27">
        <v>21.9</v>
      </c>
      <c r="AI24" s="27">
        <v>270</v>
      </c>
      <c r="AJ24" s="27"/>
      <c r="AK24" s="27">
        <v>24994</v>
      </c>
      <c r="AL24" s="27">
        <v>10</v>
      </c>
      <c r="AM24" s="27">
        <v>13</v>
      </c>
      <c r="AN24" s="27">
        <v>29</v>
      </c>
      <c r="AO24" s="27">
        <v>0.3</v>
      </c>
      <c r="AP24" s="27">
        <v>7.0000000000000007E-2</v>
      </c>
      <c r="AQ24" s="27">
        <v>13</v>
      </c>
      <c r="AR24" s="27">
        <v>118631</v>
      </c>
      <c r="AS24" s="27">
        <v>23.8</v>
      </c>
      <c r="AT24" s="27">
        <v>0.11</v>
      </c>
      <c r="AU24" s="27"/>
      <c r="AV24" s="27">
        <v>3.9</v>
      </c>
      <c r="AW24" s="27">
        <v>32</v>
      </c>
      <c r="AX24" s="27">
        <v>0.89</v>
      </c>
      <c r="AY24" s="27"/>
      <c r="AZ24" s="27">
        <v>0.28000000000000003</v>
      </c>
    </row>
    <row r="25" spans="1:52" x14ac:dyDescent="0.3">
      <c r="A25" s="29" t="s">
        <v>286</v>
      </c>
      <c r="B25" s="27">
        <v>148.21220400000001</v>
      </c>
      <c r="C25" s="27">
        <v>-22.120663</v>
      </c>
      <c r="D25" s="27">
        <v>21</v>
      </c>
      <c r="E25" s="27">
        <v>100</v>
      </c>
      <c r="F25" s="27">
        <v>4.0999999999999996</v>
      </c>
      <c r="G25" s="27">
        <v>4</v>
      </c>
      <c r="H25" s="27">
        <v>551</v>
      </c>
      <c r="I25" s="27">
        <v>716</v>
      </c>
      <c r="J25" s="27">
        <v>6.6</v>
      </c>
      <c r="K25" s="27">
        <v>53.6</v>
      </c>
      <c r="L25" s="27">
        <v>76.2</v>
      </c>
      <c r="M25" s="27">
        <v>167</v>
      </c>
      <c r="N25" s="27">
        <v>18.2</v>
      </c>
      <c r="O25" s="27">
        <v>66.5</v>
      </c>
      <c r="P25" s="27">
        <v>13.5</v>
      </c>
      <c r="Q25" s="27">
        <v>1.6</v>
      </c>
      <c r="R25" s="27">
        <v>10.7</v>
      </c>
      <c r="S25" s="27">
        <v>1.5</v>
      </c>
      <c r="T25" s="27">
        <v>9.5</v>
      </c>
      <c r="U25" s="27">
        <v>2</v>
      </c>
      <c r="V25" s="27">
        <v>6.2</v>
      </c>
      <c r="W25" s="27">
        <v>1</v>
      </c>
      <c r="X25" s="27">
        <v>6.5</v>
      </c>
      <c r="Y25" s="27">
        <v>1</v>
      </c>
      <c r="Z25" s="27">
        <v>48.6</v>
      </c>
      <c r="AA25" s="27">
        <v>12</v>
      </c>
      <c r="AB25" s="27">
        <v>189</v>
      </c>
      <c r="AC25" s="27"/>
      <c r="AD25" s="27">
        <v>17.579999999999998</v>
      </c>
      <c r="AE25" s="27">
        <v>1.82</v>
      </c>
      <c r="AF25" s="27"/>
      <c r="AG25" s="27">
        <v>0.2</v>
      </c>
      <c r="AH25" s="27">
        <v>16.399999999999999</v>
      </c>
      <c r="AI25" s="27">
        <v>11</v>
      </c>
      <c r="AJ25" s="27"/>
      <c r="AK25" s="27">
        <v>9234</v>
      </c>
      <c r="AL25" s="27">
        <v>10</v>
      </c>
      <c r="AM25" s="27"/>
      <c r="AN25" s="27">
        <v>1</v>
      </c>
      <c r="AO25" s="27">
        <v>0.3</v>
      </c>
      <c r="AP25" s="27">
        <v>0.1</v>
      </c>
      <c r="AQ25" s="27">
        <v>46</v>
      </c>
      <c r="AR25" s="27">
        <v>137104</v>
      </c>
      <c r="AS25" s="27">
        <v>33</v>
      </c>
      <c r="AT25" s="27">
        <v>0.06</v>
      </c>
      <c r="AU25" s="27">
        <v>0.8</v>
      </c>
      <c r="AV25" s="27">
        <v>7</v>
      </c>
      <c r="AW25" s="27">
        <v>69.66</v>
      </c>
      <c r="AX25" s="27">
        <v>1.2</v>
      </c>
      <c r="AY25" s="27">
        <v>0.7</v>
      </c>
      <c r="AZ25" s="27"/>
    </row>
    <row r="26" spans="1:52" x14ac:dyDescent="0.3">
      <c r="A26" s="29" t="s">
        <v>287</v>
      </c>
      <c r="B26" s="27">
        <v>148.21220400000001</v>
      </c>
      <c r="C26" s="27">
        <v>-22.120663</v>
      </c>
      <c r="D26" s="27">
        <v>25</v>
      </c>
      <c r="E26" s="27">
        <v>23.4</v>
      </c>
      <c r="F26" s="27">
        <v>3.5</v>
      </c>
      <c r="G26" s="27">
        <v>2</v>
      </c>
      <c r="H26" s="27">
        <v>301</v>
      </c>
      <c r="I26" s="27">
        <v>409</v>
      </c>
      <c r="J26" s="27">
        <v>11.8</v>
      </c>
      <c r="K26" s="27">
        <v>14</v>
      </c>
      <c r="L26" s="27">
        <v>12.2</v>
      </c>
      <c r="M26" s="27">
        <v>25.2</v>
      </c>
      <c r="N26" s="27">
        <v>2.7</v>
      </c>
      <c r="O26" s="27">
        <v>9.6</v>
      </c>
      <c r="P26" s="27">
        <v>1.8</v>
      </c>
      <c r="Q26" s="27">
        <v>0.4</v>
      </c>
      <c r="R26" s="27">
        <v>1.4</v>
      </c>
      <c r="S26" s="27">
        <v>0.3</v>
      </c>
      <c r="T26" s="27">
        <v>2.1</v>
      </c>
      <c r="U26" s="27">
        <v>0.5</v>
      </c>
      <c r="V26" s="27">
        <v>1.7</v>
      </c>
      <c r="W26" s="27">
        <v>0.3</v>
      </c>
      <c r="X26" s="27">
        <v>1.9</v>
      </c>
      <c r="Y26" s="27">
        <v>0.3</v>
      </c>
      <c r="Z26" s="27">
        <v>6.33</v>
      </c>
      <c r="AA26" s="27">
        <v>2</v>
      </c>
      <c r="AB26" s="27">
        <v>137</v>
      </c>
      <c r="AC26" s="27">
        <v>113</v>
      </c>
      <c r="AD26" s="27">
        <v>4.53</v>
      </c>
      <c r="AE26" s="27">
        <v>0.27</v>
      </c>
      <c r="AF26" s="27">
        <v>8</v>
      </c>
      <c r="AG26" s="27">
        <v>1.1000000000000001</v>
      </c>
      <c r="AH26" s="27">
        <v>44.9</v>
      </c>
      <c r="AI26" s="27">
        <v>90</v>
      </c>
      <c r="AJ26" s="27"/>
      <c r="AK26" s="27">
        <v>4725</v>
      </c>
      <c r="AL26" s="27">
        <v>15</v>
      </c>
      <c r="AM26" s="27">
        <v>2</v>
      </c>
      <c r="AN26" s="27">
        <v>36</v>
      </c>
      <c r="AO26" s="27">
        <v>0.1</v>
      </c>
      <c r="AP26" s="27"/>
      <c r="AQ26" s="27">
        <v>20</v>
      </c>
      <c r="AR26" s="27">
        <v>47590</v>
      </c>
      <c r="AS26" s="27">
        <v>12.6</v>
      </c>
      <c r="AT26" s="27">
        <v>0.36</v>
      </c>
      <c r="AU26" s="27"/>
      <c r="AV26" s="27">
        <v>1</v>
      </c>
      <c r="AW26" s="27">
        <v>12.53</v>
      </c>
      <c r="AX26" s="27">
        <v>1.2</v>
      </c>
      <c r="AY26" s="27"/>
      <c r="AZ26" s="27">
        <v>0.15</v>
      </c>
    </row>
    <row r="27" spans="1:52" x14ac:dyDescent="0.3">
      <c r="A27" s="29" t="s">
        <v>288</v>
      </c>
      <c r="B27" s="27">
        <v>148.21220400000001</v>
      </c>
      <c r="C27" s="27">
        <v>-22.120663</v>
      </c>
      <c r="D27" s="27"/>
      <c r="E27" s="27">
        <v>96.4</v>
      </c>
      <c r="F27" s="27">
        <v>10.6</v>
      </c>
      <c r="G27" s="27">
        <v>2</v>
      </c>
      <c r="H27" s="27">
        <v>290</v>
      </c>
      <c r="I27" s="27">
        <v>180</v>
      </c>
      <c r="J27" s="27">
        <v>27</v>
      </c>
      <c r="K27" s="27">
        <v>13</v>
      </c>
      <c r="L27" s="27">
        <v>12</v>
      </c>
      <c r="M27" s="27">
        <v>61.2</v>
      </c>
      <c r="N27" s="27">
        <v>6.4</v>
      </c>
      <c r="O27" s="27">
        <v>23.8</v>
      </c>
      <c r="P27" s="27">
        <v>5.4</v>
      </c>
      <c r="Q27" s="27">
        <v>1.5</v>
      </c>
      <c r="R27" s="27">
        <v>6.2</v>
      </c>
      <c r="S27" s="27">
        <v>1.1000000000000001</v>
      </c>
      <c r="T27" s="27">
        <v>7.7</v>
      </c>
      <c r="U27" s="27">
        <v>1.6</v>
      </c>
      <c r="V27" s="27">
        <v>4.8</v>
      </c>
      <c r="W27" s="27">
        <v>0.7</v>
      </c>
      <c r="X27" s="27">
        <v>4.7</v>
      </c>
      <c r="Y27" s="27">
        <v>0.7</v>
      </c>
      <c r="Z27" s="27">
        <v>9.8000000000000007</v>
      </c>
      <c r="AA27" s="27">
        <v>3.9</v>
      </c>
      <c r="AB27" s="27">
        <v>160</v>
      </c>
      <c r="AC27" s="27">
        <v>140</v>
      </c>
      <c r="AD27" s="27">
        <v>31.5</v>
      </c>
      <c r="AE27" s="27">
        <v>0.63</v>
      </c>
      <c r="AF27" s="27">
        <v>51</v>
      </c>
      <c r="AG27" s="27">
        <v>2</v>
      </c>
      <c r="AH27" s="27">
        <v>31.6</v>
      </c>
      <c r="AI27" s="27">
        <v>170</v>
      </c>
      <c r="AJ27" s="27"/>
      <c r="AK27" s="27">
        <v>24536</v>
      </c>
      <c r="AL27" s="27">
        <v>11</v>
      </c>
      <c r="AM27" s="27">
        <v>34</v>
      </c>
      <c r="AN27" s="27">
        <v>28</v>
      </c>
      <c r="AO27" s="27">
        <v>0.46</v>
      </c>
      <c r="AP27" s="27">
        <v>0.28000000000000003</v>
      </c>
      <c r="AQ27" s="27">
        <v>39</v>
      </c>
      <c r="AR27" s="27">
        <v>93124</v>
      </c>
      <c r="AS27" s="27">
        <v>21.2</v>
      </c>
      <c r="AT27" s="27">
        <v>0.16</v>
      </c>
      <c r="AU27" s="27"/>
      <c r="AV27" s="27">
        <v>3.1</v>
      </c>
      <c r="AW27" s="27">
        <v>18</v>
      </c>
      <c r="AX27" s="27">
        <v>1</v>
      </c>
      <c r="AY27" s="27"/>
      <c r="AZ27" s="27">
        <v>0.26</v>
      </c>
    </row>
    <row r="28" spans="1:52" x14ac:dyDescent="0.3">
      <c r="A28" s="29" t="s">
        <v>289</v>
      </c>
      <c r="B28" s="27">
        <v>148.21220400000001</v>
      </c>
      <c r="C28" s="27">
        <v>-22.120663</v>
      </c>
      <c r="D28" s="27">
        <v>28</v>
      </c>
      <c r="E28" s="27">
        <v>66</v>
      </c>
      <c r="F28" s="27">
        <v>5</v>
      </c>
      <c r="G28" s="27">
        <v>6</v>
      </c>
      <c r="H28" s="27">
        <v>305</v>
      </c>
      <c r="I28" s="27">
        <v>312</v>
      </c>
      <c r="J28" s="27">
        <v>8.6999999999999993</v>
      </c>
      <c r="K28" s="27">
        <v>19.600000000000001</v>
      </c>
      <c r="L28" s="27">
        <v>18</v>
      </c>
      <c r="M28" s="27">
        <v>41.3</v>
      </c>
      <c r="N28" s="27">
        <v>5.2</v>
      </c>
      <c r="O28" s="27">
        <v>22</v>
      </c>
      <c r="P28" s="27">
        <v>5.2</v>
      </c>
      <c r="Q28" s="27">
        <v>1.4</v>
      </c>
      <c r="R28" s="27">
        <v>4.7</v>
      </c>
      <c r="S28" s="27">
        <v>0.6</v>
      </c>
      <c r="T28" s="27">
        <v>3.6</v>
      </c>
      <c r="U28" s="27">
        <v>0.7</v>
      </c>
      <c r="V28" s="27">
        <v>2</v>
      </c>
      <c r="W28" s="27">
        <v>0.3</v>
      </c>
      <c r="X28" s="27">
        <v>1.8</v>
      </c>
      <c r="Y28" s="27">
        <v>0.3</v>
      </c>
      <c r="Z28" s="27">
        <v>4.9400000000000004</v>
      </c>
      <c r="AA28" s="27">
        <v>1.3</v>
      </c>
      <c r="AB28" s="27">
        <v>98.6</v>
      </c>
      <c r="AC28" s="27">
        <v>83</v>
      </c>
      <c r="AD28" s="27">
        <v>4.2699999999999996</v>
      </c>
      <c r="AE28" s="27">
        <v>0.33</v>
      </c>
      <c r="AF28" s="27">
        <v>29</v>
      </c>
      <c r="AG28" s="27">
        <v>0.9</v>
      </c>
      <c r="AH28" s="27">
        <v>803</v>
      </c>
      <c r="AI28" s="27">
        <v>1128</v>
      </c>
      <c r="AJ28" s="27"/>
      <c r="AK28" s="27">
        <v>85893</v>
      </c>
      <c r="AL28" s="27">
        <v>134</v>
      </c>
      <c r="AM28" s="27">
        <v>70</v>
      </c>
      <c r="AN28" s="27">
        <v>42</v>
      </c>
      <c r="AO28" s="27">
        <v>0.2</v>
      </c>
      <c r="AP28" s="27"/>
      <c r="AQ28" s="27">
        <v>61</v>
      </c>
      <c r="AR28" s="27">
        <v>58028</v>
      </c>
      <c r="AS28" s="27">
        <v>13</v>
      </c>
      <c r="AT28" s="27">
        <v>0.04</v>
      </c>
      <c r="AU28" s="27"/>
      <c r="AV28" s="27">
        <v>2</v>
      </c>
      <c r="AW28" s="27">
        <v>11.08</v>
      </c>
      <c r="AX28" s="27">
        <v>0.2</v>
      </c>
      <c r="AY28" s="27">
        <v>0.7</v>
      </c>
      <c r="AZ28" s="27">
        <v>0.04</v>
      </c>
    </row>
    <row r="29" spans="1:52" x14ac:dyDescent="0.3">
      <c r="A29" s="29" t="s">
        <v>290</v>
      </c>
      <c r="B29" s="27">
        <v>148.348308</v>
      </c>
      <c r="C29" s="27">
        <v>-22.330952</v>
      </c>
      <c r="D29" s="27">
        <v>10</v>
      </c>
      <c r="E29" s="27">
        <v>18.2</v>
      </c>
      <c r="F29" s="27">
        <v>2.7</v>
      </c>
      <c r="G29" s="27">
        <v>0.5</v>
      </c>
      <c r="H29" s="27">
        <v>71</v>
      </c>
      <c r="I29" s="27">
        <v>79</v>
      </c>
      <c r="J29" s="27">
        <v>20</v>
      </c>
      <c r="K29" s="27">
        <v>9</v>
      </c>
      <c r="L29" s="27">
        <v>6</v>
      </c>
      <c r="M29" s="27">
        <v>55.7</v>
      </c>
      <c r="N29" s="27">
        <v>6.7</v>
      </c>
      <c r="O29" s="27">
        <v>26.2</v>
      </c>
      <c r="P29" s="27">
        <v>5.2</v>
      </c>
      <c r="Q29" s="27">
        <v>1</v>
      </c>
      <c r="R29" s="27">
        <v>3.9</v>
      </c>
      <c r="S29" s="27">
        <v>0.6</v>
      </c>
      <c r="T29" s="27">
        <v>3.8</v>
      </c>
      <c r="U29" s="27">
        <v>0.8</v>
      </c>
      <c r="V29" s="27">
        <v>2.4</v>
      </c>
      <c r="W29" s="27">
        <v>0.3</v>
      </c>
      <c r="X29" s="27">
        <v>2.2000000000000002</v>
      </c>
      <c r="Y29" s="27">
        <v>0.3</v>
      </c>
      <c r="Z29" s="27">
        <v>5.0999999999999996</v>
      </c>
      <c r="AA29" s="27">
        <v>1.8</v>
      </c>
      <c r="AB29" s="27">
        <v>120</v>
      </c>
      <c r="AC29" s="27">
        <v>83</v>
      </c>
      <c r="AD29" s="27">
        <v>5.6</v>
      </c>
      <c r="AE29" s="27">
        <v>0.17</v>
      </c>
      <c r="AF29" s="27">
        <v>25</v>
      </c>
      <c r="AG29" s="27"/>
      <c r="AH29" s="27">
        <v>92.5</v>
      </c>
      <c r="AI29" s="27">
        <v>87</v>
      </c>
      <c r="AJ29" s="27"/>
      <c r="AK29" s="27">
        <v>6301</v>
      </c>
      <c r="AL29" s="27">
        <v>10</v>
      </c>
      <c r="AM29" s="27">
        <v>5</v>
      </c>
      <c r="AN29" s="27">
        <v>30</v>
      </c>
      <c r="AO29" s="27">
        <v>0.28000000000000003</v>
      </c>
      <c r="AP29" s="27">
        <v>0.09</v>
      </c>
      <c r="AQ29" s="27">
        <v>11</v>
      </c>
      <c r="AR29" s="27">
        <v>32671</v>
      </c>
      <c r="AS29" s="27">
        <v>6.7</v>
      </c>
      <c r="AT29" s="27">
        <v>7.0000000000000007E-2</v>
      </c>
      <c r="AU29" s="27"/>
      <c r="AV29" s="27"/>
      <c r="AW29" s="27">
        <v>14</v>
      </c>
      <c r="AX29" s="27">
        <v>0.71</v>
      </c>
      <c r="AY29" s="27"/>
      <c r="AZ29" s="27">
        <v>0.2</v>
      </c>
    </row>
    <row r="30" spans="1:52" x14ac:dyDescent="0.3">
      <c r="A30" s="29" t="s">
        <v>291</v>
      </c>
      <c r="B30" s="27">
        <v>148.348308</v>
      </c>
      <c r="C30" s="27">
        <v>-22.330952</v>
      </c>
      <c r="D30" s="27">
        <v>13</v>
      </c>
      <c r="E30" s="27">
        <v>153</v>
      </c>
      <c r="F30" s="27">
        <v>5.5</v>
      </c>
      <c r="G30" s="27">
        <v>4</v>
      </c>
      <c r="H30" s="27">
        <v>394</v>
      </c>
      <c r="I30" s="27">
        <v>323</v>
      </c>
      <c r="J30" s="27">
        <v>20.5</v>
      </c>
      <c r="K30" s="27">
        <v>17.8</v>
      </c>
      <c r="L30" s="27">
        <v>11.5</v>
      </c>
      <c r="M30" s="27">
        <v>27.6</v>
      </c>
      <c r="N30" s="27">
        <v>3.6</v>
      </c>
      <c r="O30" s="27">
        <v>16.100000000000001</v>
      </c>
      <c r="P30" s="27">
        <v>4</v>
      </c>
      <c r="Q30" s="27">
        <v>1.3</v>
      </c>
      <c r="R30" s="27">
        <v>4.0999999999999996</v>
      </c>
      <c r="S30" s="27">
        <v>0.6</v>
      </c>
      <c r="T30" s="27">
        <v>3.6</v>
      </c>
      <c r="U30" s="27">
        <v>0.7</v>
      </c>
      <c r="V30" s="27">
        <v>1.9</v>
      </c>
      <c r="W30" s="27">
        <v>0.3</v>
      </c>
      <c r="X30" s="27">
        <v>1.5</v>
      </c>
      <c r="Y30" s="27">
        <v>0.2</v>
      </c>
      <c r="Z30" s="27">
        <v>2.52</v>
      </c>
      <c r="AA30" s="27">
        <v>0.8</v>
      </c>
      <c r="AB30" s="27">
        <v>58.5</v>
      </c>
      <c r="AC30" s="27">
        <v>225</v>
      </c>
      <c r="AD30" s="27">
        <v>3.6</v>
      </c>
      <c r="AE30" s="27">
        <v>0.2</v>
      </c>
      <c r="AF30" s="27">
        <v>266</v>
      </c>
      <c r="AG30" s="27">
        <v>0.2</v>
      </c>
      <c r="AH30" s="27">
        <v>44.5</v>
      </c>
      <c r="AI30" s="27">
        <v>710</v>
      </c>
      <c r="AJ30" s="27"/>
      <c r="AK30" s="27">
        <v>39300</v>
      </c>
      <c r="AL30" s="27">
        <v>37</v>
      </c>
      <c r="AM30" s="27">
        <v>73</v>
      </c>
      <c r="AN30" s="27">
        <v>109</v>
      </c>
      <c r="AO30" s="27">
        <v>0.1</v>
      </c>
      <c r="AP30" s="27"/>
      <c r="AQ30" s="27">
        <v>44</v>
      </c>
      <c r="AR30" s="27">
        <v>79927</v>
      </c>
      <c r="AS30" s="27">
        <v>16.3</v>
      </c>
      <c r="AT30" s="27">
        <v>0.04</v>
      </c>
      <c r="AU30" s="27">
        <v>0.6</v>
      </c>
      <c r="AV30" s="27">
        <v>2</v>
      </c>
      <c r="AW30" s="27">
        <v>5.78</v>
      </c>
      <c r="AX30" s="27"/>
      <c r="AY30" s="27">
        <v>0.6</v>
      </c>
      <c r="AZ30" s="27">
        <v>0.03</v>
      </c>
    </row>
    <row r="31" spans="1:52" x14ac:dyDescent="0.3">
      <c r="A31" s="29" t="s">
        <v>292</v>
      </c>
      <c r="B31" s="27">
        <v>148.348308</v>
      </c>
      <c r="C31" s="27">
        <v>-22.330952</v>
      </c>
      <c r="D31" s="27">
        <v>25</v>
      </c>
      <c r="E31" s="27">
        <v>19.399999999999999</v>
      </c>
      <c r="F31" s="27">
        <v>2</v>
      </c>
      <c r="G31" s="27">
        <v>2</v>
      </c>
      <c r="H31" s="27">
        <v>620</v>
      </c>
      <c r="I31" s="27">
        <v>79</v>
      </c>
      <c r="J31" s="27">
        <v>5.4</v>
      </c>
      <c r="K31" s="27">
        <v>8.5</v>
      </c>
      <c r="L31" s="27">
        <v>7.8</v>
      </c>
      <c r="M31" s="27">
        <v>16.8</v>
      </c>
      <c r="N31" s="27">
        <v>2.1</v>
      </c>
      <c r="O31" s="27">
        <v>8.5</v>
      </c>
      <c r="P31" s="27">
        <v>2.1</v>
      </c>
      <c r="Q31" s="27">
        <v>0.5</v>
      </c>
      <c r="R31" s="27">
        <v>2.2000000000000002</v>
      </c>
      <c r="S31" s="27">
        <v>0.3</v>
      </c>
      <c r="T31" s="27">
        <v>1.8</v>
      </c>
      <c r="U31" s="27">
        <v>0.3</v>
      </c>
      <c r="V31" s="27">
        <v>0.9</v>
      </c>
      <c r="W31" s="27">
        <v>0.1</v>
      </c>
      <c r="X31" s="27">
        <v>0.8</v>
      </c>
      <c r="Y31" s="27">
        <v>0.1</v>
      </c>
      <c r="Z31" s="27">
        <v>2.2400000000000002</v>
      </c>
      <c r="AA31" s="27">
        <v>0.6</v>
      </c>
      <c r="AB31" s="27">
        <v>37.1</v>
      </c>
      <c r="AC31" s="27">
        <v>23</v>
      </c>
      <c r="AD31" s="27">
        <v>1.5</v>
      </c>
      <c r="AE31" s="27">
        <v>0.11</v>
      </c>
      <c r="AF31" s="27"/>
      <c r="AG31" s="27">
        <v>0.5</v>
      </c>
      <c r="AH31" s="27">
        <v>91.6</v>
      </c>
      <c r="AI31" s="27">
        <v>1817</v>
      </c>
      <c r="AJ31" s="27"/>
      <c r="AK31" s="27">
        <v>19457</v>
      </c>
      <c r="AL31" s="27">
        <v>14</v>
      </c>
      <c r="AM31" s="27">
        <v>4</v>
      </c>
      <c r="AN31" s="27">
        <v>19</v>
      </c>
      <c r="AO31" s="27">
        <v>0.2</v>
      </c>
      <c r="AP31" s="27">
        <v>0.2</v>
      </c>
      <c r="AQ31" s="27">
        <v>55</v>
      </c>
      <c r="AR31" s="27">
        <v>24119</v>
      </c>
      <c r="AS31" s="27">
        <v>10.1</v>
      </c>
      <c r="AT31" s="27">
        <v>7.0000000000000007E-2</v>
      </c>
      <c r="AU31" s="27"/>
      <c r="AV31" s="27">
        <v>4</v>
      </c>
      <c r="AW31" s="27">
        <v>7.17</v>
      </c>
      <c r="AX31" s="27">
        <v>0.2</v>
      </c>
      <c r="AY31" s="27"/>
      <c r="AZ31" s="27">
        <v>0.06</v>
      </c>
    </row>
    <row r="32" spans="1:52" x14ac:dyDescent="0.3">
      <c r="A32" s="29" t="s">
        <v>293</v>
      </c>
      <c r="B32" s="27">
        <v>148.36997400000001</v>
      </c>
      <c r="C32" s="27">
        <v>-22.381785000000001</v>
      </c>
      <c r="D32" s="27">
        <v>20</v>
      </c>
      <c r="E32" s="27">
        <v>149</v>
      </c>
      <c r="F32" s="27">
        <v>14.9</v>
      </c>
      <c r="G32" s="27">
        <v>5</v>
      </c>
      <c r="H32" s="27">
        <v>408</v>
      </c>
      <c r="I32" s="27">
        <v>325</v>
      </c>
      <c r="J32" s="27">
        <v>10.1</v>
      </c>
      <c r="K32" s="27">
        <v>16</v>
      </c>
      <c r="L32" s="27">
        <v>36.200000000000003</v>
      </c>
      <c r="M32" s="27">
        <v>80.099999999999994</v>
      </c>
      <c r="N32" s="27">
        <v>8.9</v>
      </c>
      <c r="O32" s="27">
        <v>33</v>
      </c>
      <c r="P32" s="27">
        <v>5.9</v>
      </c>
      <c r="Q32" s="27">
        <v>1.1000000000000001</v>
      </c>
      <c r="R32" s="27">
        <v>4.4000000000000004</v>
      </c>
      <c r="S32" s="27">
        <v>0.6</v>
      </c>
      <c r="T32" s="27">
        <v>3.5</v>
      </c>
      <c r="U32" s="27">
        <v>0.7</v>
      </c>
      <c r="V32" s="27">
        <v>2</v>
      </c>
      <c r="W32" s="27">
        <v>0.3</v>
      </c>
      <c r="X32" s="27">
        <v>1.9</v>
      </c>
      <c r="Y32" s="27">
        <v>0.3</v>
      </c>
      <c r="Z32" s="27">
        <v>17.350000000000001</v>
      </c>
      <c r="AA32" s="27">
        <v>3.1</v>
      </c>
      <c r="AB32" s="27">
        <v>146</v>
      </c>
      <c r="AC32" s="27">
        <v>138</v>
      </c>
      <c r="AD32" s="27">
        <v>10.87</v>
      </c>
      <c r="AE32" s="27">
        <v>0.7</v>
      </c>
      <c r="AF32" s="27">
        <v>18</v>
      </c>
      <c r="AG32" s="27">
        <v>2.5</v>
      </c>
      <c r="AH32" s="27">
        <v>21.9</v>
      </c>
      <c r="AI32" s="27">
        <v>1111</v>
      </c>
      <c r="AJ32" s="27"/>
      <c r="AK32" s="27">
        <v>27821</v>
      </c>
      <c r="AL32" s="27">
        <v>27</v>
      </c>
      <c r="AM32" s="27">
        <v>40</v>
      </c>
      <c r="AN32" s="27">
        <v>70</v>
      </c>
      <c r="AO32" s="27">
        <v>0.3</v>
      </c>
      <c r="AP32" s="27">
        <v>0.2</v>
      </c>
      <c r="AQ32" s="27">
        <v>103</v>
      </c>
      <c r="AR32" s="27">
        <v>102322</v>
      </c>
      <c r="AS32" s="27">
        <v>24.8</v>
      </c>
      <c r="AT32" s="27">
        <v>0.08</v>
      </c>
      <c r="AU32" s="27">
        <v>1</v>
      </c>
      <c r="AV32" s="27">
        <v>3</v>
      </c>
      <c r="AW32" s="27">
        <v>31.9</v>
      </c>
      <c r="AX32" s="27">
        <v>0.9</v>
      </c>
      <c r="AY32" s="27">
        <v>0.6</v>
      </c>
      <c r="AZ32" s="27">
        <v>0.23</v>
      </c>
    </row>
    <row r="33" spans="1:52" x14ac:dyDescent="0.3">
      <c r="A33" s="29" t="s">
        <v>294</v>
      </c>
      <c r="B33" s="27">
        <v>148.36997400000001</v>
      </c>
      <c r="C33" s="27">
        <v>-22.381785000000001</v>
      </c>
      <c r="D33" s="27">
        <v>7</v>
      </c>
      <c r="E33" s="27">
        <v>89.2</v>
      </c>
      <c r="F33" s="27">
        <v>2.4</v>
      </c>
      <c r="G33" s="27">
        <v>4</v>
      </c>
      <c r="H33" s="27">
        <v>295</v>
      </c>
      <c r="I33" s="27">
        <v>408</v>
      </c>
      <c r="J33" s="27">
        <v>3.9</v>
      </c>
      <c r="K33" s="27">
        <v>13.9</v>
      </c>
      <c r="L33" s="27">
        <v>43.9</v>
      </c>
      <c r="M33" s="27">
        <v>93.6</v>
      </c>
      <c r="N33" s="27">
        <v>9.6999999999999993</v>
      </c>
      <c r="O33" s="27">
        <v>33</v>
      </c>
      <c r="P33" s="27">
        <v>5.7</v>
      </c>
      <c r="Q33" s="27">
        <v>0.3</v>
      </c>
      <c r="R33" s="27">
        <v>3.6</v>
      </c>
      <c r="S33" s="27">
        <v>0.5</v>
      </c>
      <c r="T33" s="27">
        <v>3</v>
      </c>
      <c r="U33" s="27">
        <v>0.6</v>
      </c>
      <c r="V33" s="27">
        <v>1.7</v>
      </c>
      <c r="W33" s="27">
        <v>0.3</v>
      </c>
      <c r="X33" s="27">
        <v>1.8</v>
      </c>
      <c r="Y33" s="27">
        <v>0.3</v>
      </c>
      <c r="Z33" s="27">
        <v>57.02</v>
      </c>
      <c r="AA33" s="27">
        <v>6.7</v>
      </c>
      <c r="AB33" s="27">
        <v>104</v>
      </c>
      <c r="AC33" s="27">
        <v>6</v>
      </c>
      <c r="AD33" s="27">
        <v>10.61</v>
      </c>
      <c r="AE33" s="27">
        <v>1.47</v>
      </c>
      <c r="AF33" s="27"/>
      <c r="AG33" s="27"/>
      <c r="AH33" s="27">
        <v>91.1</v>
      </c>
      <c r="AI33" s="27">
        <v>8</v>
      </c>
      <c r="AJ33" s="27"/>
      <c r="AK33" s="27">
        <v>3434</v>
      </c>
      <c r="AL33" s="27">
        <v>19</v>
      </c>
      <c r="AM33" s="27"/>
      <c r="AN33" s="27">
        <v>6</v>
      </c>
      <c r="AO33" s="27">
        <v>0.1</v>
      </c>
      <c r="AP33" s="27"/>
      <c r="AQ33" s="27">
        <v>56</v>
      </c>
      <c r="AR33" s="27">
        <v>94245</v>
      </c>
      <c r="AS33" s="27">
        <v>23.1</v>
      </c>
      <c r="AT33" s="27">
        <v>0.05</v>
      </c>
      <c r="AU33" s="27">
        <v>1</v>
      </c>
      <c r="AV33" s="27">
        <v>11</v>
      </c>
      <c r="AW33" s="27">
        <v>48.83</v>
      </c>
      <c r="AX33" s="27">
        <v>0.9</v>
      </c>
      <c r="AY33" s="27">
        <v>0.3</v>
      </c>
      <c r="AZ33" s="27"/>
    </row>
    <row r="34" spans="1:52" x14ac:dyDescent="0.3">
      <c r="A34" s="29" t="s">
        <v>295</v>
      </c>
      <c r="B34" s="27">
        <v>148.36997400000001</v>
      </c>
      <c r="C34" s="27">
        <v>-22.381785000000001</v>
      </c>
      <c r="D34" s="27">
        <v>14</v>
      </c>
      <c r="E34" s="27">
        <v>6.9</v>
      </c>
      <c r="F34" s="27">
        <v>1.1000000000000001</v>
      </c>
      <c r="G34" s="27">
        <v>1</v>
      </c>
      <c r="H34" s="27">
        <v>150</v>
      </c>
      <c r="I34" s="27">
        <v>63</v>
      </c>
      <c r="J34" s="27">
        <v>3</v>
      </c>
      <c r="K34" s="27">
        <v>1</v>
      </c>
      <c r="L34" s="27">
        <v>5</v>
      </c>
      <c r="M34" s="27">
        <v>8.1999999999999993</v>
      </c>
      <c r="N34" s="27">
        <v>1</v>
      </c>
      <c r="O34" s="27">
        <v>4.2</v>
      </c>
      <c r="P34" s="27">
        <v>0.9</v>
      </c>
      <c r="Q34" s="27">
        <v>0.2</v>
      </c>
      <c r="R34" s="27">
        <v>0.7</v>
      </c>
      <c r="S34" s="27">
        <v>0.1</v>
      </c>
      <c r="T34" s="27">
        <v>0.7</v>
      </c>
      <c r="U34" s="27">
        <v>0.1</v>
      </c>
      <c r="V34" s="27">
        <v>0.4</v>
      </c>
      <c r="W34" s="27">
        <v>0.1</v>
      </c>
      <c r="X34" s="27">
        <v>0.5</v>
      </c>
      <c r="Y34" s="27">
        <v>0.1</v>
      </c>
      <c r="Z34" s="27">
        <v>0.94</v>
      </c>
      <c r="AA34" s="27">
        <v>0.27</v>
      </c>
      <c r="AB34" s="27">
        <v>50</v>
      </c>
      <c r="AC34" s="27">
        <v>50</v>
      </c>
      <c r="AD34" s="27">
        <v>13.2</v>
      </c>
      <c r="AE34" s="27" t="s">
        <v>161</v>
      </c>
      <c r="AF34" s="27">
        <v>5</v>
      </c>
      <c r="AG34" s="27" t="s">
        <v>161</v>
      </c>
      <c r="AH34" s="27">
        <v>41.5</v>
      </c>
      <c r="AI34" s="27">
        <v>240</v>
      </c>
      <c r="AJ34" s="27" t="s">
        <v>161</v>
      </c>
      <c r="AK34" s="27">
        <v>28918</v>
      </c>
      <c r="AL34" s="27">
        <v>4</v>
      </c>
      <c r="AM34" s="27">
        <v>4</v>
      </c>
      <c r="AN34" s="27">
        <v>3</v>
      </c>
      <c r="AO34" s="27">
        <v>0.34</v>
      </c>
      <c r="AP34" s="27">
        <v>7.0000000000000007E-2</v>
      </c>
      <c r="AQ34" s="27">
        <v>10</v>
      </c>
      <c r="AR34" s="27">
        <v>18841</v>
      </c>
      <c r="AS34" s="27">
        <v>4.0999999999999996</v>
      </c>
      <c r="AT34" s="27" t="s">
        <v>161</v>
      </c>
      <c r="AU34" s="27" t="s">
        <v>161</v>
      </c>
      <c r="AV34" s="27" t="s">
        <v>161</v>
      </c>
      <c r="AW34" s="27">
        <v>0.89</v>
      </c>
      <c r="AX34" s="27" t="s">
        <v>161</v>
      </c>
      <c r="AY34" s="27" t="s">
        <v>161</v>
      </c>
      <c r="AZ34" s="27" t="s">
        <v>161</v>
      </c>
    </row>
    <row r="35" spans="1:52" x14ac:dyDescent="0.3">
      <c r="A35" s="29" t="s">
        <v>296</v>
      </c>
      <c r="B35" s="27">
        <v>148.36997400000001</v>
      </c>
      <c r="C35" s="27">
        <v>-22.381785000000001</v>
      </c>
      <c r="D35" s="27">
        <v>5</v>
      </c>
      <c r="E35" s="27">
        <v>134</v>
      </c>
      <c r="F35" s="27">
        <v>8.5</v>
      </c>
      <c r="G35" s="27">
        <v>3</v>
      </c>
      <c r="H35" s="27">
        <v>481</v>
      </c>
      <c r="I35" s="27">
        <v>730</v>
      </c>
      <c r="J35" s="27">
        <v>17.899999999999999</v>
      </c>
      <c r="K35" s="27">
        <v>23.9</v>
      </c>
      <c r="L35" s="27">
        <v>50.8</v>
      </c>
      <c r="M35" s="27">
        <v>119</v>
      </c>
      <c r="N35" s="27">
        <v>14.7</v>
      </c>
      <c r="O35" s="27">
        <v>63.4</v>
      </c>
      <c r="P35" s="27">
        <v>14.6</v>
      </c>
      <c r="Q35" s="27">
        <v>3.3</v>
      </c>
      <c r="R35" s="27">
        <v>11.3</v>
      </c>
      <c r="S35" s="27">
        <v>1.2</v>
      </c>
      <c r="T35" s="27">
        <v>5.8</v>
      </c>
      <c r="U35" s="27">
        <v>1</v>
      </c>
      <c r="V35" s="27">
        <v>3</v>
      </c>
      <c r="W35" s="27">
        <v>0.4</v>
      </c>
      <c r="X35" s="27">
        <v>3.1</v>
      </c>
      <c r="Y35" s="27">
        <v>0.5</v>
      </c>
      <c r="Z35" s="27">
        <v>12.25</v>
      </c>
      <c r="AA35" s="27">
        <v>5.0999999999999996</v>
      </c>
      <c r="AB35" s="27">
        <v>157</v>
      </c>
      <c r="AC35" s="27">
        <v>70</v>
      </c>
      <c r="AD35" s="27">
        <v>9.99</v>
      </c>
      <c r="AE35" s="27">
        <v>0.93</v>
      </c>
      <c r="AF35" s="27"/>
      <c r="AG35" s="27">
        <v>1.3</v>
      </c>
      <c r="AH35" s="27">
        <v>23.8</v>
      </c>
      <c r="AI35" s="27">
        <v>19</v>
      </c>
      <c r="AJ35" s="27"/>
      <c r="AK35" s="27">
        <v>5699</v>
      </c>
      <c r="AL35" s="27">
        <v>10</v>
      </c>
      <c r="AM35" s="27">
        <v>30</v>
      </c>
      <c r="AN35" s="27">
        <v>5</v>
      </c>
      <c r="AO35" s="27">
        <v>0.1</v>
      </c>
      <c r="AP35" s="27">
        <v>0.2</v>
      </c>
      <c r="AQ35" s="27">
        <v>200</v>
      </c>
      <c r="AR35" s="27">
        <v>142493</v>
      </c>
      <c r="AS35" s="27">
        <v>31.5</v>
      </c>
      <c r="AT35" s="27">
        <v>0.11</v>
      </c>
      <c r="AU35" s="27">
        <v>0.9</v>
      </c>
      <c r="AV35" s="27">
        <v>4</v>
      </c>
      <c r="AW35" s="27">
        <v>40.520000000000003</v>
      </c>
      <c r="AX35" s="27">
        <v>0.3</v>
      </c>
      <c r="AY35" s="27">
        <v>0.5</v>
      </c>
      <c r="AZ35" s="27">
        <v>0.05</v>
      </c>
    </row>
    <row r="36" spans="1:52" x14ac:dyDescent="0.3">
      <c r="A36" s="29" t="s">
        <v>297</v>
      </c>
      <c r="B36" s="27">
        <v>148.36997400000001</v>
      </c>
      <c r="C36" s="27">
        <v>-22.381785000000001</v>
      </c>
      <c r="D36" s="27">
        <v>12</v>
      </c>
      <c r="E36" s="27">
        <v>133</v>
      </c>
      <c r="F36" s="27">
        <v>5.4</v>
      </c>
      <c r="G36" s="27">
        <v>14</v>
      </c>
      <c r="H36" s="27">
        <v>461</v>
      </c>
      <c r="I36" s="27">
        <v>558</v>
      </c>
      <c r="J36" s="27">
        <v>7.3</v>
      </c>
      <c r="K36" s="27">
        <v>20.100000000000001</v>
      </c>
      <c r="L36" s="27">
        <v>24.6</v>
      </c>
      <c r="M36" s="27">
        <v>53.5</v>
      </c>
      <c r="N36" s="27">
        <v>6.2</v>
      </c>
      <c r="O36" s="27">
        <v>23.7</v>
      </c>
      <c r="P36" s="27">
        <v>4.8</v>
      </c>
      <c r="Q36" s="27">
        <v>1.2</v>
      </c>
      <c r="R36" s="27">
        <v>4.0999999999999996</v>
      </c>
      <c r="S36" s="27">
        <v>0.6</v>
      </c>
      <c r="T36" s="27">
        <v>3.6</v>
      </c>
      <c r="U36" s="27">
        <v>0.7</v>
      </c>
      <c r="V36" s="27">
        <v>2.2000000000000002</v>
      </c>
      <c r="W36" s="27">
        <v>0.3</v>
      </c>
      <c r="X36" s="27">
        <v>2.2000000000000002</v>
      </c>
      <c r="Y36" s="27">
        <v>0.3</v>
      </c>
      <c r="Z36" s="27">
        <v>5.46</v>
      </c>
      <c r="AA36" s="27">
        <v>1.7</v>
      </c>
      <c r="AB36" s="27">
        <v>141</v>
      </c>
      <c r="AC36" s="27">
        <v>81</v>
      </c>
      <c r="AD36" s="27">
        <v>4.9000000000000004</v>
      </c>
      <c r="AE36" s="27">
        <v>0.34</v>
      </c>
      <c r="AF36" s="27"/>
      <c r="AG36" s="27">
        <v>0.3</v>
      </c>
      <c r="AH36" s="27">
        <v>75.400000000000006</v>
      </c>
      <c r="AI36" s="27">
        <v>3617</v>
      </c>
      <c r="AJ36" s="27"/>
      <c r="AK36" s="27">
        <v>128170</v>
      </c>
      <c r="AL36" s="27">
        <v>18</v>
      </c>
      <c r="AM36" s="27">
        <v>2</v>
      </c>
      <c r="AN36" s="27">
        <v>12</v>
      </c>
      <c r="AO36" s="27">
        <v>0.2</v>
      </c>
      <c r="AP36" s="27">
        <v>0.1</v>
      </c>
      <c r="AQ36" s="27">
        <v>91</v>
      </c>
      <c r="AR36" s="27">
        <v>75267</v>
      </c>
      <c r="AS36" s="27">
        <v>19.399999999999999</v>
      </c>
      <c r="AT36" s="27">
        <v>0.06</v>
      </c>
      <c r="AU36" s="27"/>
      <c r="AV36" s="27">
        <v>2</v>
      </c>
      <c r="AW36" s="27">
        <v>16.309999999999999</v>
      </c>
      <c r="AX36" s="27">
        <v>0.2</v>
      </c>
      <c r="AY36" s="27">
        <v>0.8</v>
      </c>
      <c r="AZ36" s="27">
        <v>0.04</v>
      </c>
    </row>
    <row r="37" spans="1:52" x14ac:dyDescent="0.3">
      <c r="A37" s="29" t="s">
        <v>298</v>
      </c>
      <c r="B37" s="27">
        <v>148.83024700000001</v>
      </c>
      <c r="C37" s="27">
        <v>-23.162618999999999</v>
      </c>
      <c r="D37" s="27">
        <v>27</v>
      </c>
      <c r="E37" s="27">
        <v>60.1</v>
      </c>
      <c r="F37" s="27">
        <v>5.5</v>
      </c>
      <c r="G37" s="27">
        <v>7</v>
      </c>
      <c r="H37" s="27">
        <v>168</v>
      </c>
      <c r="I37" s="27">
        <v>286</v>
      </c>
      <c r="J37" s="27">
        <v>11.2</v>
      </c>
      <c r="K37" s="27">
        <v>28.2</v>
      </c>
      <c r="L37" s="27">
        <v>24.2</v>
      </c>
      <c r="M37" s="27">
        <v>53.1</v>
      </c>
      <c r="N37" s="27">
        <v>6.3</v>
      </c>
      <c r="O37" s="27">
        <v>26.3</v>
      </c>
      <c r="P37" s="27">
        <v>6.1</v>
      </c>
      <c r="Q37" s="27">
        <v>1.2</v>
      </c>
      <c r="R37" s="27">
        <v>5.5</v>
      </c>
      <c r="S37" s="27">
        <v>0.8</v>
      </c>
      <c r="T37" s="27">
        <v>5.2</v>
      </c>
      <c r="U37" s="27">
        <v>1</v>
      </c>
      <c r="V37" s="27">
        <v>3.1</v>
      </c>
      <c r="W37" s="27">
        <v>0.5</v>
      </c>
      <c r="X37" s="27">
        <v>3.2</v>
      </c>
      <c r="Y37" s="27">
        <v>0.5</v>
      </c>
      <c r="Z37" s="27">
        <v>6.89</v>
      </c>
      <c r="AA37" s="27">
        <v>1.9</v>
      </c>
      <c r="AB37" s="27">
        <v>116</v>
      </c>
      <c r="AC37" s="27">
        <v>84</v>
      </c>
      <c r="AD37" s="27">
        <v>4.7699999999999996</v>
      </c>
      <c r="AE37" s="27">
        <v>0.34</v>
      </c>
      <c r="AF37" s="27">
        <v>13</v>
      </c>
      <c r="AG37" s="27">
        <v>0.8</v>
      </c>
      <c r="AH37" s="27">
        <v>93.8</v>
      </c>
      <c r="AI37" s="27">
        <v>2341</v>
      </c>
      <c r="AJ37" s="27"/>
      <c r="AK37" s="27">
        <v>59271</v>
      </c>
      <c r="AL37" s="27">
        <v>25</v>
      </c>
      <c r="AM37" s="27">
        <v>10</v>
      </c>
      <c r="AN37" s="27">
        <v>49</v>
      </c>
      <c r="AO37" s="27">
        <v>0.1</v>
      </c>
      <c r="AP37" s="27">
        <v>0.2</v>
      </c>
      <c r="AQ37" s="27">
        <v>63</v>
      </c>
      <c r="AR37" s="27">
        <v>54946</v>
      </c>
      <c r="AS37" s="27">
        <v>11.9</v>
      </c>
      <c r="AT37" s="27">
        <v>0.06</v>
      </c>
      <c r="AU37" s="27"/>
      <c r="AV37" s="27">
        <v>2</v>
      </c>
      <c r="AW37" s="27">
        <v>16.43</v>
      </c>
      <c r="AX37" s="27">
        <v>0.4</v>
      </c>
      <c r="AY37" s="27">
        <v>0.4</v>
      </c>
      <c r="AZ37" s="27">
        <v>0.17</v>
      </c>
    </row>
    <row r="38" spans="1:52" x14ac:dyDescent="0.3">
      <c r="A38" s="29" t="s">
        <v>299</v>
      </c>
      <c r="B38" s="27">
        <v>148.83024700000001</v>
      </c>
      <c r="C38" s="27">
        <v>-23.162618999999999</v>
      </c>
      <c r="D38" s="27">
        <v>14</v>
      </c>
      <c r="E38" s="27">
        <v>32.6</v>
      </c>
      <c r="F38" s="27">
        <v>3.5</v>
      </c>
      <c r="G38" s="27">
        <v>1</v>
      </c>
      <c r="H38" s="27">
        <v>203</v>
      </c>
      <c r="I38" s="27">
        <v>189</v>
      </c>
      <c r="J38" s="27">
        <v>5.8</v>
      </c>
      <c r="K38" s="27">
        <v>18</v>
      </c>
      <c r="L38" s="27">
        <v>15.5</v>
      </c>
      <c r="M38" s="27">
        <v>32</v>
      </c>
      <c r="N38" s="27">
        <v>3.7</v>
      </c>
      <c r="O38" s="27">
        <v>14.4</v>
      </c>
      <c r="P38" s="27">
        <v>2.8</v>
      </c>
      <c r="Q38" s="27">
        <v>0.6</v>
      </c>
      <c r="R38" s="27">
        <v>2.4</v>
      </c>
      <c r="S38" s="27">
        <v>0.4</v>
      </c>
      <c r="T38" s="27">
        <v>2.8</v>
      </c>
      <c r="U38" s="27">
        <v>0.6</v>
      </c>
      <c r="V38" s="27">
        <v>2</v>
      </c>
      <c r="W38" s="27">
        <v>0.3</v>
      </c>
      <c r="X38" s="27">
        <v>2.2000000000000002</v>
      </c>
      <c r="Y38" s="27">
        <v>0.4</v>
      </c>
      <c r="Z38" s="27">
        <v>3.37</v>
      </c>
      <c r="AA38" s="27">
        <v>1.1000000000000001</v>
      </c>
      <c r="AB38" s="27">
        <v>141</v>
      </c>
      <c r="AC38" s="27">
        <v>118</v>
      </c>
      <c r="AD38" s="27">
        <v>3.66</v>
      </c>
      <c r="AE38" s="27">
        <v>0.15</v>
      </c>
      <c r="AF38" s="27">
        <v>7</v>
      </c>
      <c r="AG38" s="27">
        <v>0.4</v>
      </c>
      <c r="AH38" s="27">
        <v>83.7</v>
      </c>
      <c r="AI38" s="27">
        <v>247</v>
      </c>
      <c r="AJ38" s="27"/>
      <c r="AK38" s="27">
        <v>7578</v>
      </c>
      <c r="AL38" s="27">
        <v>18</v>
      </c>
      <c r="AM38" s="27">
        <v>3</v>
      </c>
      <c r="AN38" s="27">
        <v>25</v>
      </c>
      <c r="AO38" s="27">
        <v>0.1</v>
      </c>
      <c r="AP38" s="27">
        <v>0.1</v>
      </c>
      <c r="AQ38" s="27">
        <v>51</v>
      </c>
      <c r="AR38" s="27">
        <v>30715</v>
      </c>
      <c r="AS38" s="27">
        <v>6.7</v>
      </c>
      <c r="AT38" s="27">
        <v>0.04</v>
      </c>
      <c r="AU38" s="27"/>
      <c r="AV38" s="27">
        <v>1</v>
      </c>
      <c r="AW38" s="27">
        <v>6.98</v>
      </c>
      <c r="AX38" s="27">
        <v>0.3</v>
      </c>
      <c r="AY38" s="27"/>
      <c r="AZ38" s="27">
        <v>0.06</v>
      </c>
    </row>
    <row r="39" spans="1:52" x14ac:dyDescent="0.3">
      <c r="A39" s="29" t="s">
        <v>300</v>
      </c>
      <c r="B39" s="27">
        <v>148.83024700000001</v>
      </c>
      <c r="C39" s="27">
        <v>-23.162618999999999</v>
      </c>
      <c r="D39" s="27">
        <v>15</v>
      </c>
      <c r="E39" s="27">
        <v>192</v>
      </c>
      <c r="F39" s="27">
        <v>13.4</v>
      </c>
      <c r="G39" s="27">
        <v>5</v>
      </c>
      <c r="H39" s="27">
        <v>646</v>
      </c>
      <c r="I39" s="27">
        <v>900</v>
      </c>
      <c r="J39" s="27">
        <v>17.899999999999999</v>
      </c>
      <c r="K39" s="27">
        <v>36.200000000000003</v>
      </c>
      <c r="L39" s="27">
        <v>20</v>
      </c>
      <c r="M39" s="27">
        <v>51.7</v>
      </c>
      <c r="N39" s="27">
        <v>6.6</v>
      </c>
      <c r="O39" s="27">
        <v>29.3</v>
      </c>
      <c r="P39" s="27">
        <v>7.7</v>
      </c>
      <c r="Q39" s="27">
        <v>1.7</v>
      </c>
      <c r="R39" s="27">
        <v>7.2</v>
      </c>
      <c r="S39" s="27">
        <v>1.1000000000000001</v>
      </c>
      <c r="T39" s="27">
        <v>6.9</v>
      </c>
      <c r="U39" s="27">
        <v>1.5</v>
      </c>
      <c r="V39" s="27">
        <v>4.5999999999999996</v>
      </c>
      <c r="W39" s="27">
        <v>0.7</v>
      </c>
      <c r="X39" s="27">
        <v>4.7</v>
      </c>
      <c r="Y39" s="27">
        <v>0.7</v>
      </c>
      <c r="Z39" s="27">
        <v>15.02</v>
      </c>
      <c r="AA39" s="27">
        <v>3.1</v>
      </c>
      <c r="AB39" s="27">
        <v>214</v>
      </c>
      <c r="AC39" s="27">
        <v>32</v>
      </c>
      <c r="AD39" s="27">
        <v>2.2000000000000002</v>
      </c>
      <c r="AE39" s="27">
        <v>0.72</v>
      </c>
      <c r="AF39" s="27"/>
      <c r="AG39" s="27">
        <v>0.4</v>
      </c>
      <c r="AH39" s="27">
        <v>10.5</v>
      </c>
      <c r="AI39" s="27">
        <v>157</v>
      </c>
      <c r="AJ39" s="27"/>
      <c r="AK39" s="27">
        <v>14658</v>
      </c>
      <c r="AL39" s="27">
        <v>5</v>
      </c>
      <c r="AM39" s="27"/>
      <c r="AN39" s="27">
        <v>8</v>
      </c>
      <c r="AO39" s="27">
        <v>0.1</v>
      </c>
      <c r="AP39" s="27">
        <v>0.3</v>
      </c>
      <c r="AQ39" s="27">
        <v>193</v>
      </c>
      <c r="AR39" s="27">
        <v>144838</v>
      </c>
      <c r="AS39" s="27">
        <v>35.1</v>
      </c>
      <c r="AT39" s="27">
        <v>0.12</v>
      </c>
      <c r="AU39" s="27">
        <v>1</v>
      </c>
      <c r="AV39" s="27">
        <v>4</v>
      </c>
      <c r="AW39" s="27">
        <v>27.04</v>
      </c>
      <c r="AX39" s="27">
        <v>0.4</v>
      </c>
      <c r="AY39" s="27">
        <v>0.6</v>
      </c>
      <c r="AZ39" s="27">
        <v>0.06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topLeftCell="A64" workbookViewId="0">
      <selection activeCell="B7" sqref="B7"/>
    </sheetView>
  </sheetViews>
  <sheetFormatPr defaultRowHeight="14.4" x14ac:dyDescent="0.3"/>
  <cols>
    <col min="1" max="1" width="16.5546875" style="40" bestFit="1" customWidth="1"/>
    <col min="2" max="2" width="22.6640625" style="29" bestFit="1" customWidth="1"/>
    <col min="3" max="4" width="14.5546875" style="43" customWidth="1"/>
    <col min="5" max="5" width="15.6640625" bestFit="1" customWidth="1"/>
  </cols>
  <sheetData>
    <row r="1" spans="1:5" s="27" customFormat="1" ht="15" thickBot="1" x14ac:dyDescent="0.35">
      <c r="A1" s="18" t="s">
        <v>28</v>
      </c>
      <c r="B1" s="18" t="s">
        <v>29</v>
      </c>
      <c r="C1" s="42" t="s">
        <v>30</v>
      </c>
      <c r="D1" s="42" t="s">
        <v>31</v>
      </c>
      <c r="E1" s="18" t="s">
        <v>32</v>
      </c>
    </row>
    <row r="2" spans="1:5" ht="15" thickTop="1" x14ac:dyDescent="0.3">
      <c r="A2" s="40" t="s">
        <v>33</v>
      </c>
      <c r="B2" s="29" t="s">
        <v>34</v>
      </c>
      <c r="C2" s="43">
        <v>147.837809779</v>
      </c>
      <c r="D2" s="43">
        <v>-20.570508509900002</v>
      </c>
      <c r="E2" s="27" t="s">
        <v>28</v>
      </c>
    </row>
    <row r="3" spans="1:5" x14ac:dyDescent="0.3">
      <c r="B3" s="29" t="s">
        <v>35</v>
      </c>
      <c r="C3" s="43">
        <v>147.80311979699999</v>
      </c>
      <c r="D3" s="43">
        <v>-20.5759500755</v>
      </c>
      <c r="E3" s="27" t="s">
        <v>28</v>
      </c>
    </row>
    <row r="4" spans="1:5" x14ac:dyDescent="0.3">
      <c r="B4" s="29" t="s">
        <v>36</v>
      </c>
      <c r="C4" s="43">
        <v>147.77931294800001</v>
      </c>
      <c r="D4" s="43">
        <v>-20.584792619800002</v>
      </c>
      <c r="E4" s="27" t="s">
        <v>28</v>
      </c>
    </row>
    <row r="5" spans="1:5" x14ac:dyDescent="0.3">
      <c r="B5" s="29" t="s">
        <v>37</v>
      </c>
      <c r="C5" s="43">
        <v>147.75822688100001</v>
      </c>
      <c r="D5" s="43">
        <v>-20.580031249800001</v>
      </c>
      <c r="E5" s="27" t="s">
        <v>28</v>
      </c>
    </row>
    <row r="6" spans="1:5" x14ac:dyDescent="0.3">
      <c r="B6" s="29" t="s">
        <v>38</v>
      </c>
      <c r="C6" s="43">
        <v>147.78203372999999</v>
      </c>
      <c r="D6" s="43">
        <v>-20.546021464300001</v>
      </c>
      <c r="E6" s="27" t="s">
        <v>28</v>
      </c>
    </row>
    <row r="7" spans="1:5" x14ac:dyDescent="0.3">
      <c r="B7" s="29" t="s">
        <v>39</v>
      </c>
      <c r="C7" s="43">
        <v>147.756866489</v>
      </c>
      <c r="D7" s="43">
        <v>-20.547381855699999</v>
      </c>
      <c r="E7" s="27" t="s">
        <v>28</v>
      </c>
    </row>
    <row r="8" spans="1:5" x14ac:dyDescent="0.3">
      <c r="A8" s="40" t="s">
        <v>40</v>
      </c>
      <c r="B8" s="29" t="s">
        <v>41</v>
      </c>
      <c r="C8" s="43">
        <v>147.91434708599999</v>
      </c>
      <c r="D8" s="43">
        <v>-21.152485884200001</v>
      </c>
      <c r="E8" s="27" t="s">
        <v>28</v>
      </c>
    </row>
    <row r="9" spans="1:5" x14ac:dyDescent="0.3">
      <c r="B9" s="29" t="s">
        <v>42</v>
      </c>
      <c r="C9" s="43">
        <v>147.90070143599999</v>
      </c>
      <c r="D9" s="43">
        <v>-21.1773691277</v>
      </c>
      <c r="E9" s="27" t="s">
        <v>28</v>
      </c>
    </row>
    <row r="10" spans="1:5" x14ac:dyDescent="0.3">
      <c r="B10" s="29" t="s">
        <v>43</v>
      </c>
      <c r="C10" s="43">
        <v>147.90070143599999</v>
      </c>
      <c r="D10" s="43">
        <v>-21.210279224000001</v>
      </c>
      <c r="E10" s="27" t="s">
        <v>28</v>
      </c>
    </row>
    <row r="11" spans="1:5" x14ac:dyDescent="0.3">
      <c r="B11" s="29" t="s">
        <v>44</v>
      </c>
      <c r="C11" s="43">
        <v>147.910333659</v>
      </c>
      <c r="D11" s="43">
        <v>-21.238373208599999</v>
      </c>
      <c r="E11" s="27" t="s">
        <v>28</v>
      </c>
    </row>
    <row r="12" spans="1:5" x14ac:dyDescent="0.3">
      <c r="A12" s="40" t="s">
        <v>45</v>
      </c>
      <c r="B12" s="29" t="s">
        <v>46</v>
      </c>
      <c r="C12" s="43">
        <v>148.460331655</v>
      </c>
      <c r="D12" s="43">
        <v>-21.851504944999999</v>
      </c>
      <c r="E12" s="27" t="s">
        <v>28</v>
      </c>
    </row>
    <row r="13" spans="1:5" x14ac:dyDescent="0.3">
      <c r="B13" s="29" t="s">
        <v>47</v>
      </c>
      <c r="C13" s="43">
        <v>148.460331655</v>
      </c>
      <c r="D13" s="43">
        <v>-21.851504944999999</v>
      </c>
      <c r="E13" s="27" t="s">
        <v>28</v>
      </c>
    </row>
    <row r="14" spans="1:5" x14ac:dyDescent="0.3">
      <c r="B14" s="29" t="s">
        <v>48</v>
      </c>
      <c r="C14" s="43">
        <v>148.460331655</v>
      </c>
      <c r="D14" s="43">
        <v>-21.851504944999999</v>
      </c>
      <c r="E14" s="27" t="s">
        <v>28</v>
      </c>
    </row>
    <row r="15" spans="1:5" x14ac:dyDescent="0.3">
      <c r="B15" s="29" t="s">
        <v>49</v>
      </c>
      <c r="C15" s="43">
        <v>148.460331655</v>
      </c>
      <c r="D15" s="43">
        <v>-21.851504944999999</v>
      </c>
      <c r="E15" s="27" t="s">
        <v>28</v>
      </c>
    </row>
    <row r="16" spans="1:5" x14ac:dyDescent="0.3">
      <c r="B16" s="29" t="s">
        <v>50</v>
      </c>
      <c r="C16" s="43">
        <v>148.47054437200001</v>
      </c>
      <c r="D16" s="43">
        <v>-21.833015337300001</v>
      </c>
      <c r="E16" s="27" t="s">
        <v>28</v>
      </c>
    </row>
    <row r="17" spans="1:5" x14ac:dyDescent="0.3">
      <c r="B17" s="29" t="s">
        <v>51</v>
      </c>
      <c r="C17" s="43">
        <v>148.47054437200001</v>
      </c>
      <c r="D17" s="43">
        <v>-21.833015337300001</v>
      </c>
      <c r="E17" s="27" t="s">
        <v>28</v>
      </c>
    </row>
    <row r="18" spans="1:5" x14ac:dyDescent="0.3">
      <c r="B18" s="29" t="s">
        <v>52</v>
      </c>
      <c r="C18" s="43">
        <v>148.47054437200001</v>
      </c>
      <c r="D18" s="43">
        <v>-21.833015337300001</v>
      </c>
      <c r="E18" s="27" t="s">
        <v>28</v>
      </c>
    </row>
    <row r="19" spans="1:5" x14ac:dyDescent="0.3">
      <c r="A19" s="40" t="s">
        <v>53</v>
      </c>
      <c r="B19" s="29" t="s">
        <v>54</v>
      </c>
      <c r="C19" s="43">
        <v>148.39023494</v>
      </c>
      <c r="D19" s="43">
        <v>-21.963591495300001</v>
      </c>
      <c r="E19" s="27" t="s">
        <v>28</v>
      </c>
    </row>
    <row r="20" spans="1:5" x14ac:dyDescent="0.3">
      <c r="B20" s="29" t="s">
        <v>55</v>
      </c>
      <c r="C20" s="43">
        <v>148.39023494</v>
      </c>
      <c r="D20" s="43">
        <v>-21.963591495300001</v>
      </c>
      <c r="E20" s="27" t="s">
        <v>28</v>
      </c>
    </row>
    <row r="21" spans="1:5" x14ac:dyDescent="0.3">
      <c r="B21" s="29" t="s">
        <v>56</v>
      </c>
      <c r="C21" s="43">
        <v>148.39023494</v>
      </c>
      <c r="D21" s="43">
        <v>-21.963591495300001</v>
      </c>
      <c r="E21" s="27" t="s">
        <v>28</v>
      </c>
    </row>
    <row r="22" spans="1:5" x14ac:dyDescent="0.3">
      <c r="B22" s="29" t="s">
        <v>57</v>
      </c>
      <c r="C22" s="43">
        <v>148.39023494</v>
      </c>
      <c r="D22" s="43">
        <v>-21.963591495300001</v>
      </c>
      <c r="E22" s="27" t="s">
        <v>28</v>
      </c>
    </row>
    <row r="23" spans="1:5" x14ac:dyDescent="0.3">
      <c r="B23" s="29" t="s">
        <v>58</v>
      </c>
      <c r="C23" s="43">
        <v>148.39023494</v>
      </c>
      <c r="D23" s="43">
        <v>-21.963591495300001</v>
      </c>
      <c r="E23" s="27" t="s">
        <v>28</v>
      </c>
    </row>
    <row r="24" spans="1:5" x14ac:dyDescent="0.3">
      <c r="A24" s="40" t="s">
        <v>59</v>
      </c>
      <c r="B24" s="29" t="s">
        <v>60</v>
      </c>
      <c r="C24" s="43">
        <v>148.46561901499999</v>
      </c>
      <c r="D24" s="43">
        <v>-22.402182512700001</v>
      </c>
      <c r="E24" s="27" t="s">
        <v>61</v>
      </c>
    </row>
    <row r="25" spans="1:5" x14ac:dyDescent="0.3">
      <c r="B25" s="29" t="s">
        <v>62</v>
      </c>
      <c r="C25" s="43">
        <v>148.39513473900001</v>
      </c>
      <c r="D25" s="43">
        <v>-22.403529345999999</v>
      </c>
      <c r="E25" s="27" t="s">
        <v>61</v>
      </c>
    </row>
    <row r="26" spans="1:5" x14ac:dyDescent="0.3">
      <c r="B26" s="29" t="s">
        <v>63</v>
      </c>
      <c r="C26" s="43">
        <v>148.40546046099999</v>
      </c>
      <c r="D26" s="43">
        <v>-22.398590957300001</v>
      </c>
      <c r="E26" s="27" t="s">
        <v>61</v>
      </c>
    </row>
    <row r="27" spans="1:5" x14ac:dyDescent="0.3">
      <c r="B27" s="29" t="s">
        <v>64</v>
      </c>
      <c r="C27" s="43">
        <v>148.438682349</v>
      </c>
      <c r="D27" s="43">
        <v>-22.386020513199998</v>
      </c>
      <c r="E27" s="27" t="s">
        <v>61</v>
      </c>
    </row>
    <row r="28" spans="1:5" x14ac:dyDescent="0.3">
      <c r="B28" s="29" t="s">
        <v>65</v>
      </c>
      <c r="C28" s="43">
        <v>148.42700979400001</v>
      </c>
      <c r="D28" s="43">
        <v>-22.387816290899998</v>
      </c>
      <c r="E28" s="27" t="s">
        <v>61</v>
      </c>
    </row>
    <row r="29" spans="1:5" x14ac:dyDescent="0.3">
      <c r="B29" s="29" t="s">
        <v>66</v>
      </c>
      <c r="C29" s="43">
        <v>148.41623512800001</v>
      </c>
      <c r="D29" s="43">
        <v>-22.3932036241</v>
      </c>
      <c r="E29" s="27" t="s">
        <v>61</v>
      </c>
    </row>
    <row r="30" spans="1:5" x14ac:dyDescent="0.3">
      <c r="B30" s="29" t="s">
        <v>67</v>
      </c>
      <c r="C30" s="43">
        <v>148.43509079399999</v>
      </c>
      <c r="D30" s="43">
        <v>-22.3990399017</v>
      </c>
      <c r="E30" s="27" t="s">
        <v>61</v>
      </c>
    </row>
    <row r="31" spans="1:5" x14ac:dyDescent="0.3">
      <c r="B31" s="29" t="s">
        <v>68</v>
      </c>
      <c r="C31" s="43">
        <v>148.43733551599999</v>
      </c>
      <c r="D31" s="43">
        <v>-22.408467734799999</v>
      </c>
      <c r="E31" s="27" t="s">
        <v>61</v>
      </c>
    </row>
    <row r="32" spans="1:5" x14ac:dyDescent="0.3">
      <c r="B32" s="29" t="s">
        <v>69</v>
      </c>
      <c r="C32" s="43">
        <v>148.44317179399999</v>
      </c>
      <c r="D32" s="43">
        <v>-22.416548734599999</v>
      </c>
      <c r="E32" s="27" t="s">
        <v>61</v>
      </c>
    </row>
    <row r="33" spans="1:5" x14ac:dyDescent="0.3">
      <c r="B33" s="29" t="s">
        <v>70</v>
      </c>
      <c r="C33" s="43">
        <v>148.45259962700001</v>
      </c>
      <c r="D33" s="43">
        <v>-22.408916679200001</v>
      </c>
      <c r="E33" s="27" t="s">
        <v>61</v>
      </c>
    </row>
    <row r="34" spans="1:5" x14ac:dyDescent="0.3">
      <c r="B34" s="29" t="s">
        <v>71</v>
      </c>
      <c r="C34" s="43">
        <v>148.43509079399999</v>
      </c>
      <c r="D34" s="43">
        <v>-22.3990399017</v>
      </c>
      <c r="E34" s="27" t="s">
        <v>61</v>
      </c>
    </row>
    <row r="35" spans="1:5" x14ac:dyDescent="0.3">
      <c r="B35" s="29" t="s">
        <v>72</v>
      </c>
      <c r="C35" s="43">
        <v>148.43509079399999</v>
      </c>
      <c r="D35" s="43">
        <v>-22.3990399017</v>
      </c>
      <c r="E35" s="27" t="s">
        <v>61</v>
      </c>
    </row>
    <row r="36" spans="1:5" x14ac:dyDescent="0.3">
      <c r="A36" s="40" t="s">
        <v>73</v>
      </c>
      <c r="B36" s="29" t="s">
        <v>74</v>
      </c>
      <c r="C36" s="43">
        <v>148.537698283</v>
      </c>
      <c r="D36" s="43">
        <v>-23.060179805400001</v>
      </c>
      <c r="E36" s="27" t="s">
        <v>28</v>
      </c>
    </row>
    <row r="37" spans="1:5" x14ac:dyDescent="0.3">
      <c r="A37" s="40" t="s">
        <v>75</v>
      </c>
      <c r="B37" s="29" t="s">
        <v>76</v>
      </c>
      <c r="C37" s="43">
        <v>148.34682859</v>
      </c>
      <c r="D37" s="43">
        <v>-24.4703471682</v>
      </c>
      <c r="E37" s="27" t="s">
        <v>28</v>
      </c>
    </row>
    <row r="38" spans="1:5" x14ac:dyDescent="0.3">
      <c r="B38" s="29" t="s">
        <v>77</v>
      </c>
      <c r="C38" s="43">
        <v>148.400791527</v>
      </c>
      <c r="D38" s="43">
        <v>-24.443905329100001</v>
      </c>
      <c r="E38" s="27" t="s">
        <v>28</v>
      </c>
    </row>
    <row r="39" spans="1:5" x14ac:dyDescent="0.3">
      <c r="B39" s="29" t="s">
        <v>78</v>
      </c>
      <c r="C39" s="43">
        <v>148.433708919</v>
      </c>
      <c r="D39" s="43">
        <v>-24.4919323429</v>
      </c>
      <c r="E39" s="27" t="s">
        <v>28</v>
      </c>
    </row>
    <row r="40" spans="1:5" x14ac:dyDescent="0.3">
      <c r="A40" s="40" t="s">
        <v>79</v>
      </c>
      <c r="B40" s="44" t="s">
        <v>80</v>
      </c>
      <c r="C40" s="43">
        <v>149.39838599999999</v>
      </c>
      <c r="D40" s="43">
        <v>-25.913608</v>
      </c>
      <c r="E40" s="27" t="s">
        <v>28</v>
      </c>
    </row>
    <row r="41" spans="1:5" x14ac:dyDescent="0.3">
      <c r="B41" s="44" t="s">
        <v>81</v>
      </c>
      <c r="C41" s="43">
        <v>150.094672</v>
      </c>
      <c r="D41" s="43">
        <v>-26.073307</v>
      </c>
      <c r="E41" s="27" t="s">
        <v>28</v>
      </c>
    </row>
    <row r="42" spans="1:5" x14ac:dyDescent="0.3">
      <c r="B42" s="44" t="s">
        <v>82</v>
      </c>
      <c r="C42" s="43">
        <v>150.094672</v>
      </c>
      <c r="D42" s="43">
        <v>-26.073307</v>
      </c>
      <c r="E42" s="27" t="s">
        <v>28</v>
      </c>
    </row>
    <row r="43" spans="1:5" x14ac:dyDescent="0.3">
      <c r="B43" s="44" t="s">
        <v>83</v>
      </c>
      <c r="C43" s="43">
        <v>150.09742</v>
      </c>
      <c r="D43" s="43">
        <v>-26.078681</v>
      </c>
      <c r="E43" s="27" t="s">
        <v>28</v>
      </c>
    </row>
    <row r="44" spans="1:5" x14ac:dyDescent="0.3">
      <c r="B44" s="44" t="s">
        <v>84</v>
      </c>
      <c r="C44" s="43">
        <v>150.09742</v>
      </c>
      <c r="D44" s="43">
        <v>-26.078681</v>
      </c>
      <c r="E44" s="27" t="s">
        <v>28</v>
      </c>
    </row>
    <row r="45" spans="1:5" x14ac:dyDescent="0.3">
      <c r="B45" s="44" t="s">
        <v>85</v>
      </c>
      <c r="C45" s="43">
        <v>150.09742</v>
      </c>
      <c r="D45" s="43">
        <v>-26.078681</v>
      </c>
      <c r="E45" s="27" t="s">
        <v>28</v>
      </c>
    </row>
    <row r="46" spans="1:5" x14ac:dyDescent="0.3">
      <c r="B46" s="44" t="s">
        <v>86</v>
      </c>
      <c r="C46" s="43">
        <v>150.13777899999999</v>
      </c>
      <c r="D46" s="43">
        <v>-26.085343000000002</v>
      </c>
      <c r="E46" s="27" t="s">
        <v>28</v>
      </c>
    </row>
    <row r="47" spans="1:5" x14ac:dyDescent="0.3">
      <c r="B47" s="44" t="s">
        <v>87</v>
      </c>
      <c r="C47" s="43">
        <v>150.13777899999999</v>
      </c>
      <c r="D47" s="43">
        <v>-26.085343000000002</v>
      </c>
      <c r="E47" s="27" t="s">
        <v>28</v>
      </c>
    </row>
    <row r="48" spans="1:5" x14ac:dyDescent="0.3">
      <c r="B48" s="44" t="s">
        <v>88</v>
      </c>
      <c r="C48" s="43">
        <v>150.13777899999999</v>
      </c>
      <c r="D48" s="43">
        <v>-26.085343000000002</v>
      </c>
      <c r="E48" s="27" t="s">
        <v>28</v>
      </c>
    </row>
    <row r="49" spans="2:5" x14ac:dyDescent="0.3">
      <c r="B49" s="44" t="s">
        <v>89</v>
      </c>
      <c r="C49" s="43">
        <v>150.13777899999999</v>
      </c>
      <c r="D49" s="43">
        <v>-26.085343000000002</v>
      </c>
      <c r="E49" s="27" t="s">
        <v>28</v>
      </c>
    </row>
    <row r="50" spans="2:5" x14ac:dyDescent="0.3">
      <c r="B50" s="44" t="s">
        <v>90</v>
      </c>
      <c r="C50" s="43">
        <v>150.15499700000001</v>
      </c>
      <c r="D50" s="43">
        <v>-26.08193</v>
      </c>
      <c r="E50" s="27" t="s">
        <v>28</v>
      </c>
    </row>
    <row r="51" spans="2:5" x14ac:dyDescent="0.3">
      <c r="B51" s="44" t="s">
        <v>91</v>
      </c>
      <c r="C51" s="43">
        <v>150.15499700000001</v>
      </c>
      <c r="D51" s="43">
        <v>-26.08193</v>
      </c>
      <c r="E51" s="27" t="s">
        <v>28</v>
      </c>
    </row>
    <row r="52" spans="2:5" x14ac:dyDescent="0.3">
      <c r="B52" s="44" t="s">
        <v>92</v>
      </c>
      <c r="C52" s="43">
        <v>150.15499700000001</v>
      </c>
      <c r="D52" s="43">
        <v>-26.08193</v>
      </c>
      <c r="E52" s="27" t="s">
        <v>28</v>
      </c>
    </row>
    <row r="53" spans="2:5" x14ac:dyDescent="0.3">
      <c r="B53" s="44" t="s">
        <v>93</v>
      </c>
      <c r="C53" s="43">
        <v>150.08821699999999</v>
      </c>
      <c r="D53" s="43">
        <v>-26.239962999999999</v>
      </c>
      <c r="E53" s="27" t="s">
        <v>28</v>
      </c>
    </row>
    <row r="54" spans="2:5" x14ac:dyDescent="0.3">
      <c r="B54" s="44" t="s">
        <v>94</v>
      </c>
      <c r="C54" s="43">
        <v>150.08821699999999</v>
      </c>
      <c r="D54" s="43">
        <v>-26.239962999999999</v>
      </c>
      <c r="E54" s="27" t="s">
        <v>28</v>
      </c>
    </row>
    <row r="55" spans="2:5" x14ac:dyDescent="0.3">
      <c r="B55" s="44" t="s">
        <v>95</v>
      </c>
      <c r="C55" s="43">
        <v>150.08821699999999</v>
      </c>
      <c r="D55" s="43">
        <v>-26.239962999999999</v>
      </c>
      <c r="E55" s="27" t="s">
        <v>28</v>
      </c>
    </row>
    <row r="56" spans="2:5" x14ac:dyDescent="0.3">
      <c r="B56" s="44" t="s">
        <v>96</v>
      </c>
      <c r="C56" s="43">
        <v>150.08508900000001</v>
      </c>
      <c r="D56" s="43">
        <v>-26.282449</v>
      </c>
      <c r="E56" s="27" t="s">
        <v>28</v>
      </c>
    </row>
    <row r="57" spans="2:5" x14ac:dyDescent="0.3">
      <c r="B57" s="44" t="s">
        <v>97</v>
      </c>
      <c r="C57" s="43">
        <v>150.08508900000001</v>
      </c>
      <c r="D57" s="43">
        <v>-26.282449</v>
      </c>
      <c r="E57" s="27" t="s">
        <v>28</v>
      </c>
    </row>
    <row r="58" spans="2:5" x14ac:dyDescent="0.3">
      <c r="B58" s="44" t="s">
        <v>98</v>
      </c>
      <c r="C58" s="43">
        <v>150.08508900000001</v>
      </c>
      <c r="D58" s="43">
        <v>-26.288988</v>
      </c>
      <c r="E58" s="27" t="s">
        <v>28</v>
      </c>
    </row>
    <row r="59" spans="2:5" x14ac:dyDescent="0.3">
      <c r="B59" s="44" t="s">
        <v>99</v>
      </c>
      <c r="C59" s="43">
        <v>150.13295199999999</v>
      </c>
      <c r="D59" s="43">
        <v>-26.297433000000002</v>
      </c>
      <c r="E59" s="27" t="s">
        <v>28</v>
      </c>
    </row>
    <row r="60" spans="2:5" x14ac:dyDescent="0.3">
      <c r="B60" s="44" t="s">
        <v>100</v>
      </c>
      <c r="C60" s="43">
        <v>150.14344500000001</v>
      </c>
      <c r="D60" s="43">
        <v>-26.308062</v>
      </c>
      <c r="E60" s="27" t="s">
        <v>28</v>
      </c>
    </row>
    <row r="61" spans="2:5" x14ac:dyDescent="0.3">
      <c r="B61" s="44" t="s">
        <v>101</v>
      </c>
      <c r="C61" s="43">
        <v>150.147187</v>
      </c>
      <c r="D61" s="43">
        <v>-26.316582</v>
      </c>
      <c r="E61" s="27" t="s">
        <v>28</v>
      </c>
    </row>
    <row r="62" spans="2:5" x14ac:dyDescent="0.3">
      <c r="B62" s="44" t="s">
        <v>102</v>
      </c>
      <c r="C62" s="43">
        <v>150.147187</v>
      </c>
      <c r="D62" s="43">
        <v>-26.316582</v>
      </c>
      <c r="E62" s="27" t="s">
        <v>28</v>
      </c>
    </row>
    <row r="63" spans="2:5" x14ac:dyDescent="0.3">
      <c r="B63" s="44" t="s">
        <v>103</v>
      </c>
      <c r="C63" s="43">
        <v>150.147187</v>
      </c>
      <c r="D63" s="43">
        <v>-26.316582</v>
      </c>
      <c r="E63" s="27" t="s">
        <v>28</v>
      </c>
    </row>
    <row r="64" spans="2:5" x14ac:dyDescent="0.3">
      <c r="B64" s="44" t="s">
        <v>104</v>
      </c>
      <c r="C64" s="43">
        <v>150.143213</v>
      </c>
      <c r="D64" s="43">
        <v>-26.321956</v>
      </c>
      <c r="E64" s="27" t="s">
        <v>28</v>
      </c>
    </row>
    <row r="65" spans="1:5" x14ac:dyDescent="0.3">
      <c r="B65" s="44" t="s">
        <v>105</v>
      </c>
      <c r="C65" s="43">
        <v>150.143213</v>
      </c>
      <c r="D65" s="43">
        <v>-26.321956</v>
      </c>
      <c r="E65" s="27" t="s">
        <v>28</v>
      </c>
    </row>
    <row r="66" spans="1:5" x14ac:dyDescent="0.3">
      <c r="B66" s="44" t="s">
        <v>106</v>
      </c>
      <c r="C66" s="43">
        <v>150.143213</v>
      </c>
      <c r="D66" s="43">
        <v>-26.321956</v>
      </c>
      <c r="E66" s="27" t="s">
        <v>28</v>
      </c>
    </row>
    <row r="67" spans="1:5" x14ac:dyDescent="0.3">
      <c r="A67" s="40" t="s">
        <v>107</v>
      </c>
      <c r="B67" s="29" t="s">
        <v>108</v>
      </c>
      <c r="C67" s="43">
        <v>151.89777401800001</v>
      </c>
      <c r="D67" s="43">
        <v>-26.812498593000001</v>
      </c>
      <c r="E67" s="27" t="s">
        <v>28</v>
      </c>
    </row>
    <row r="68" spans="1:5" x14ac:dyDescent="0.3">
      <c r="B68" s="29" t="s">
        <v>109</v>
      </c>
      <c r="C68" s="43">
        <v>151.898248696</v>
      </c>
      <c r="D68" s="43">
        <v>-26.812312706</v>
      </c>
      <c r="E68" s="27" t="s">
        <v>28</v>
      </c>
    </row>
    <row r="69" spans="1:5" x14ac:dyDescent="0.3">
      <c r="B69" s="29" t="s">
        <v>110</v>
      </c>
      <c r="C69" s="43">
        <v>151.902663547</v>
      </c>
      <c r="D69" s="43">
        <v>-26.837588662999998</v>
      </c>
      <c r="E69" s="27" t="s">
        <v>28</v>
      </c>
    </row>
    <row r="70" spans="1:5" x14ac:dyDescent="0.3">
      <c r="B70" s="29" t="s">
        <v>111</v>
      </c>
      <c r="C70" s="43">
        <v>151.90270240500001</v>
      </c>
      <c r="D70" s="43">
        <v>-26.837733407999998</v>
      </c>
      <c r="E70" s="27" t="s">
        <v>28</v>
      </c>
    </row>
    <row r="71" spans="1:5" x14ac:dyDescent="0.3">
      <c r="B71" s="29" t="s">
        <v>112</v>
      </c>
      <c r="C71" s="43">
        <v>151.90359294699999</v>
      </c>
      <c r="D71" s="43">
        <v>-26.821544494000001</v>
      </c>
      <c r="E71" s="27" t="s">
        <v>28</v>
      </c>
    </row>
    <row r="72" spans="1:5" x14ac:dyDescent="0.3">
      <c r="B72" s="29" t="s">
        <v>113</v>
      </c>
      <c r="C72" s="43">
        <v>151.90383581</v>
      </c>
      <c r="D72" s="43">
        <v>-26.821401931</v>
      </c>
      <c r="E72" s="27" t="s">
        <v>28</v>
      </c>
    </row>
    <row r="73" spans="1:5" x14ac:dyDescent="0.3">
      <c r="A73" s="40" t="s">
        <v>114</v>
      </c>
      <c r="B73" s="29" t="s">
        <v>115</v>
      </c>
      <c r="C73" s="43">
        <v>152.86713599999999</v>
      </c>
      <c r="D73" s="43">
        <v>-27.610191</v>
      </c>
      <c r="E73" s="27" t="s">
        <v>116</v>
      </c>
    </row>
    <row r="74" spans="1:5" x14ac:dyDescent="0.3">
      <c r="B74" s="29" t="s">
        <v>117</v>
      </c>
      <c r="C74" s="43">
        <v>152.868641</v>
      </c>
      <c r="D74" s="43">
        <v>-27.611245</v>
      </c>
      <c r="E74" s="27" t="s">
        <v>116</v>
      </c>
    </row>
    <row r="75" spans="1:5" x14ac:dyDescent="0.3">
      <c r="A75" s="40" t="s">
        <v>118</v>
      </c>
      <c r="B75" s="41">
        <v>2572506</v>
      </c>
      <c r="C75" s="43">
        <v>150.17588599999999</v>
      </c>
      <c r="D75" s="43">
        <v>-30.601082000000002</v>
      </c>
      <c r="E75" s="27" t="s">
        <v>61</v>
      </c>
    </row>
    <row r="76" spans="1:5" x14ac:dyDescent="0.3">
      <c r="B76" s="41">
        <v>2574133</v>
      </c>
      <c r="C76" s="43">
        <v>150.15626700000001</v>
      </c>
      <c r="D76" s="43">
        <v>-30.603152999999999</v>
      </c>
      <c r="E76" s="27" t="s">
        <v>61</v>
      </c>
    </row>
    <row r="77" spans="1:5" x14ac:dyDescent="0.3">
      <c r="A77" s="40" t="s">
        <v>119</v>
      </c>
      <c r="B77" s="29" t="s">
        <v>120</v>
      </c>
      <c r="C77" s="43">
        <v>150.96340694899999</v>
      </c>
      <c r="D77" s="43">
        <v>-34.164013795400002</v>
      </c>
      <c r="E77" s="27" t="s">
        <v>28</v>
      </c>
    </row>
    <row r="78" spans="1:5" x14ac:dyDescent="0.3">
      <c r="B78" s="29" t="s">
        <v>121</v>
      </c>
      <c r="C78" s="43">
        <v>150.96148438399999</v>
      </c>
      <c r="D78" s="43">
        <v>-34.168408981900001</v>
      </c>
      <c r="E78" s="27" t="s">
        <v>28</v>
      </c>
    </row>
    <row r="79" spans="1:5" x14ac:dyDescent="0.3">
      <c r="B79" s="29" t="s">
        <v>122</v>
      </c>
      <c r="C79" s="43">
        <v>150.96006520200001</v>
      </c>
      <c r="D79" s="43">
        <v>-34.171712488200001</v>
      </c>
      <c r="E79" s="27" t="s">
        <v>28</v>
      </c>
    </row>
    <row r="80" spans="1:5" x14ac:dyDescent="0.3">
      <c r="B80" s="29" t="s">
        <v>123</v>
      </c>
      <c r="C80" s="43">
        <v>150.962453716</v>
      </c>
      <c r="D80" s="43">
        <v>-34.166216035200001</v>
      </c>
      <c r="E80" s="27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topLeftCell="A5" workbookViewId="0">
      <selection activeCell="L48" sqref="L48"/>
    </sheetView>
  </sheetViews>
  <sheetFormatPr defaultRowHeight="14.4" x14ac:dyDescent="0.3"/>
  <cols>
    <col min="1" max="1" width="18.44140625" bestFit="1" customWidth="1"/>
    <col min="2" max="2" width="9.6640625" style="1" customWidth="1"/>
    <col min="3" max="8" width="9.6640625" customWidth="1"/>
    <col min="9" max="9" width="4" customWidth="1"/>
    <col min="10" max="11" width="8.6640625" customWidth="1"/>
    <col min="12" max="12" width="8.6640625" style="7" customWidth="1"/>
    <col min="13" max="13" width="11.6640625" style="7" customWidth="1"/>
    <col min="14" max="14" width="4" customWidth="1"/>
    <col min="15" max="15" width="11.109375" style="1" customWidth="1"/>
    <col min="22" max="22" width="4" customWidth="1"/>
  </cols>
  <sheetData>
    <row r="1" spans="1:22" ht="15" thickBot="1" x14ac:dyDescent="0.35">
      <c r="A1" s="18" t="s">
        <v>124</v>
      </c>
      <c r="B1" s="18" t="s">
        <v>125</v>
      </c>
      <c r="C1" s="19" t="s">
        <v>34</v>
      </c>
      <c r="D1" s="19" t="s">
        <v>35</v>
      </c>
      <c r="E1" s="19" t="s">
        <v>36</v>
      </c>
      <c r="F1" s="19" t="s">
        <v>37</v>
      </c>
      <c r="G1" s="19" t="s">
        <v>38</v>
      </c>
      <c r="H1" s="19" t="s">
        <v>39</v>
      </c>
      <c r="I1" s="20"/>
      <c r="J1" s="21" t="s">
        <v>126</v>
      </c>
      <c r="K1" s="21" t="s">
        <v>127</v>
      </c>
      <c r="L1" s="22" t="s">
        <v>128</v>
      </c>
      <c r="M1" s="22" t="s">
        <v>129</v>
      </c>
      <c r="N1" s="23"/>
      <c r="O1" s="18" t="s">
        <v>130</v>
      </c>
      <c r="P1" s="24" t="s">
        <v>34</v>
      </c>
      <c r="Q1" s="24" t="s">
        <v>35</v>
      </c>
      <c r="R1" s="24" t="s">
        <v>36</v>
      </c>
      <c r="S1" s="24" t="s">
        <v>37</v>
      </c>
      <c r="T1" s="24" t="s">
        <v>38</v>
      </c>
      <c r="U1" s="24" t="s">
        <v>39</v>
      </c>
      <c r="V1" s="6"/>
    </row>
    <row r="2" spans="1:22" ht="15" thickTop="1" x14ac:dyDescent="0.3">
      <c r="A2" s="27" t="s">
        <v>131</v>
      </c>
      <c r="B2" s="29" t="s">
        <v>132</v>
      </c>
      <c r="C2" s="10">
        <v>30</v>
      </c>
      <c r="D2" s="10">
        <v>12</v>
      </c>
      <c r="E2" s="10">
        <v>40</v>
      </c>
      <c r="F2" s="10">
        <v>13</v>
      </c>
      <c r="G2" s="10">
        <v>47</v>
      </c>
      <c r="H2" s="10">
        <v>79</v>
      </c>
      <c r="I2" s="6"/>
      <c r="J2" s="15">
        <f>MIN(C2:H2)</f>
        <v>12</v>
      </c>
      <c r="K2" s="15">
        <f>MAX(C2:H2)</f>
        <v>79</v>
      </c>
      <c r="L2" s="17">
        <f>AVERAGE(C2:H2)</f>
        <v>36.833333333333336</v>
      </c>
      <c r="M2" s="17">
        <f>STDEV(C2:H2)</f>
        <v>24.991331830590113</v>
      </c>
      <c r="N2" s="6"/>
      <c r="O2" s="29">
        <v>20</v>
      </c>
      <c r="P2" s="3">
        <f t="shared" ref="P2:P15" si="0">C2/$O2</f>
        <v>1.5</v>
      </c>
      <c r="Q2" s="3">
        <f t="shared" ref="Q2:Q15" si="1">D2/$O2</f>
        <v>0.6</v>
      </c>
      <c r="R2" s="3">
        <f t="shared" ref="R2:R15" si="2">E2/$O2</f>
        <v>2</v>
      </c>
      <c r="S2" s="3">
        <f t="shared" ref="S2:S15" si="3">F2/$O2</f>
        <v>0.65</v>
      </c>
      <c r="T2" s="3">
        <f t="shared" ref="T2:T15" si="4">G2/$O2</f>
        <v>2.35</v>
      </c>
      <c r="U2" s="3">
        <f t="shared" ref="U2:U15" si="5">H2/$O2</f>
        <v>3.95</v>
      </c>
      <c r="V2" s="6"/>
    </row>
    <row r="3" spans="1:22" x14ac:dyDescent="0.3">
      <c r="A3" s="27" t="s">
        <v>133</v>
      </c>
      <c r="B3" s="29" t="s">
        <v>134</v>
      </c>
      <c r="C3" s="10">
        <v>1</v>
      </c>
      <c r="D3" s="10">
        <v>0.7</v>
      </c>
      <c r="E3" s="10">
        <v>1</v>
      </c>
      <c r="F3" s="10">
        <v>1</v>
      </c>
      <c r="G3" s="10">
        <v>2</v>
      </c>
      <c r="H3" s="10">
        <v>2</v>
      </c>
      <c r="I3" s="6"/>
      <c r="J3" s="15">
        <f t="shared" ref="J3:J50" si="6">MIN(C3:H3)</f>
        <v>0.7</v>
      </c>
      <c r="K3" s="15">
        <f t="shared" ref="K3:K50" si="7">MAX(C3:H3)</f>
        <v>2</v>
      </c>
      <c r="L3" s="17">
        <f t="shared" ref="L3:L50" si="8">AVERAGE(C3:H3)</f>
        <v>1.2833333333333334</v>
      </c>
      <c r="M3" s="17">
        <f t="shared" ref="M3:M50" si="9">STDEV(C3:H3)</f>
        <v>0.56715665090578504</v>
      </c>
      <c r="N3" s="6"/>
      <c r="O3" s="29">
        <v>3</v>
      </c>
      <c r="P3" s="3">
        <f t="shared" si="0"/>
        <v>0.33333333333333331</v>
      </c>
      <c r="Q3" s="3">
        <f t="shared" si="1"/>
        <v>0.23333333333333331</v>
      </c>
      <c r="R3" s="3">
        <f t="shared" si="2"/>
        <v>0.33333333333333331</v>
      </c>
      <c r="S3" s="3">
        <f t="shared" si="3"/>
        <v>0.33333333333333331</v>
      </c>
      <c r="T3" s="3">
        <f t="shared" si="4"/>
        <v>0.66666666666666663</v>
      </c>
      <c r="U3" s="3">
        <f t="shared" si="5"/>
        <v>0.66666666666666663</v>
      </c>
      <c r="V3" s="6"/>
    </row>
    <row r="4" spans="1:22" x14ac:dyDescent="0.3">
      <c r="A4" s="27" t="s">
        <v>135</v>
      </c>
      <c r="B4" s="29" t="s">
        <v>136</v>
      </c>
      <c r="C4" s="10">
        <v>45000</v>
      </c>
      <c r="D4" s="10">
        <v>19000</v>
      </c>
      <c r="E4" s="10">
        <v>96000</v>
      </c>
      <c r="F4" s="10">
        <v>13000</v>
      </c>
      <c r="G4" s="10">
        <v>43000</v>
      </c>
      <c r="H4" s="10">
        <v>57000</v>
      </c>
      <c r="I4" s="6"/>
      <c r="J4" s="15">
        <f t="shared" si="6"/>
        <v>13000</v>
      </c>
      <c r="K4" s="15">
        <f t="shared" si="7"/>
        <v>96000</v>
      </c>
      <c r="L4" s="16">
        <f t="shared" si="8"/>
        <v>45500</v>
      </c>
      <c r="M4" s="16">
        <f t="shared" si="9"/>
        <v>29824.486584013481</v>
      </c>
      <c r="N4" s="6"/>
      <c r="O4" s="29">
        <v>80000</v>
      </c>
      <c r="P4" s="3">
        <f t="shared" si="0"/>
        <v>0.5625</v>
      </c>
      <c r="Q4" s="3">
        <f t="shared" si="1"/>
        <v>0.23749999999999999</v>
      </c>
      <c r="R4" s="3">
        <f t="shared" si="2"/>
        <v>1.2</v>
      </c>
      <c r="S4" s="3">
        <f t="shared" si="3"/>
        <v>0.16250000000000001</v>
      </c>
      <c r="T4" s="3">
        <f t="shared" si="4"/>
        <v>0.53749999999999998</v>
      </c>
      <c r="U4" s="3">
        <f t="shared" si="5"/>
        <v>0.71250000000000002</v>
      </c>
      <c r="V4" s="6"/>
    </row>
    <row r="5" spans="1:22" x14ac:dyDescent="0.3">
      <c r="A5" s="27" t="s">
        <v>137</v>
      </c>
      <c r="B5" s="29" t="s">
        <v>138</v>
      </c>
      <c r="C5" s="10">
        <v>16</v>
      </c>
      <c r="D5" s="10">
        <v>32</v>
      </c>
      <c r="E5" s="10">
        <v>310</v>
      </c>
      <c r="F5" s="10">
        <v>97</v>
      </c>
      <c r="G5" s="10">
        <v>35</v>
      </c>
      <c r="H5" s="10">
        <v>240</v>
      </c>
      <c r="I5" s="6"/>
      <c r="J5" s="15">
        <f t="shared" si="6"/>
        <v>16</v>
      </c>
      <c r="K5" s="15">
        <f t="shared" si="7"/>
        <v>310</v>
      </c>
      <c r="L5" s="17">
        <f t="shared" si="8"/>
        <v>121.66666666666667</v>
      </c>
      <c r="M5" s="17">
        <f t="shared" si="9"/>
        <v>123.93331540254486</v>
      </c>
      <c r="N5" s="6"/>
      <c r="O5" s="29">
        <v>350</v>
      </c>
      <c r="P5" s="3">
        <f t="shared" si="0"/>
        <v>4.5714285714285714E-2</v>
      </c>
      <c r="Q5" s="3">
        <f t="shared" si="1"/>
        <v>9.1428571428571428E-2</v>
      </c>
      <c r="R5" s="3">
        <f t="shared" si="2"/>
        <v>0.88571428571428568</v>
      </c>
      <c r="S5" s="3">
        <f t="shared" si="3"/>
        <v>0.27714285714285714</v>
      </c>
      <c r="T5" s="3">
        <f t="shared" si="4"/>
        <v>0.1</v>
      </c>
      <c r="U5" s="3">
        <f t="shared" si="5"/>
        <v>0.68571428571428572</v>
      </c>
      <c r="V5" s="6"/>
    </row>
    <row r="6" spans="1:22" x14ac:dyDescent="0.3">
      <c r="A6" s="27" t="s">
        <v>139</v>
      </c>
      <c r="B6" s="29" t="s">
        <v>140</v>
      </c>
      <c r="C6" s="10">
        <v>6.2</v>
      </c>
      <c r="D6" s="10">
        <v>4.0999999999999996</v>
      </c>
      <c r="E6" s="10">
        <v>34</v>
      </c>
      <c r="F6" s="10">
        <v>3.1</v>
      </c>
      <c r="G6" s="10">
        <v>6.7</v>
      </c>
      <c r="H6" s="10">
        <v>7.4</v>
      </c>
      <c r="I6" s="6"/>
      <c r="J6" s="15">
        <f t="shared" si="6"/>
        <v>3.1</v>
      </c>
      <c r="K6" s="15">
        <f t="shared" si="7"/>
        <v>34</v>
      </c>
      <c r="L6" s="17">
        <f t="shared" si="8"/>
        <v>10.25</v>
      </c>
      <c r="M6" s="17">
        <f t="shared" si="9"/>
        <v>11.748489264582064</v>
      </c>
      <c r="N6" s="6"/>
      <c r="O6" s="29">
        <v>13.6</v>
      </c>
      <c r="P6" s="3">
        <f t="shared" si="0"/>
        <v>0.45588235294117652</v>
      </c>
      <c r="Q6" s="3">
        <f t="shared" si="1"/>
        <v>0.3014705882352941</v>
      </c>
      <c r="R6" s="3">
        <f t="shared" si="2"/>
        <v>2.5</v>
      </c>
      <c r="S6" s="3">
        <f t="shared" si="3"/>
        <v>0.22794117647058826</v>
      </c>
      <c r="T6" s="3">
        <f t="shared" si="4"/>
        <v>0.49264705882352944</v>
      </c>
      <c r="U6" s="3">
        <f t="shared" si="5"/>
        <v>0.54411764705882359</v>
      </c>
      <c r="V6" s="6"/>
    </row>
    <row r="7" spans="1:22" x14ac:dyDescent="0.3">
      <c r="A7" s="27" t="s">
        <v>141</v>
      </c>
      <c r="B7" s="29" t="s">
        <v>142</v>
      </c>
      <c r="C7" s="10">
        <v>28</v>
      </c>
      <c r="D7" s="10">
        <v>15</v>
      </c>
      <c r="E7" s="10">
        <v>310</v>
      </c>
      <c r="F7" s="10">
        <v>18</v>
      </c>
      <c r="G7" s="10">
        <v>41</v>
      </c>
      <c r="H7" s="10">
        <v>46</v>
      </c>
      <c r="I7" s="6"/>
      <c r="J7" s="15">
        <f t="shared" si="6"/>
        <v>15</v>
      </c>
      <c r="K7" s="15">
        <f t="shared" si="7"/>
        <v>310</v>
      </c>
      <c r="L7" s="17">
        <f t="shared" si="8"/>
        <v>76.333333333333329</v>
      </c>
      <c r="M7" s="17">
        <f t="shared" si="9"/>
        <v>115.12543883376371</v>
      </c>
      <c r="N7" s="6"/>
      <c r="O7" s="29">
        <v>107</v>
      </c>
      <c r="P7" s="3">
        <f t="shared" si="0"/>
        <v>0.26168224299065418</v>
      </c>
      <c r="Q7" s="3">
        <f t="shared" si="1"/>
        <v>0.14018691588785046</v>
      </c>
      <c r="R7" s="3">
        <f t="shared" si="2"/>
        <v>2.8971962616822431</v>
      </c>
      <c r="S7" s="3">
        <f t="shared" si="3"/>
        <v>0.16822429906542055</v>
      </c>
      <c r="T7" s="3">
        <f t="shared" si="4"/>
        <v>0.38317757009345793</v>
      </c>
      <c r="U7" s="3">
        <f t="shared" si="5"/>
        <v>0.42990654205607476</v>
      </c>
      <c r="V7" s="6"/>
    </row>
    <row r="8" spans="1:22" x14ac:dyDescent="0.3">
      <c r="A8" s="27" t="s">
        <v>143</v>
      </c>
      <c r="B8" s="29" t="s">
        <v>144</v>
      </c>
      <c r="C8" s="10">
        <v>30</v>
      </c>
      <c r="D8" s="10">
        <v>17</v>
      </c>
      <c r="E8" s="10">
        <v>120</v>
      </c>
      <c r="F8" s="10">
        <v>15</v>
      </c>
      <c r="G8" s="10">
        <v>22</v>
      </c>
      <c r="H8" s="10">
        <v>26</v>
      </c>
      <c r="I8" s="6"/>
      <c r="J8" s="15">
        <f t="shared" si="6"/>
        <v>15</v>
      </c>
      <c r="K8" s="15">
        <f t="shared" si="7"/>
        <v>120</v>
      </c>
      <c r="L8" s="17">
        <f t="shared" si="8"/>
        <v>38.333333333333336</v>
      </c>
      <c r="M8" s="17">
        <f t="shared" si="9"/>
        <v>40.39141823044428</v>
      </c>
      <c r="N8" s="6"/>
      <c r="O8" s="29">
        <v>83</v>
      </c>
      <c r="P8" s="3">
        <f t="shared" si="0"/>
        <v>0.36144578313253012</v>
      </c>
      <c r="Q8" s="3">
        <f t="shared" si="1"/>
        <v>0.20481927710843373</v>
      </c>
      <c r="R8" s="3">
        <f t="shared" si="2"/>
        <v>1.4457831325301205</v>
      </c>
      <c r="S8" s="3">
        <f t="shared" si="3"/>
        <v>0.18072289156626506</v>
      </c>
      <c r="T8" s="3">
        <f t="shared" si="4"/>
        <v>0.26506024096385544</v>
      </c>
      <c r="U8" s="3">
        <f t="shared" si="5"/>
        <v>0.31325301204819278</v>
      </c>
      <c r="V8" s="6"/>
    </row>
    <row r="9" spans="1:22" x14ac:dyDescent="0.3">
      <c r="A9" s="27" t="s">
        <v>145</v>
      </c>
      <c r="B9" s="29" t="s">
        <v>146</v>
      </c>
      <c r="C9" s="10">
        <v>43</v>
      </c>
      <c r="D9" s="10">
        <v>19</v>
      </c>
      <c r="E9" s="10">
        <v>520</v>
      </c>
      <c r="F9" s="10">
        <v>62</v>
      </c>
      <c r="G9" s="10">
        <v>73</v>
      </c>
      <c r="H9" s="10">
        <v>27</v>
      </c>
      <c r="I9" s="6"/>
      <c r="J9" s="15">
        <f t="shared" si="6"/>
        <v>19</v>
      </c>
      <c r="K9" s="15">
        <f t="shared" si="7"/>
        <v>520</v>
      </c>
      <c r="L9" s="17">
        <f t="shared" si="8"/>
        <v>124</v>
      </c>
      <c r="M9" s="17">
        <f t="shared" si="9"/>
        <v>195.06716791915548</v>
      </c>
      <c r="N9" s="6"/>
      <c r="O9" s="29">
        <v>600</v>
      </c>
      <c r="P9" s="3">
        <f t="shared" si="0"/>
        <v>7.166666666666667E-2</v>
      </c>
      <c r="Q9" s="3">
        <f t="shared" si="1"/>
        <v>3.1666666666666669E-2</v>
      </c>
      <c r="R9" s="3">
        <f t="shared" si="2"/>
        <v>0.8666666666666667</v>
      </c>
      <c r="S9" s="3">
        <f t="shared" si="3"/>
        <v>0.10333333333333333</v>
      </c>
      <c r="T9" s="3">
        <f t="shared" si="4"/>
        <v>0.12166666666666667</v>
      </c>
      <c r="U9" s="3">
        <f t="shared" si="5"/>
        <v>4.4999999999999998E-2</v>
      </c>
      <c r="V9" s="6"/>
    </row>
    <row r="10" spans="1:22" x14ac:dyDescent="0.3">
      <c r="A10" s="27" t="s">
        <v>147</v>
      </c>
      <c r="B10" s="29" t="s">
        <v>148</v>
      </c>
      <c r="C10" s="10">
        <v>16000</v>
      </c>
      <c r="D10" s="10">
        <v>1700.0000000000002</v>
      </c>
      <c r="E10" s="10">
        <v>49000</v>
      </c>
      <c r="F10" s="10">
        <v>3700</v>
      </c>
      <c r="G10" s="10">
        <v>17000</v>
      </c>
      <c r="H10" s="10">
        <v>6700</v>
      </c>
      <c r="I10" s="6"/>
      <c r="J10" s="15">
        <f t="shared" si="6"/>
        <v>1700.0000000000002</v>
      </c>
      <c r="K10" s="15">
        <f t="shared" si="7"/>
        <v>49000</v>
      </c>
      <c r="L10" s="16">
        <f t="shared" si="8"/>
        <v>15683.333333333334</v>
      </c>
      <c r="M10" s="16">
        <f t="shared" si="9"/>
        <v>17502.390312944877</v>
      </c>
      <c r="N10" s="6"/>
      <c r="O10" s="29">
        <v>35000</v>
      </c>
      <c r="P10" s="3">
        <f t="shared" si="0"/>
        <v>0.45714285714285713</v>
      </c>
      <c r="Q10" s="3">
        <f t="shared" si="1"/>
        <v>4.8571428571428578E-2</v>
      </c>
      <c r="R10" s="3">
        <f t="shared" si="2"/>
        <v>1.4</v>
      </c>
      <c r="S10" s="3">
        <f t="shared" si="3"/>
        <v>0.10571428571428572</v>
      </c>
      <c r="T10" s="3">
        <f t="shared" si="4"/>
        <v>0.48571428571428571</v>
      </c>
      <c r="U10" s="3">
        <f t="shared" si="5"/>
        <v>0.19142857142857142</v>
      </c>
      <c r="V10" s="6"/>
    </row>
    <row r="11" spans="1:22" x14ac:dyDescent="0.3">
      <c r="A11" s="27" t="s">
        <v>149</v>
      </c>
      <c r="B11" s="29" t="s">
        <v>150</v>
      </c>
      <c r="C11" s="10">
        <v>11</v>
      </c>
      <c r="D11" s="10">
        <v>81</v>
      </c>
      <c r="E11" s="10">
        <v>49</v>
      </c>
      <c r="F11" s="10">
        <v>7</v>
      </c>
      <c r="G11" s="10">
        <v>130</v>
      </c>
      <c r="H11" s="10">
        <v>63</v>
      </c>
      <c r="I11" s="6"/>
      <c r="J11" s="15">
        <f t="shared" si="6"/>
        <v>7</v>
      </c>
      <c r="K11" s="15">
        <f t="shared" si="7"/>
        <v>130</v>
      </c>
      <c r="L11" s="17">
        <f t="shared" si="8"/>
        <v>56.833333333333336</v>
      </c>
      <c r="M11" s="17">
        <f t="shared" si="9"/>
        <v>46.088682631061026</v>
      </c>
      <c r="N11" s="6"/>
      <c r="O11" s="29">
        <v>17</v>
      </c>
      <c r="P11" s="3">
        <f t="shared" si="0"/>
        <v>0.6470588235294118</v>
      </c>
      <c r="Q11" s="3">
        <f t="shared" si="1"/>
        <v>4.7647058823529411</v>
      </c>
      <c r="R11" s="3">
        <f t="shared" si="2"/>
        <v>2.8823529411764706</v>
      </c>
      <c r="S11" s="3">
        <f t="shared" si="3"/>
        <v>0.41176470588235292</v>
      </c>
      <c r="T11" s="3">
        <f t="shared" si="4"/>
        <v>7.6470588235294121</v>
      </c>
      <c r="U11" s="3">
        <f t="shared" si="5"/>
        <v>3.7058823529411766</v>
      </c>
      <c r="V11" s="6"/>
    </row>
    <row r="12" spans="1:22" x14ac:dyDescent="0.3">
      <c r="A12" s="27" t="s">
        <v>151</v>
      </c>
      <c r="B12" s="29" t="s">
        <v>152</v>
      </c>
      <c r="C12" s="10">
        <v>5</v>
      </c>
      <c r="D12" s="10">
        <v>5</v>
      </c>
      <c r="E12" s="10">
        <v>72</v>
      </c>
      <c r="F12" s="10">
        <v>2</v>
      </c>
      <c r="G12" s="10">
        <v>13</v>
      </c>
      <c r="H12" s="10">
        <v>23</v>
      </c>
      <c r="I12" s="6"/>
      <c r="J12" s="15">
        <f t="shared" si="6"/>
        <v>2</v>
      </c>
      <c r="K12" s="15">
        <f t="shared" si="7"/>
        <v>72</v>
      </c>
      <c r="L12" s="17">
        <f t="shared" si="8"/>
        <v>20</v>
      </c>
      <c r="M12" s="17">
        <f t="shared" si="9"/>
        <v>26.59323222175146</v>
      </c>
      <c r="N12" s="6"/>
      <c r="O12" s="29">
        <v>44</v>
      </c>
      <c r="P12" s="3">
        <f t="shared" si="0"/>
        <v>0.11363636363636363</v>
      </c>
      <c r="Q12" s="3">
        <f t="shared" si="1"/>
        <v>0.11363636363636363</v>
      </c>
      <c r="R12" s="3">
        <f t="shared" si="2"/>
        <v>1.6363636363636365</v>
      </c>
      <c r="S12" s="3">
        <f t="shared" si="3"/>
        <v>4.5454545454545456E-2</v>
      </c>
      <c r="T12" s="3">
        <f t="shared" si="4"/>
        <v>0.29545454545454547</v>
      </c>
      <c r="U12" s="3">
        <f t="shared" si="5"/>
        <v>0.52272727272727271</v>
      </c>
      <c r="V12" s="6"/>
    </row>
    <row r="13" spans="1:22" x14ac:dyDescent="0.3">
      <c r="A13" s="27" t="s">
        <v>153</v>
      </c>
      <c r="B13" s="29" t="s">
        <v>154</v>
      </c>
      <c r="C13" s="10">
        <v>19</v>
      </c>
      <c r="D13" s="10">
        <v>14</v>
      </c>
      <c r="E13" s="10">
        <v>100</v>
      </c>
      <c r="F13" s="10">
        <v>2</v>
      </c>
      <c r="G13" s="10">
        <v>17</v>
      </c>
      <c r="H13" s="10">
        <v>21</v>
      </c>
      <c r="I13" s="6"/>
      <c r="J13" s="15">
        <f t="shared" si="6"/>
        <v>2</v>
      </c>
      <c r="K13" s="15">
        <f t="shared" si="7"/>
        <v>100</v>
      </c>
      <c r="L13" s="17">
        <f t="shared" si="8"/>
        <v>28.833333333333332</v>
      </c>
      <c r="M13" s="17">
        <f t="shared" si="9"/>
        <v>35.504459813756732</v>
      </c>
      <c r="N13" s="6"/>
      <c r="O13" s="29">
        <v>25</v>
      </c>
      <c r="P13" s="3">
        <f t="shared" si="0"/>
        <v>0.76</v>
      </c>
      <c r="Q13" s="3">
        <f t="shared" si="1"/>
        <v>0.56000000000000005</v>
      </c>
      <c r="R13" s="3">
        <f t="shared" si="2"/>
        <v>4</v>
      </c>
      <c r="S13" s="3">
        <f t="shared" si="3"/>
        <v>0.08</v>
      </c>
      <c r="T13" s="3">
        <f t="shared" si="4"/>
        <v>0.68</v>
      </c>
      <c r="U13" s="3">
        <f t="shared" si="5"/>
        <v>0.84</v>
      </c>
      <c r="V13" s="6"/>
    </row>
    <row r="14" spans="1:22" x14ac:dyDescent="0.3">
      <c r="A14" s="27" t="s">
        <v>155</v>
      </c>
      <c r="B14" s="29" t="s">
        <v>156</v>
      </c>
      <c r="C14" s="10">
        <v>6</v>
      </c>
      <c r="D14" s="10">
        <v>4</v>
      </c>
      <c r="E14" s="10">
        <v>66</v>
      </c>
      <c r="F14" s="10">
        <v>3</v>
      </c>
      <c r="G14" s="10">
        <v>15</v>
      </c>
      <c r="H14" s="10">
        <v>30</v>
      </c>
      <c r="I14" s="6"/>
      <c r="J14" s="15">
        <f t="shared" si="6"/>
        <v>3</v>
      </c>
      <c r="K14" s="15">
        <f t="shared" si="7"/>
        <v>66</v>
      </c>
      <c r="L14" s="17">
        <f t="shared" si="8"/>
        <v>20.666666666666668</v>
      </c>
      <c r="M14" s="17">
        <f t="shared" si="9"/>
        <v>24.410380305654122</v>
      </c>
      <c r="N14" s="6"/>
      <c r="O14" s="29">
        <v>71</v>
      </c>
      <c r="P14" s="3">
        <f t="shared" si="0"/>
        <v>8.4507042253521125E-2</v>
      </c>
      <c r="Q14" s="3">
        <f t="shared" si="1"/>
        <v>5.6338028169014086E-2</v>
      </c>
      <c r="R14" s="3">
        <f t="shared" si="2"/>
        <v>0.92957746478873238</v>
      </c>
      <c r="S14" s="3">
        <f t="shared" si="3"/>
        <v>4.2253521126760563E-2</v>
      </c>
      <c r="T14" s="3">
        <f t="shared" si="4"/>
        <v>0.21126760563380281</v>
      </c>
      <c r="U14" s="3">
        <f t="shared" si="5"/>
        <v>0.42253521126760563</v>
      </c>
      <c r="V14" s="6"/>
    </row>
    <row r="15" spans="1:22" x14ac:dyDescent="0.3">
      <c r="A15" s="27" t="s">
        <v>157</v>
      </c>
      <c r="B15" s="29" t="s">
        <v>158</v>
      </c>
      <c r="C15" s="10">
        <v>5.3</v>
      </c>
      <c r="D15" s="10">
        <v>5.6</v>
      </c>
      <c r="E15" s="10">
        <v>20</v>
      </c>
      <c r="F15" s="10">
        <v>3.4</v>
      </c>
      <c r="G15" s="10">
        <v>9.5</v>
      </c>
      <c r="H15" s="10">
        <v>11.8</v>
      </c>
      <c r="I15" s="6"/>
      <c r="J15" s="15">
        <f t="shared" si="6"/>
        <v>3.4</v>
      </c>
      <c r="K15" s="15">
        <f t="shared" si="7"/>
        <v>20</v>
      </c>
      <c r="L15" s="17">
        <f t="shared" si="8"/>
        <v>9.2666666666666657</v>
      </c>
      <c r="M15" s="17">
        <f t="shared" si="9"/>
        <v>6.0872544440549454</v>
      </c>
      <c r="N15" s="6"/>
      <c r="O15" s="29">
        <v>17</v>
      </c>
      <c r="P15" s="3">
        <f t="shared" si="0"/>
        <v>0.31176470588235294</v>
      </c>
      <c r="Q15" s="3">
        <f t="shared" si="1"/>
        <v>0.32941176470588235</v>
      </c>
      <c r="R15" s="3">
        <f t="shared" si="2"/>
        <v>1.1764705882352942</v>
      </c>
      <c r="S15" s="3">
        <f t="shared" si="3"/>
        <v>0.19999999999999998</v>
      </c>
      <c r="T15" s="3">
        <f t="shared" si="4"/>
        <v>0.55882352941176472</v>
      </c>
      <c r="U15" s="3">
        <f t="shared" si="5"/>
        <v>0.69411764705882362</v>
      </c>
      <c r="V15" s="6"/>
    </row>
    <row r="16" spans="1:22" x14ac:dyDescent="0.3">
      <c r="A16" s="27" t="s">
        <v>159</v>
      </c>
      <c r="B16" s="29" t="s">
        <v>160</v>
      </c>
      <c r="C16" s="10" t="s">
        <v>161</v>
      </c>
      <c r="D16" s="10" t="s">
        <v>161</v>
      </c>
      <c r="E16" s="10" t="s">
        <v>161</v>
      </c>
      <c r="F16" s="10" t="s">
        <v>161</v>
      </c>
      <c r="G16" s="10" t="s">
        <v>161</v>
      </c>
      <c r="H16" s="10" t="s">
        <v>161</v>
      </c>
      <c r="I16" s="6"/>
      <c r="J16" s="15"/>
      <c r="K16" s="15"/>
      <c r="L16" s="17"/>
      <c r="M16" s="17"/>
      <c r="N16" s="6"/>
      <c r="O16" s="29">
        <v>1.6</v>
      </c>
      <c r="P16" s="3"/>
      <c r="Q16" s="3"/>
      <c r="R16" s="3"/>
      <c r="S16" s="3"/>
      <c r="T16" s="3"/>
      <c r="U16" s="3"/>
      <c r="V16" s="6"/>
    </row>
    <row r="17" spans="1:22" x14ac:dyDescent="0.3">
      <c r="A17" s="27" t="s">
        <v>162</v>
      </c>
      <c r="B17" s="29" t="s">
        <v>163</v>
      </c>
      <c r="C17" s="10">
        <v>5</v>
      </c>
      <c r="D17" s="10">
        <v>2</v>
      </c>
      <c r="E17" s="10">
        <v>12.9</v>
      </c>
      <c r="F17" s="10">
        <v>0.65</v>
      </c>
      <c r="G17" s="10">
        <v>11.8</v>
      </c>
      <c r="H17" s="10">
        <v>8.6</v>
      </c>
      <c r="I17" s="6"/>
      <c r="J17" s="15">
        <f t="shared" si="6"/>
        <v>0.65</v>
      </c>
      <c r="K17" s="15">
        <f t="shared" si="7"/>
        <v>12.9</v>
      </c>
      <c r="L17" s="17">
        <f t="shared" si="8"/>
        <v>6.8249999999999993</v>
      </c>
      <c r="M17" s="17">
        <f t="shared" si="9"/>
        <v>5.0901620799341947</v>
      </c>
      <c r="N17" s="6"/>
      <c r="O17" s="29">
        <v>112</v>
      </c>
      <c r="P17" s="3">
        <f t="shared" ref="P17:U20" si="10">C17/$O17</f>
        <v>4.4642857142857144E-2</v>
      </c>
      <c r="Q17" s="3">
        <f t="shared" si="10"/>
        <v>1.7857142857142856E-2</v>
      </c>
      <c r="R17" s="3">
        <f t="shared" si="10"/>
        <v>0.11517857142857144</v>
      </c>
      <c r="S17" s="3">
        <f t="shared" si="10"/>
        <v>5.8035714285714288E-3</v>
      </c>
      <c r="T17" s="3">
        <f t="shared" si="10"/>
        <v>0.10535714285714286</v>
      </c>
      <c r="U17" s="3">
        <f t="shared" si="10"/>
        <v>7.6785714285714277E-2</v>
      </c>
      <c r="V17" s="6"/>
    </row>
    <row r="18" spans="1:22" x14ac:dyDescent="0.3">
      <c r="A18" s="27" t="s">
        <v>164</v>
      </c>
      <c r="B18" s="29" t="s">
        <v>165</v>
      </c>
      <c r="C18" s="10">
        <v>17</v>
      </c>
      <c r="D18" s="10">
        <v>9</v>
      </c>
      <c r="E18" s="10">
        <v>20</v>
      </c>
      <c r="F18" s="10">
        <v>10</v>
      </c>
      <c r="G18" s="10">
        <v>18</v>
      </c>
      <c r="H18" s="10">
        <v>21</v>
      </c>
      <c r="I18" s="6"/>
      <c r="J18" s="15">
        <f t="shared" si="6"/>
        <v>9</v>
      </c>
      <c r="K18" s="15">
        <f t="shared" si="7"/>
        <v>21</v>
      </c>
      <c r="L18" s="17">
        <f t="shared" si="8"/>
        <v>15.833333333333334</v>
      </c>
      <c r="M18" s="17">
        <f t="shared" si="9"/>
        <v>5.1153364177409335</v>
      </c>
      <c r="N18" s="6"/>
      <c r="O18" s="29">
        <v>22</v>
      </c>
      <c r="P18" s="3">
        <f t="shared" si="10"/>
        <v>0.77272727272727271</v>
      </c>
      <c r="Q18" s="3">
        <f t="shared" si="10"/>
        <v>0.40909090909090912</v>
      </c>
      <c r="R18" s="3">
        <f t="shared" si="10"/>
        <v>0.90909090909090906</v>
      </c>
      <c r="S18" s="3">
        <f t="shared" si="10"/>
        <v>0.45454545454545453</v>
      </c>
      <c r="T18" s="3">
        <f t="shared" si="10"/>
        <v>0.81818181818181823</v>
      </c>
      <c r="U18" s="3">
        <f t="shared" si="10"/>
        <v>0.95454545454545459</v>
      </c>
      <c r="V18" s="6"/>
    </row>
    <row r="19" spans="1:22" x14ac:dyDescent="0.3">
      <c r="A19" s="27" t="s">
        <v>166</v>
      </c>
      <c r="B19" s="29" t="s">
        <v>167</v>
      </c>
      <c r="C19" s="10">
        <v>130</v>
      </c>
      <c r="D19" s="10">
        <v>64</v>
      </c>
      <c r="E19" s="10">
        <v>130</v>
      </c>
      <c r="F19" s="10">
        <v>68</v>
      </c>
      <c r="G19" s="10">
        <v>99</v>
      </c>
      <c r="H19" s="10">
        <v>140</v>
      </c>
      <c r="I19" s="6"/>
      <c r="J19" s="15">
        <f t="shared" si="6"/>
        <v>64</v>
      </c>
      <c r="K19" s="15">
        <f t="shared" si="7"/>
        <v>140</v>
      </c>
      <c r="L19" s="17">
        <f t="shared" si="8"/>
        <v>105.16666666666667</v>
      </c>
      <c r="M19" s="17">
        <f t="shared" si="9"/>
        <v>33.349162908035119</v>
      </c>
      <c r="N19" s="6"/>
      <c r="O19" s="29">
        <v>190</v>
      </c>
      <c r="P19" s="3">
        <f t="shared" si="10"/>
        <v>0.68421052631578949</v>
      </c>
      <c r="Q19" s="3">
        <f t="shared" si="10"/>
        <v>0.33684210526315789</v>
      </c>
      <c r="R19" s="3">
        <f t="shared" si="10"/>
        <v>0.68421052631578949</v>
      </c>
      <c r="S19" s="3">
        <f t="shared" si="10"/>
        <v>0.35789473684210527</v>
      </c>
      <c r="T19" s="3">
        <f t="shared" si="10"/>
        <v>0.52105263157894732</v>
      </c>
      <c r="U19" s="3">
        <f t="shared" si="10"/>
        <v>0.73684210526315785</v>
      </c>
      <c r="V19" s="6"/>
    </row>
    <row r="20" spans="1:22" x14ac:dyDescent="0.3">
      <c r="A20" s="27" t="s">
        <v>168</v>
      </c>
      <c r="B20" s="29" t="s">
        <v>169</v>
      </c>
      <c r="C20" s="10">
        <v>7</v>
      </c>
      <c r="D20" s="10">
        <v>3.6</v>
      </c>
      <c r="E20" s="10">
        <v>7.6</v>
      </c>
      <c r="F20" s="10">
        <v>2.9</v>
      </c>
      <c r="G20" s="10">
        <v>6.4</v>
      </c>
      <c r="H20" s="10">
        <v>8.4</v>
      </c>
      <c r="I20" s="6"/>
      <c r="J20" s="15">
        <f t="shared" si="6"/>
        <v>2.9</v>
      </c>
      <c r="K20" s="15">
        <f t="shared" si="7"/>
        <v>8.4</v>
      </c>
      <c r="L20" s="17">
        <f t="shared" si="8"/>
        <v>5.9833333333333334</v>
      </c>
      <c r="M20" s="17">
        <f t="shared" si="9"/>
        <v>2.2292749194898938</v>
      </c>
      <c r="N20" s="6"/>
      <c r="O20" s="29">
        <v>12</v>
      </c>
      <c r="P20" s="3">
        <f t="shared" si="10"/>
        <v>0.58333333333333337</v>
      </c>
      <c r="Q20" s="3">
        <f t="shared" si="10"/>
        <v>0.3</v>
      </c>
      <c r="R20" s="3">
        <f t="shared" si="10"/>
        <v>0.6333333333333333</v>
      </c>
      <c r="S20" s="3">
        <f t="shared" si="10"/>
        <v>0.24166666666666667</v>
      </c>
      <c r="T20" s="3">
        <f t="shared" si="10"/>
        <v>0.53333333333333333</v>
      </c>
      <c r="U20" s="3">
        <f t="shared" si="10"/>
        <v>0.70000000000000007</v>
      </c>
      <c r="V20" s="6"/>
    </row>
    <row r="21" spans="1:22" x14ac:dyDescent="0.3">
      <c r="A21" s="27" t="s">
        <v>170</v>
      </c>
      <c r="B21" s="29" t="s">
        <v>171</v>
      </c>
      <c r="C21" s="10" t="s">
        <v>161</v>
      </c>
      <c r="D21" s="10" t="s">
        <v>161</v>
      </c>
      <c r="E21" s="10">
        <v>4</v>
      </c>
      <c r="F21" s="10" t="s">
        <v>161</v>
      </c>
      <c r="G21" s="10" t="s">
        <v>161</v>
      </c>
      <c r="H21" s="10" t="s">
        <v>161</v>
      </c>
      <c r="I21" s="6"/>
      <c r="J21" s="15">
        <f t="shared" si="6"/>
        <v>4</v>
      </c>
      <c r="K21" s="15">
        <f t="shared" si="7"/>
        <v>4</v>
      </c>
      <c r="L21" s="17"/>
      <c r="M21" s="17"/>
      <c r="N21" s="6"/>
      <c r="O21" s="29">
        <v>1.5</v>
      </c>
      <c r="P21" s="3"/>
      <c r="Q21" s="3"/>
      <c r="R21" s="3">
        <f>E21/$O21</f>
        <v>2.6666666666666665</v>
      </c>
      <c r="S21" s="3"/>
      <c r="T21" s="3"/>
      <c r="U21" s="3"/>
      <c r="V21" s="6"/>
    </row>
    <row r="22" spans="1:22" x14ac:dyDescent="0.3">
      <c r="A22" s="27" t="s">
        <v>172</v>
      </c>
      <c r="B22" s="29" t="s">
        <v>173</v>
      </c>
      <c r="C22" s="10" t="s">
        <v>161</v>
      </c>
      <c r="D22" s="10" t="s">
        <v>161</v>
      </c>
      <c r="E22" s="10" t="s">
        <v>161</v>
      </c>
      <c r="F22" s="10" t="s">
        <v>161</v>
      </c>
      <c r="G22" s="10" t="s">
        <v>161</v>
      </c>
      <c r="H22" s="10" t="s">
        <v>161</v>
      </c>
      <c r="I22" s="6"/>
      <c r="J22" s="15">
        <f t="shared" si="6"/>
        <v>0</v>
      </c>
      <c r="K22" s="15"/>
      <c r="L22" s="17"/>
      <c r="M22" s="17"/>
      <c r="N22" s="6"/>
      <c r="O22" s="29">
        <v>0.05</v>
      </c>
      <c r="P22" s="3"/>
      <c r="Q22" s="3"/>
      <c r="R22" s="3"/>
      <c r="S22" s="3"/>
      <c r="T22" s="3"/>
      <c r="U22" s="3"/>
      <c r="V22" s="6"/>
    </row>
    <row r="23" spans="1:22" x14ac:dyDescent="0.3">
      <c r="A23" s="27" t="s">
        <v>174</v>
      </c>
      <c r="B23" s="29" t="s">
        <v>175</v>
      </c>
      <c r="C23" s="10">
        <v>0.05</v>
      </c>
      <c r="D23" s="10">
        <v>0.05</v>
      </c>
      <c r="E23" s="10">
        <v>0.13</v>
      </c>
      <c r="F23" s="10">
        <v>0.03</v>
      </c>
      <c r="G23" s="10">
        <v>0.09</v>
      </c>
      <c r="H23" s="10">
        <v>0.1</v>
      </c>
      <c r="I23" s="6"/>
      <c r="J23" s="15">
        <f t="shared" si="6"/>
        <v>0.03</v>
      </c>
      <c r="K23" s="15">
        <f t="shared" si="7"/>
        <v>0.13</v>
      </c>
      <c r="L23" s="17">
        <f>AVERAGE(C23:H23)</f>
        <v>7.4999999999999997E-2</v>
      </c>
      <c r="M23" s="17">
        <f t="shared" si="9"/>
        <v>3.7815340802378097E-2</v>
      </c>
      <c r="N23" s="6"/>
      <c r="O23" s="29">
        <v>9.8000000000000004E-2</v>
      </c>
      <c r="P23" s="3">
        <f t="shared" ref="P23:U23" si="11">C23/$O23</f>
        <v>0.51020408163265307</v>
      </c>
      <c r="Q23" s="3">
        <f t="shared" si="11"/>
        <v>0.51020408163265307</v>
      </c>
      <c r="R23" s="3">
        <f t="shared" si="11"/>
        <v>1.3265306122448979</v>
      </c>
      <c r="S23" s="3">
        <f t="shared" si="11"/>
        <v>0.30612244897959179</v>
      </c>
      <c r="T23" s="3">
        <f t="shared" si="11"/>
        <v>0.91836734693877542</v>
      </c>
      <c r="U23" s="3">
        <f t="shared" si="11"/>
        <v>1.0204081632653061</v>
      </c>
      <c r="V23" s="6"/>
    </row>
    <row r="24" spans="1:22" x14ac:dyDescent="0.3">
      <c r="A24" s="27" t="s">
        <v>176</v>
      </c>
      <c r="B24" s="29" t="s">
        <v>177</v>
      </c>
      <c r="C24" s="10">
        <v>0.03</v>
      </c>
      <c r="D24" s="10">
        <v>0.03</v>
      </c>
      <c r="E24" s="10">
        <v>0.05</v>
      </c>
      <c r="F24" s="10" t="s">
        <v>161</v>
      </c>
      <c r="G24" s="10">
        <v>0.04</v>
      </c>
      <c r="H24" s="10">
        <v>0.05</v>
      </c>
      <c r="I24" s="6"/>
      <c r="J24" s="15">
        <f t="shared" si="6"/>
        <v>0.03</v>
      </c>
      <c r="K24" s="15">
        <f t="shared" si="7"/>
        <v>0.05</v>
      </c>
      <c r="L24" s="17">
        <f t="shared" si="8"/>
        <v>0.04</v>
      </c>
      <c r="M24" s="17">
        <f t="shared" si="9"/>
        <v>9.9999999999999915E-3</v>
      </c>
      <c r="N24" s="6"/>
      <c r="O24" s="29">
        <v>0.05</v>
      </c>
      <c r="P24" s="3">
        <f>C24/$O24</f>
        <v>0.6</v>
      </c>
      <c r="Q24" s="3">
        <f>D24/$O24</f>
        <v>0.6</v>
      </c>
      <c r="R24" s="3">
        <f>E24/$O24</f>
        <v>1</v>
      </c>
      <c r="S24" s="3"/>
      <c r="T24" s="3">
        <f>G24/$O24</f>
        <v>0.79999999999999993</v>
      </c>
      <c r="U24" s="3">
        <f>H24/$O24</f>
        <v>1</v>
      </c>
      <c r="V24" s="6"/>
    </row>
    <row r="25" spans="1:22" x14ac:dyDescent="0.3">
      <c r="A25" s="27" t="s">
        <v>178</v>
      </c>
      <c r="B25" s="29" t="s">
        <v>179</v>
      </c>
      <c r="C25" s="10" t="s">
        <v>161</v>
      </c>
      <c r="D25" s="10" t="s">
        <v>161</v>
      </c>
      <c r="E25" s="10" t="s">
        <v>161</v>
      </c>
      <c r="F25" s="10" t="s">
        <v>161</v>
      </c>
      <c r="G25" s="10" t="s">
        <v>161</v>
      </c>
      <c r="H25" s="10">
        <v>2.2000000000000002</v>
      </c>
      <c r="I25" s="6"/>
      <c r="J25" s="15">
        <f t="shared" si="6"/>
        <v>2.2000000000000002</v>
      </c>
      <c r="K25" s="15">
        <f t="shared" si="7"/>
        <v>2.2000000000000002</v>
      </c>
      <c r="L25" s="17"/>
      <c r="M25" s="17"/>
      <c r="N25" s="6"/>
      <c r="O25" s="29">
        <v>5.5</v>
      </c>
      <c r="P25" s="3"/>
      <c r="Q25" s="3"/>
      <c r="R25" s="3"/>
      <c r="S25" s="3"/>
      <c r="T25" s="3"/>
      <c r="U25" s="3">
        <f>H25/$O25</f>
        <v>0.4</v>
      </c>
      <c r="V25" s="6"/>
    </row>
    <row r="26" spans="1:22" x14ac:dyDescent="0.3">
      <c r="A26" s="27" t="s">
        <v>180</v>
      </c>
      <c r="B26" s="29" t="s">
        <v>181</v>
      </c>
      <c r="C26" s="10" t="s">
        <v>161</v>
      </c>
      <c r="D26" s="10" t="s">
        <v>161</v>
      </c>
      <c r="E26" s="10" t="s">
        <v>161</v>
      </c>
      <c r="F26" s="10" t="s">
        <v>161</v>
      </c>
      <c r="G26" s="10" t="s">
        <v>161</v>
      </c>
      <c r="H26" s="10" t="s">
        <v>161</v>
      </c>
      <c r="I26" s="6"/>
      <c r="J26" s="15"/>
      <c r="K26" s="15"/>
      <c r="L26" s="17"/>
      <c r="M26" s="17"/>
      <c r="N26" s="6"/>
      <c r="O26" s="5" t="s">
        <v>182</v>
      </c>
      <c r="P26" s="3"/>
      <c r="Q26" s="3"/>
      <c r="R26" s="3"/>
      <c r="S26" s="3"/>
      <c r="T26" s="3"/>
      <c r="U26" s="3"/>
      <c r="V26" s="6"/>
    </row>
    <row r="27" spans="1:22" x14ac:dyDescent="0.3">
      <c r="A27" s="27" t="s">
        <v>183</v>
      </c>
      <c r="B27" s="29" t="s">
        <v>184</v>
      </c>
      <c r="C27" s="10">
        <v>0.72</v>
      </c>
      <c r="D27" s="10">
        <v>0.36</v>
      </c>
      <c r="E27" s="10">
        <v>2.1</v>
      </c>
      <c r="F27" s="10" t="s">
        <v>161</v>
      </c>
      <c r="G27" s="10">
        <v>1.5</v>
      </c>
      <c r="H27" s="10">
        <v>1.4</v>
      </c>
      <c r="I27" s="6"/>
      <c r="J27" s="15">
        <f t="shared" si="6"/>
        <v>0.36</v>
      </c>
      <c r="K27" s="15">
        <f t="shared" si="7"/>
        <v>2.1</v>
      </c>
      <c r="L27" s="17">
        <f t="shared" si="8"/>
        <v>1.216</v>
      </c>
      <c r="M27" s="17">
        <f t="shared" si="9"/>
        <v>0.68460207420077235</v>
      </c>
      <c r="N27" s="6"/>
      <c r="O27" s="29">
        <v>4.5999999999999996</v>
      </c>
      <c r="P27" s="3">
        <f t="shared" ref="P27:P43" si="12">C27/$O27</f>
        <v>0.15652173913043479</v>
      </c>
      <c r="Q27" s="3">
        <f t="shared" ref="Q27:Q43" si="13">D27/$O27</f>
        <v>7.8260869565217397E-2</v>
      </c>
      <c r="R27" s="3">
        <f t="shared" ref="R27:R43" si="14">E27/$O27</f>
        <v>0.45652173913043481</v>
      </c>
      <c r="S27" s="3"/>
      <c r="T27" s="3">
        <f t="shared" ref="T27:T43" si="15">G27/$O27</f>
        <v>0.32608695652173914</v>
      </c>
      <c r="U27" s="3">
        <f t="shared" ref="U27:U43" si="16">H27/$O27</f>
        <v>0.30434782608695654</v>
      </c>
      <c r="V27" s="6"/>
    </row>
    <row r="28" spans="1:22" x14ac:dyDescent="0.3">
      <c r="A28" s="27" t="s">
        <v>185</v>
      </c>
      <c r="B28" s="29" t="s">
        <v>186</v>
      </c>
      <c r="C28" s="10">
        <v>160</v>
      </c>
      <c r="D28" s="10">
        <v>67</v>
      </c>
      <c r="E28" s="10">
        <v>300</v>
      </c>
      <c r="F28" s="10">
        <v>88</v>
      </c>
      <c r="G28" s="10">
        <v>130</v>
      </c>
      <c r="H28" s="10">
        <v>190</v>
      </c>
      <c r="I28" s="6"/>
      <c r="J28" s="15">
        <f t="shared" si="6"/>
        <v>67</v>
      </c>
      <c r="K28" s="15">
        <f t="shared" si="7"/>
        <v>300</v>
      </c>
      <c r="L28" s="17">
        <f t="shared" si="8"/>
        <v>155.83333333333334</v>
      </c>
      <c r="M28" s="17">
        <f t="shared" si="9"/>
        <v>83.819846496320125</v>
      </c>
      <c r="N28" s="6"/>
      <c r="O28" s="29">
        <v>550</v>
      </c>
      <c r="P28" s="3">
        <f t="shared" si="12"/>
        <v>0.29090909090909089</v>
      </c>
      <c r="Q28" s="3">
        <f t="shared" si="13"/>
        <v>0.12181818181818181</v>
      </c>
      <c r="R28" s="3">
        <f t="shared" si="14"/>
        <v>0.54545454545454541</v>
      </c>
      <c r="S28" s="3">
        <f t="shared" ref="S28:S43" si="17">F28/$O28</f>
        <v>0.16</v>
      </c>
      <c r="T28" s="3">
        <f t="shared" si="15"/>
        <v>0.23636363636363636</v>
      </c>
      <c r="U28" s="3">
        <f t="shared" si="16"/>
        <v>0.34545454545454546</v>
      </c>
      <c r="V28" s="6"/>
    </row>
    <row r="29" spans="1:22" x14ac:dyDescent="0.3">
      <c r="A29" s="27" t="s">
        <v>187</v>
      </c>
      <c r="B29" s="29" t="s">
        <v>188</v>
      </c>
      <c r="C29" s="10">
        <v>19</v>
      </c>
      <c r="D29" s="10">
        <v>10</v>
      </c>
      <c r="E29" s="10">
        <v>19</v>
      </c>
      <c r="F29" s="10">
        <v>13</v>
      </c>
      <c r="G29" s="10">
        <v>13</v>
      </c>
      <c r="H29" s="10">
        <v>46</v>
      </c>
      <c r="I29" s="6"/>
      <c r="J29" s="15">
        <f t="shared" si="6"/>
        <v>10</v>
      </c>
      <c r="K29" s="15">
        <f t="shared" si="7"/>
        <v>46</v>
      </c>
      <c r="L29" s="17">
        <f t="shared" si="8"/>
        <v>20</v>
      </c>
      <c r="M29" s="17">
        <f t="shared" si="9"/>
        <v>13.236313686219438</v>
      </c>
      <c r="N29" s="6"/>
      <c r="O29" s="29">
        <v>30</v>
      </c>
      <c r="P29" s="3">
        <f t="shared" si="12"/>
        <v>0.6333333333333333</v>
      </c>
      <c r="Q29" s="3">
        <f t="shared" si="13"/>
        <v>0.33333333333333331</v>
      </c>
      <c r="R29" s="3">
        <f t="shared" si="14"/>
        <v>0.6333333333333333</v>
      </c>
      <c r="S29" s="3">
        <f t="shared" si="17"/>
        <v>0.43333333333333335</v>
      </c>
      <c r="T29" s="3">
        <f t="shared" si="15"/>
        <v>0.43333333333333335</v>
      </c>
      <c r="U29" s="3">
        <f t="shared" si="16"/>
        <v>1.5333333333333334</v>
      </c>
      <c r="V29" s="6"/>
    </row>
    <row r="30" spans="1:22" x14ac:dyDescent="0.3">
      <c r="A30" s="27" t="s">
        <v>189</v>
      </c>
      <c r="B30" s="29" t="s">
        <v>190</v>
      </c>
      <c r="C30" s="10">
        <v>41.8</v>
      </c>
      <c r="D30" s="10">
        <v>26.6</v>
      </c>
      <c r="E30" s="10">
        <v>25.7</v>
      </c>
      <c r="F30" s="10">
        <v>30.9</v>
      </c>
      <c r="G30" s="10">
        <v>31.2</v>
      </c>
      <c r="H30" s="10">
        <v>84.2</v>
      </c>
      <c r="I30" s="6"/>
      <c r="J30" s="15">
        <f t="shared" si="6"/>
        <v>25.7</v>
      </c>
      <c r="K30" s="15">
        <f t="shared" si="7"/>
        <v>84.2</v>
      </c>
      <c r="L30" s="17">
        <f t="shared" si="8"/>
        <v>40.066666666666663</v>
      </c>
      <c r="M30" s="17">
        <f t="shared" si="9"/>
        <v>22.365837043729599</v>
      </c>
      <c r="N30" s="6"/>
      <c r="O30" s="29">
        <v>64</v>
      </c>
      <c r="P30" s="3">
        <f t="shared" si="12"/>
        <v>0.65312499999999996</v>
      </c>
      <c r="Q30" s="3">
        <f t="shared" si="13"/>
        <v>0.41562500000000002</v>
      </c>
      <c r="R30" s="3">
        <f t="shared" si="14"/>
        <v>0.40156249999999999</v>
      </c>
      <c r="S30" s="3">
        <f t="shared" si="17"/>
        <v>0.48281249999999998</v>
      </c>
      <c r="T30" s="3">
        <f t="shared" si="15"/>
        <v>0.48749999999999999</v>
      </c>
      <c r="U30" s="3">
        <f t="shared" si="16"/>
        <v>1.315625</v>
      </c>
      <c r="V30" s="6"/>
    </row>
    <row r="31" spans="1:22" x14ac:dyDescent="0.3">
      <c r="A31" s="27" t="s">
        <v>191</v>
      </c>
      <c r="B31" s="29" t="s">
        <v>192</v>
      </c>
      <c r="C31" s="10">
        <v>4</v>
      </c>
      <c r="D31" s="10">
        <v>2.5</v>
      </c>
      <c r="E31" s="10">
        <v>3.5</v>
      </c>
      <c r="F31" s="10">
        <v>2.9</v>
      </c>
      <c r="G31" s="10">
        <v>3.5</v>
      </c>
      <c r="H31" s="10">
        <v>8.4</v>
      </c>
      <c r="I31" s="6"/>
      <c r="J31" s="15">
        <f t="shared" si="6"/>
        <v>2.5</v>
      </c>
      <c r="K31" s="15">
        <f t="shared" si="7"/>
        <v>8.4</v>
      </c>
      <c r="L31" s="17">
        <f t="shared" si="8"/>
        <v>4.1333333333333329</v>
      </c>
      <c r="M31" s="17">
        <f t="shared" si="9"/>
        <v>2.1546848184053906</v>
      </c>
      <c r="N31" s="6"/>
      <c r="O31" s="29">
        <v>7.1</v>
      </c>
      <c r="P31" s="3">
        <f t="shared" si="12"/>
        <v>0.56338028169014087</v>
      </c>
      <c r="Q31" s="3">
        <f t="shared" si="13"/>
        <v>0.35211267605633806</v>
      </c>
      <c r="R31" s="3">
        <f t="shared" si="14"/>
        <v>0.49295774647887325</v>
      </c>
      <c r="S31" s="3">
        <f t="shared" si="17"/>
        <v>0.40845070422535212</v>
      </c>
      <c r="T31" s="3">
        <f t="shared" si="15"/>
        <v>0.49295774647887325</v>
      </c>
      <c r="U31" s="3">
        <f t="shared" si="16"/>
        <v>1.183098591549296</v>
      </c>
      <c r="V31" s="6"/>
    </row>
    <row r="32" spans="1:22" x14ac:dyDescent="0.3">
      <c r="A32" s="27" t="s">
        <v>193</v>
      </c>
      <c r="B32" s="29" t="s">
        <v>194</v>
      </c>
      <c r="C32" s="10">
        <v>13.8</v>
      </c>
      <c r="D32" s="10">
        <v>8.8000000000000007</v>
      </c>
      <c r="E32" s="10">
        <v>15.8</v>
      </c>
      <c r="F32" s="10">
        <v>10.1</v>
      </c>
      <c r="G32" s="10">
        <v>12.9</v>
      </c>
      <c r="H32" s="10">
        <v>27.7</v>
      </c>
      <c r="I32" s="6"/>
      <c r="J32" s="15">
        <f t="shared" si="6"/>
        <v>8.8000000000000007</v>
      </c>
      <c r="K32" s="15">
        <f t="shared" si="7"/>
        <v>27.7</v>
      </c>
      <c r="L32" s="17">
        <f t="shared" si="8"/>
        <v>14.850000000000001</v>
      </c>
      <c r="M32" s="17">
        <f t="shared" si="9"/>
        <v>6.7837305371012464</v>
      </c>
      <c r="N32" s="6"/>
      <c r="O32" s="29">
        <v>26</v>
      </c>
      <c r="P32" s="3">
        <f t="shared" si="12"/>
        <v>0.53076923076923077</v>
      </c>
      <c r="Q32" s="3">
        <f t="shared" si="13"/>
        <v>0.33846153846153848</v>
      </c>
      <c r="R32" s="3">
        <f t="shared" si="14"/>
        <v>0.60769230769230775</v>
      </c>
      <c r="S32" s="3">
        <f t="shared" si="17"/>
        <v>0.38846153846153847</v>
      </c>
      <c r="T32" s="3">
        <f t="shared" si="15"/>
        <v>0.49615384615384617</v>
      </c>
      <c r="U32" s="3">
        <f t="shared" si="16"/>
        <v>1.0653846153846154</v>
      </c>
      <c r="V32" s="6"/>
    </row>
    <row r="33" spans="1:25" x14ac:dyDescent="0.3">
      <c r="A33" s="27" t="s">
        <v>195</v>
      </c>
      <c r="B33" s="29" t="s">
        <v>196</v>
      </c>
      <c r="C33" s="10">
        <v>2.5</v>
      </c>
      <c r="D33" s="10">
        <v>1.7</v>
      </c>
      <c r="E33" s="10">
        <v>4.0999999999999996</v>
      </c>
      <c r="F33" s="10">
        <v>1.9</v>
      </c>
      <c r="G33" s="10">
        <v>2.9</v>
      </c>
      <c r="H33" s="10">
        <v>4.9000000000000004</v>
      </c>
      <c r="I33" s="6"/>
      <c r="J33" s="15">
        <f t="shared" si="6"/>
        <v>1.7</v>
      </c>
      <c r="K33" s="15">
        <f t="shared" si="7"/>
        <v>4.9000000000000004</v>
      </c>
      <c r="L33" s="17">
        <f t="shared" si="8"/>
        <v>3</v>
      </c>
      <c r="M33" s="17">
        <f t="shared" si="9"/>
        <v>1.2633289357883009</v>
      </c>
      <c r="N33" s="6"/>
      <c r="O33" s="29">
        <v>4.5</v>
      </c>
      <c r="P33" s="3">
        <f t="shared" si="12"/>
        <v>0.55555555555555558</v>
      </c>
      <c r="Q33" s="3">
        <f t="shared" si="13"/>
        <v>0.37777777777777777</v>
      </c>
      <c r="R33" s="3">
        <f t="shared" si="14"/>
        <v>0.91111111111111098</v>
      </c>
      <c r="S33" s="3">
        <f t="shared" si="17"/>
        <v>0.42222222222222222</v>
      </c>
      <c r="T33" s="3">
        <f t="shared" si="15"/>
        <v>0.64444444444444438</v>
      </c>
      <c r="U33" s="3">
        <f t="shared" si="16"/>
        <v>1.088888888888889</v>
      </c>
      <c r="V33" s="6"/>
      <c r="W33" s="27"/>
      <c r="X33" s="27"/>
      <c r="Y33" s="27"/>
    </row>
    <row r="34" spans="1:25" x14ac:dyDescent="0.3">
      <c r="A34" s="27" t="s">
        <v>197</v>
      </c>
      <c r="B34" s="29" t="s">
        <v>198</v>
      </c>
      <c r="C34" s="10">
        <v>0.5</v>
      </c>
      <c r="D34" s="10">
        <v>0.3</v>
      </c>
      <c r="E34" s="10">
        <v>1.3</v>
      </c>
      <c r="F34" s="10">
        <v>0.4</v>
      </c>
      <c r="G34" s="10">
        <v>0.6</v>
      </c>
      <c r="H34" s="10">
        <v>1</v>
      </c>
      <c r="I34" s="6"/>
      <c r="J34" s="15">
        <f t="shared" si="6"/>
        <v>0.3</v>
      </c>
      <c r="K34" s="15">
        <f t="shared" si="7"/>
        <v>1.3</v>
      </c>
      <c r="L34" s="17">
        <f t="shared" si="8"/>
        <v>0.68333333333333324</v>
      </c>
      <c r="M34" s="17">
        <f t="shared" si="9"/>
        <v>0.38686776379877763</v>
      </c>
      <c r="N34" s="6"/>
      <c r="O34" s="29">
        <v>0.88</v>
      </c>
      <c r="P34" s="3">
        <f t="shared" si="12"/>
        <v>0.56818181818181823</v>
      </c>
      <c r="Q34" s="3">
        <f t="shared" si="13"/>
        <v>0.34090909090909088</v>
      </c>
      <c r="R34" s="3">
        <f t="shared" si="14"/>
        <v>1.4772727272727273</v>
      </c>
      <c r="S34" s="3">
        <f t="shared" si="17"/>
        <v>0.45454545454545459</v>
      </c>
      <c r="T34" s="3">
        <f t="shared" si="15"/>
        <v>0.68181818181818177</v>
      </c>
      <c r="U34" s="3">
        <f t="shared" si="16"/>
        <v>1.1363636363636365</v>
      </c>
      <c r="V34" s="6"/>
      <c r="W34" s="27"/>
      <c r="X34" s="27"/>
      <c r="Y34" s="27"/>
    </row>
    <row r="35" spans="1:25" x14ac:dyDescent="0.3">
      <c r="A35" s="27" t="s">
        <v>199</v>
      </c>
      <c r="B35" s="29" t="s">
        <v>200</v>
      </c>
      <c r="C35" s="10">
        <v>2.9</v>
      </c>
      <c r="D35" s="10">
        <v>1.9</v>
      </c>
      <c r="E35" s="10">
        <v>4.5</v>
      </c>
      <c r="F35" s="10">
        <v>2.2000000000000002</v>
      </c>
      <c r="G35" s="10">
        <v>3.1</v>
      </c>
      <c r="H35" s="10">
        <v>5.7</v>
      </c>
      <c r="I35" s="6"/>
      <c r="J35" s="15">
        <f t="shared" si="6"/>
        <v>1.9</v>
      </c>
      <c r="K35" s="15">
        <f t="shared" si="7"/>
        <v>5.7</v>
      </c>
      <c r="L35" s="17">
        <f t="shared" si="8"/>
        <v>3.3833333333333333</v>
      </c>
      <c r="M35" s="17">
        <f t="shared" si="9"/>
        <v>1.4510915431724722</v>
      </c>
      <c r="N35" s="6"/>
      <c r="O35" s="29">
        <v>3.8</v>
      </c>
      <c r="P35" s="3">
        <f t="shared" si="12"/>
        <v>0.76315789473684215</v>
      </c>
      <c r="Q35" s="3">
        <f t="shared" si="13"/>
        <v>0.5</v>
      </c>
      <c r="R35" s="3">
        <f t="shared" si="14"/>
        <v>1.1842105263157896</v>
      </c>
      <c r="S35" s="3">
        <f t="shared" si="17"/>
        <v>0.57894736842105265</v>
      </c>
      <c r="T35" s="3">
        <f t="shared" si="15"/>
        <v>0.81578947368421062</v>
      </c>
      <c r="U35" s="3">
        <f t="shared" si="16"/>
        <v>1.5000000000000002</v>
      </c>
      <c r="V35" s="6"/>
      <c r="W35" s="27"/>
      <c r="X35" s="27"/>
      <c r="Y35" s="27"/>
    </row>
    <row r="36" spans="1:25" x14ac:dyDescent="0.3">
      <c r="A36" s="27" t="s">
        <v>201</v>
      </c>
      <c r="B36" s="29" t="s">
        <v>202</v>
      </c>
      <c r="C36" s="10">
        <v>0.4</v>
      </c>
      <c r="D36" s="10">
        <v>0.2</v>
      </c>
      <c r="E36" s="10">
        <v>0.7</v>
      </c>
      <c r="F36" s="10">
        <v>0.3</v>
      </c>
      <c r="G36" s="10">
        <v>0.4</v>
      </c>
      <c r="H36" s="10">
        <v>0.7</v>
      </c>
      <c r="I36" s="6"/>
      <c r="J36" s="15">
        <f t="shared" si="6"/>
        <v>0.2</v>
      </c>
      <c r="K36" s="15">
        <f t="shared" si="7"/>
        <v>0.7</v>
      </c>
      <c r="L36" s="17">
        <f t="shared" si="8"/>
        <v>0.45</v>
      </c>
      <c r="M36" s="17">
        <f t="shared" si="9"/>
        <v>0.20736441353327714</v>
      </c>
      <c r="N36" s="6"/>
      <c r="O36" s="29">
        <v>0.64</v>
      </c>
      <c r="P36" s="3">
        <f t="shared" si="12"/>
        <v>0.625</v>
      </c>
      <c r="Q36" s="3">
        <f t="shared" si="13"/>
        <v>0.3125</v>
      </c>
      <c r="R36" s="3">
        <f t="shared" si="14"/>
        <v>1.09375</v>
      </c>
      <c r="S36" s="3">
        <f t="shared" si="17"/>
        <v>0.46875</v>
      </c>
      <c r="T36" s="3">
        <f t="shared" si="15"/>
        <v>0.625</v>
      </c>
      <c r="U36" s="3">
        <f t="shared" si="16"/>
        <v>1.09375</v>
      </c>
      <c r="V36" s="6"/>
      <c r="W36" s="27"/>
      <c r="X36" s="27"/>
      <c r="Y36" s="27"/>
    </row>
    <row r="37" spans="1:25" x14ac:dyDescent="0.3">
      <c r="A37" s="27" t="s">
        <v>203</v>
      </c>
      <c r="B37" s="29" t="s">
        <v>204</v>
      </c>
      <c r="C37" s="10">
        <v>2.2000000000000002</v>
      </c>
      <c r="D37" s="10">
        <v>1.4</v>
      </c>
      <c r="E37" s="10">
        <v>3.7</v>
      </c>
      <c r="F37" s="10">
        <v>1.4</v>
      </c>
      <c r="G37" s="10">
        <v>2.6</v>
      </c>
      <c r="H37" s="10">
        <v>3.9</v>
      </c>
      <c r="I37" s="6"/>
      <c r="J37" s="15">
        <f t="shared" si="6"/>
        <v>1.4</v>
      </c>
      <c r="K37" s="15">
        <f t="shared" si="7"/>
        <v>3.9</v>
      </c>
      <c r="L37" s="17">
        <f t="shared" si="8"/>
        <v>2.5333333333333337</v>
      </c>
      <c r="M37" s="17">
        <f t="shared" si="9"/>
        <v>1.0875047892614849</v>
      </c>
      <c r="N37" s="6"/>
      <c r="O37" s="29">
        <v>3.5</v>
      </c>
      <c r="P37" s="3">
        <f t="shared" si="12"/>
        <v>0.62857142857142867</v>
      </c>
      <c r="Q37" s="3">
        <f t="shared" si="13"/>
        <v>0.39999999999999997</v>
      </c>
      <c r="R37" s="3">
        <f t="shared" si="14"/>
        <v>1.0571428571428572</v>
      </c>
      <c r="S37" s="3">
        <f t="shared" si="17"/>
        <v>0.39999999999999997</v>
      </c>
      <c r="T37" s="3">
        <f t="shared" si="15"/>
        <v>0.74285714285714288</v>
      </c>
      <c r="U37" s="3">
        <f t="shared" si="16"/>
        <v>1.1142857142857143</v>
      </c>
      <c r="V37" s="6"/>
      <c r="W37" s="27"/>
      <c r="X37" s="27"/>
      <c r="Y37" s="27"/>
    </row>
    <row r="38" spans="1:25" x14ac:dyDescent="0.3">
      <c r="A38" s="27" t="s">
        <v>205</v>
      </c>
      <c r="B38" s="29" t="s">
        <v>206</v>
      </c>
      <c r="C38" s="10">
        <v>0.4</v>
      </c>
      <c r="D38" s="10">
        <v>0.3</v>
      </c>
      <c r="E38" s="10">
        <v>0.8</v>
      </c>
      <c r="F38" s="10">
        <v>0.3</v>
      </c>
      <c r="G38" s="10">
        <v>0.5</v>
      </c>
      <c r="H38" s="10">
        <v>0.7</v>
      </c>
      <c r="I38" s="6"/>
      <c r="J38" s="15">
        <f t="shared" si="6"/>
        <v>0.3</v>
      </c>
      <c r="K38" s="15">
        <f t="shared" si="7"/>
        <v>0.8</v>
      </c>
      <c r="L38" s="17">
        <f t="shared" si="8"/>
        <v>0.5</v>
      </c>
      <c r="M38" s="17">
        <f t="shared" si="9"/>
        <v>0.20976176963403032</v>
      </c>
      <c r="N38" s="6"/>
      <c r="O38" s="29">
        <v>0.8</v>
      </c>
      <c r="P38" s="3">
        <f t="shared" si="12"/>
        <v>0.5</v>
      </c>
      <c r="Q38" s="3">
        <f t="shared" si="13"/>
        <v>0.37499999999999994</v>
      </c>
      <c r="R38" s="3">
        <f t="shared" si="14"/>
        <v>1</v>
      </c>
      <c r="S38" s="3">
        <f t="shared" si="17"/>
        <v>0.37499999999999994</v>
      </c>
      <c r="T38" s="3">
        <f t="shared" si="15"/>
        <v>0.625</v>
      </c>
      <c r="U38" s="3">
        <f t="shared" si="16"/>
        <v>0.87499999999999989</v>
      </c>
      <c r="V38" s="6"/>
      <c r="W38" s="27"/>
      <c r="X38" s="27"/>
      <c r="Y38" s="27"/>
    </row>
    <row r="39" spans="1:25" x14ac:dyDescent="0.3">
      <c r="A39" s="27" t="s">
        <v>207</v>
      </c>
      <c r="B39" s="29" t="s">
        <v>208</v>
      </c>
      <c r="C39" s="10">
        <v>1.1000000000000001</v>
      </c>
      <c r="D39" s="10">
        <v>0.8</v>
      </c>
      <c r="E39" s="10">
        <v>2.2000000000000002</v>
      </c>
      <c r="F39" s="10">
        <v>0.7</v>
      </c>
      <c r="G39" s="10">
        <v>1.4</v>
      </c>
      <c r="H39" s="10">
        <v>1.8</v>
      </c>
      <c r="I39" s="6"/>
      <c r="J39" s="15">
        <f t="shared" si="6"/>
        <v>0.7</v>
      </c>
      <c r="K39" s="15">
        <f t="shared" si="7"/>
        <v>2.2000000000000002</v>
      </c>
      <c r="L39" s="17">
        <f t="shared" si="8"/>
        <v>1.3333333333333337</v>
      </c>
      <c r="M39" s="17">
        <f t="shared" si="9"/>
        <v>0.58537737116040445</v>
      </c>
      <c r="N39" s="6"/>
      <c r="O39" s="29">
        <v>2.2999999999999998</v>
      </c>
      <c r="P39" s="3">
        <f t="shared" si="12"/>
        <v>0.47826086956521746</v>
      </c>
      <c r="Q39" s="3">
        <f t="shared" si="13"/>
        <v>0.34782608695652178</v>
      </c>
      <c r="R39" s="3">
        <f t="shared" si="14"/>
        <v>0.95652173913043492</v>
      </c>
      <c r="S39" s="3">
        <f t="shared" si="17"/>
        <v>0.30434782608695654</v>
      </c>
      <c r="T39" s="3">
        <f t="shared" si="15"/>
        <v>0.60869565217391308</v>
      </c>
      <c r="U39" s="3">
        <f t="shared" si="16"/>
        <v>0.78260869565217395</v>
      </c>
      <c r="V39" s="6"/>
      <c r="W39" s="27"/>
      <c r="X39" s="27"/>
      <c r="Y39" s="27"/>
    </row>
    <row r="40" spans="1:25" x14ac:dyDescent="0.3">
      <c r="A40" s="27" t="s">
        <v>209</v>
      </c>
      <c r="B40" s="29" t="s">
        <v>210</v>
      </c>
      <c r="C40" s="10">
        <v>0.2</v>
      </c>
      <c r="D40" s="10">
        <v>0.1</v>
      </c>
      <c r="E40" s="10">
        <v>0.3</v>
      </c>
      <c r="F40" s="10">
        <v>0.1</v>
      </c>
      <c r="G40" s="10">
        <v>0.2</v>
      </c>
      <c r="H40" s="10">
        <v>0.2</v>
      </c>
      <c r="I40" s="6"/>
      <c r="J40" s="15">
        <f t="shared" si="6"/>
        <v>0.1</v>
      </c>
      <c r="K40" s="15">
        <f t="shared" si="7"/>
        <v>0.3</v>
      </c>
      <c r="L40" s="17">
        <f t="shared" si="8"/>
        <v>0.18333333333333335</v>
      </c>
      <c r="M40" s="17">
        <f t="shared" si="9"/>
        <v>7.5277265270908125E-2</v>
      </c>
      <c r="N40" s="6"/>
      <c r="O40" s="29">
        <v>0.33</v>
      </c>
      <c r="P40" s="3">
        <f t="shared" si="12"/>
        <v>0.60606060606060608</v>
      </c>
      <c r="Q40" s="3">
        <f t="shared" si="13"/>
        <v>0.30303030303030304</v>
      </c>
      <c r="R40" s="3">
        <f t="shared" si="14"/>
        <v>0.90909090909090906</v>
      </c>
      <c r="S40" s="3">
        <f t="shared" si="17"/>
        <v>0.30303030303030304</v>
      </c>
      <c r="T40" s="3">
        <f t="shared" si="15"/>
        <v>0.60606060606060608</v>
      </c>
      <c r="U40" s="3">
        <f t="shared" si="16"/>
        <v>0.60606060606060608</v>
      </c>
      <c r="V40" s="6"/>
      <c r="W40" s="27"/>
      <c r="X40" s="27"/>
      <c r="Y40" s="27"/>
    </row>
    <row r="41" spans="1:25" x14ac:dyDescent="0.3">
      <c r="A41" s="27" t="s">
        <v>211</v>
      </c>
      <c r="B41" s="29" t="s">
        <v>212</v>
      </c>
      <c r="C41" s="10">
        <v>1</v>
      </c>
      <c r="D41" s="10">
        <v>0.8</v>
      </c>
      <c r="E41" s="10">
        <v>1.8</v>
      </c>
      <c r="F41" s="10">
        <v>0.5</v>
      </c>
      <c r="G41" s="10">
        <v>1.2</v>
      </c>
      <c r="H41" s="10">
        <v>1.5</v>
      </c>
      <c r="I41" s="6"/>
      <c r="J41" s="15">
        <f t="shared" si="6"/>
        <v>0.5</v>
      </c>
      <c r="K41" s="15">
        <f t="shared" si="7"/>
        <v>1.8</v>
      </c>
      <c r="L41" s="17">
        <f t="shared" si="8"/>
        <v>1.1333333333333333</v>
      </c>
      <c r="M41" s="17">
        <f t="shared" si="9"/>
        <v>0.47187568984497058</v>
      </c>
      <c r="N41" s="6"/>
      <c r="O41" s="29">
        <v>2.2000000000000002</v>
      </c>
      <c r="P41" s="3">
        <f t="shared" si="12"/>
        <v>0.45454545454545453</v>
      </c>
      <c r="Q41" s="3">
        <f t="shared" si="13"/>
        <v>0.36363636363636365</v>
      </c>
      <c r="R41" s="3">
        <f t="shared" si="14"/>
        <v>0.81818181818181812</v>
      </c>
      <c r="S41" s="3">
        <f t="shared" si="17"/>
        <v>0.22727272727272727</v>
      </c>
      <c r="T41" s="3">
        <f t="shared" si="15"/>
        <v>0.54545454545454541</v>
      </c>
      <c r="U41" s="3">
        <f t="shared" si="16"/>
        <v>0.68181818181818177</v>
      </c>
      <c r="V41" s="6"/>
      <c r="W41" s="27"/>
      <c r="X41" s="27"/>
      <c r="Y41" s="27"/>
    </row>
    <row r="42" spans="1:25" x14ac:dyDescent="0.3">
      <c r="A42" s="27" t="s">
        <v>213</v>
      </c>
      <c r="B42" s="29" t="s">
        <v>214</v>
      </c>
      <c r="C42" s="10">
        <v>0.2</v>
      </c>
      <c r="D42" s="10">
        <v>0.1</v>
      </c>
      <c r="E42" s="10">
        <v>0.3</v>
      </c>
      <c r="F42" s="10">
        <v>0.1</v>
      </c>
      <c r="G42" s="10">
        <v>0.2</v>
      </c>
      <c r="H42" s="10">
        <v>0.2</v>
      </c>
      <c r="I42" s="6"/>
      <c r="J42" s="15">
        <f t="shared" si="6"/>
        <v>0.1</v>
      </c>
      <c r="K42" s="15">
        <f t="shared" si="7"/>
        <v>0.3</v>
      </c>
      <c r="L42" s="17">
        <f t="shared" si="8"/>
        <v>0.18333333333333335</v>
      </c>
      <c r="M42" s="17">
        <f t="shared" si="9"/>
        <v>7.5277265270908125E-2</v>
      </c>
      <c r="N42" s="6"/>
      <c r="O42" s="29">
        <v>0.32</v>
      </c>
      <c r="P42" s="3">
        <f t="shared" si="12"/>
        <v>0.625</v>
      </c>
      <c r="Q42" s="3">
        <f t="shared" si="13"/>
        <v>0.3125</v>
      </c>
      <c r="R42" s="3">
        <f t="shared" si="14"/>
        <v>0.9375</v>
      </c>
      <c r="S42" s="3">
        <f t="shared" si="17"/>
        <v>0.3125</v>
      </c>
      <c r="T42" s="3">
        <f t="shared" si="15"/>
        <v>0.625</v>
      </c>
      <c r="U42" s="3">
        <f t="shared" si="16"/>
        <v>0.625</v>
      </c>
      <c r="V42" s="6"/>
      <c r="W42" s="27"/>
      <c r="X42" s="27"/>
      <c r="Y42" s="27"/>
    </row>
    <row r="43" spans="1:25" x14ac:dyDescent="0.3">
      <c r="A43" s="27" t="s">
        <v>215</v>
      </c>
      <c r="B43" s="29" t="s">
        <v>216</v>
      </c>
      <c r="C43" s="10">
        <v>0.55000000000000004</v>
      </c>
      <c r="D43" s="10">
        <v>0.31</v>
      </c>
      <c r="E43" s="10">
        <v>0.51</v>
      </c>
      <c r="F43" s="10">
        <v>0.25</v>
      </c>
      <c r="G43" s="10">
        <v>0.47</v>
      </c>
      <c r="H43" s="10">
        <v>0.74</v>
      </c>
      <c r="I43" s="6"/>
      <c r="J43" s="15">
        <f t="shared" si="6"/>
        <v>0.25</v>
      </c>
      <c r="K43" s="15">
        <f t="shared" si="7"/>
        <v>0.74</v>
      </c>
      <c r="L43" s="17">
        <f t="shared" si="8"/>
        <v>0.47166666666666668</v>
      </c>
      <c r="M43" s="17">
        <f t="shared" si="9"/>
        <v>0.17600189392920365</v>
      </c>
      <c r="N43" s="6"/>
      <c r="O43" s="29">
        <v>0.75</v>
      </c>
      <c r="P43" s="3">
        <f t="shared" si="12"/>
        <v>0.73333333333333339</v>
      </c>
      <c r="Q43" s="3">
        <f t="shared" si="13"/>
        <v>0.41333333333333333</v>
      </c>
      <c r="R43" s="3">
        <f t="shared" si="14"/>
        <v>0.68</v>
      </c>
      <c r="S43" s="3">
        <f t="shared" si="17"/>
        <v>0.33333333333333331</v>
      </c>
      <c r="T43" s="3">
        <f t="shared" si="15"/>
        <v>0.62666666666666659</v>
      </c>
      <c r="U43" s="3">
        <f t="shared" si="16"/>
        <v>0.98666666666666669</v>
      </c>
      <c r="V43" s="6"/>
      <c r="W43" s="27"/>
      <c r="X43" s="27"/>
      <c r="Y43" s="27"/>
    </row>
    <row r="44" spans="1:25" x14ac:dyDescent="0.3">
      <c r="A44" s="27" t="s">
        <v>217</v>
      </c>
      <c r="B44" s="29" t="s">
        <v>218</v>
      </c>
      <c r="C44" s="10" t="s">
        <v>161</v>
      </c>
      <c r="D44" s="10" t="s">
        <v>161</v>
      </c>
      <c r="E44" s="10" t="s">
        <v>161</v>
      </c>
      <c r="F44" s="10" t="s">
        <v>161</v>
      </c>
      <c r="G44" s="10" t="s">
        <v>161</v>
      </c>
      <c r="H44" s="10" t="s">
        <v>161</v>
      </c>
      <c r="I44" s="6"/>
      <c r="J44" s="15"/>
      <c r="K44" s="15"/>
      <c r="L44" s="17"/>
      <c r="M44" s="17"/>
      <c r="N44" s="6"/>
      <c r="O44" s="29">
        <v>4.0000000000000002E-4</v>
      </c>
      <c r="P44" s="3"/>
      <c r="Q44" s="3"/>
      <c r="R44" s="3"/>
      <c r="S44" s="3"/>
      <c r="T44" s="3"/>
      <c r="U44" s="3"/>
      <c r="V44" s="6"/>
      <c r="W44" s="27"/>
      <c r="X44" s="27"/>
      <c r="Y44" s="27"/>
    </row>
    <row r="45" spans="1:25" x14ac:dyDescent="0.3">
      <c r="A45" s="27" t="s">
        <v>219</v>
      </c>
      <c r="B45" s="29" t="s">
        <v>220</v>
      </c>
      <c r="C45" s="10">
        <v>3.0000000000000001E-3</v>
      </c>
      <c r="D45" s="10">
        <v>4.0000000000000001E-3</v>
      </c>
      <c r="E45" s="10">
        <v>5.0000000000000001E-3</v>
      </c>
      <c r="F45" s="10">
        <v>6.0000000000000001E-3</v>
      </c>
      <c r="G45" s="10">
        <v>6.0000000000000001E-3</v>
      </c>
      <c r="H45" s="10">
        <v>5.0000000000000001E-3</v>
      </c>
      <c r="I45" s="6"/>
      <c r="J45" s="15">
        <f t="shared" ref="J45" si="18">MIN(C45:H45)</f>
        <v>3.0000000000000001E-3</v>
      </c>
      <c r="K45" s="15">
        <f t="shared" ref="K45" si="19">MAX(C45:H45)</f>
        <v>6.0000000000000001E-3</v>
      </c>
      <c r="L45" s="26">
        <f t="shared" ref="L45" si="20">AVERAGE(C45:H45)</f>
        <v>4.8333333333333336E-3</v>
      </c>
      <c r="M45" s="26">
        <f t="shared" ref="M45" si="21">STDEV(C45:H45)</f>
        <v>1.1690451944500124E-3</v>
      </c>
      <c r="N45" s="6"/>
      <c r="O45" s="29">
        <v>1.8E-3</v>
      </c>
      <c r="P45" s="3">
        <f>C45/$O45</f>
        <v>1.6666666666666667</v>
      </c>
      <c r="Q45" s="3">
        <f t="shared" ref="Q45" si="22">D45/$O45</f>
        <v>2.2222222222222223</v>
      </c>
      <c r="R45" s="3">
        <f t="shared" ref="R45" si="23">E45/$O45</f>
        <v>2.7777777777777781</v>
      </c>
      <c r="S45" s="3">
        <f t="shared" ref="S45" si="24">F45/$O45</f>
        <v>3.3333333333333335</v>
      </c>
      <c r="T45" s="3">
        <f t="shared" ref="T45" si="25">G45/$O45</f>
        <v>3.3333333333333335</v>
      </c>
      <c r="U45" s="3">
        <f t="shared" ref="U45" si="26">H45/$O45</f>
        <v>2.7777777777777781</v>
      </c>
      <c r="V45" s="6"/>
      <c r="W45" s="27"/>
      <c r="X45" s="27"/>
      <c r="Y45" s="27"/>
    </row>
    <row r="46" spans="1:25" x14ac:dyDescent="0.3">
      <c r="A46" s="27" t="s">
        <v>221</v>
      </c>
      <c r="B46" s="29" t="s">
        <v>222</v>
      </c>
      <c r="C46" s="10" t="s">
        <v>161</v>
      </c>
      <c r="D46" s="10" t="s">
        <v>161</v>
      </c>
      <c r="E46" s="10" t="s">
        <v>161</v>
      </c>
      <c r="F46" s="10" t="s">
        <v>161</v>
      </c>
      <c r="G46" s="10" t="s">
        <v>161</v>
      </c>
      <c r="H46" s="10" t="s">
        <v>161</v>
      </c>
      <c r="I46" s="6"/>
      <c r="J46" s="15"/>
      <c r="K46" s="15"/>
      <c r="L46" s="17"/>
      <c r="M46" s="17"/>
      <c r="N46" s="6"/>
      <c r="O46" s="29">
        <v>1</v>
      </c>
      <c r="P46" s="3"/>
      <c r="Q46" s="3"/>
      <c r="R46" s="3"/>
      <c r="S46" s="3"/>
      <c r="T46" s="3"/>
      <c r="U46" s="3"/>
      <c r="V46" s="6"/>
      <c r="W46" s="27"/>
      <c r="X46" s="7"/>
      <c r="Y46" s="7"/>
    </row>
    <row r="47" spans="1:25" x14ac:dyDescent="0.3">
      <c r="A47" s="27" t="s">
        <v>223</v>
      </c>
      <c r="B47" s="29" t="s">
        <v>224</v>
      </c>
      <c r="C47" s="10">
        <v>12</v>
      </c>
      <c r="D47" s="10">
        <v>9.6</v>
      </c>
      <c r="E47" s="10">
        <v>3.8</v>
      </c>
      <c r="F47" s="10">
        <v>7.8</v>
      </c>
      <c r="G47" s="10">
        <v>15</v>
      </c>
      <c r="H47" s="10">
        <v>16</v>
      </c>
      <c r="I47" s="6"/>
      <c r="J47" s="15">
        <f t="shared" si="6"/>
        <v>3.8</v>
      </c>
      <c r="K47" s="15">
        <f t="shared" si="7"/>
        <v>16</v>
      </c>
      <c r="L47" s="17">
        <f t="shared" si="8"/>
        <v>10.700000000000001</v>
      </c>
      <c r="M47" s="17">
        <f t="shared" si="9"/>
        <v>4.5934736311423405</v>
      </c>
      <c r="N47" s="6"/>
      <c r="O47" s="29">
        <v>17</v>
      </c>
      <c r="P47" s="3">
        <f t="shared" ref="P47:U47" si="27">C47/$O47</f>
        <v>0.70588235294117652</v>
      </c>
      <c r="Q47" s="3">
        <f t="shared" si="27"/>
        <v>0.56470588235294117</v>
      </c>
      <c r="R47" s="3">
        <f t="shared" si="27"/>
        <v>0.22352941176470587</v>
      </c>
      <c r="S47" s="3">
        <f t="shared" si="27"/>
        <v>0.45882352941176469</v>
      </c>
      <c r="T47" s="3">
        <f t="shared" si="27"/>
        <v>0.88235294117647056</v>
      </c>
      <c r="U47" s="3">
        <f t="shared" si="27"/>
        <v>0.94117647058823528</v>
      </c>
      <c r="V47" s="6"/>
      <c r="W47" s="27"/>
      <c r="X47" s="7"/>
      <c r="Y47" s="7"/>
    </row>
    <row r="48" spans="1:25" x14ac:dyDescent="0.3">
      <c r="A48" s="27" t="s">
        <v>225</v>
      </c>
      <c r="B48" s="29" t="s">
        <v>226</v>
      </c>
      <c r="C48" s="10">
        <v>0.34</v>
      </c>
      <c r="D48" s="10">
        <v>0.42</v>
      </c>
      <c r="E48" s="10" t="s">
        <v>161</v>
      </c>
      <c r="F48" s="10">
        <v>0.16</v>
      </c>
      <c r="G48" s="10">
        <v>0.34</v>
      </c>
      <c r="H48" s="10">
        <v>0.52</v>
      </c>
      <c r="I48" s="6"/>
      <c r="J48" s="15">
        <f t="shared" si="6"/>
        <v>0.16</v>
      </c>
      <c r="K48" s="15">
        <f t="shared" si="7"/>
        <v>0.52</v>
      </c>
      <c r="L48" s="17">
        <f t="shared" si="8"/>
        <v>0.35599999999999998</v>
      </c>
      <c r="M48" s="17">
        <f t="shared" si="9"/>
        <v>0.13221195104830727</v>
      </c>
      <c r="N48" s="6"/>
      <c r="O48" s="29">
        <v>0.127</v>
      </c>
      <c r="P48" s="3">
        <f t="shared" ref="P48:Q50" si="28">C48/$O48</f>
        <v>2.6771653543307088</v>
      </c>
      <c r="Q48" s="3">
        <f t="shared" si="28"/>
        <v>3.3070866141732282</v>
      </c>
      <c r="R48" s="3"/>
      <c r="S48" s="3">
        <f t="shared" ref="S48:U50" si="29">F48/$O48</f>
        <v>1.2598425196850394</v>
      </c>
      <c r="T48" s="3">
        <f t="shared" si="29"/>
        <v>2.6771653543307088</v>
      </c>
      <c r="U48" s="3">
        <f t="shared" si="29"/>
        <v>4.0944881889763778</v>
      </c>
      <c r="V48" s="6"/>
      <c r="W48" s="27"/>
      <c r="X48" s="7"/>
      <c r="Y48" s="7"/>
    </row>
    <row r="49" spans="1:25" x14ac:dyDescent="0.3">
      <c r="A49" s="27" t="s">
        <v>227</v>
      </c>
      <c r="B49" s="29" t="s">
        <v>228</v>
      </c>
      <c r="C49" s="10">
        <v>10.7</v>
      </c>
      <c r="D49" s="10">
        <v>5.7</v>
      </c>
      <c r="E49" s="10">
        <v>1.6</v>
      </c>
      <c r="F49" s="10">
        <v>5.2</v>
      </c>
      <c r="G49" s="10">
        <v>7.6</v>
      </c>
      <c r="H49" s="10">
        <v>10.3</v>
      </c>
      <c r="I49" s="6"/>
      <c r="J49" s="15">
        <f t="shared" si="6"/>
        <v>1.6</v>
      </c>
      <c r="K49" s="15">
        <f t="shared" si="7"/>
        <v>10.7</v>
      </c>
      <c r="L49" s="17">
        <f t="shared" si="8"/>
        <v>6.8499999999999988</v>
      </c>
      <c r="M49" s="17">
        <f t="shared" si="9"/>
        <v>3.4320547781176249</v>
      </c>
      <c r="N49" s="6"/>
      <c r="O49" s="29">
        <v>10.7</v>
      </c>
      <c r="P49" s="3">
        <f t="shared" si="28"/>
        <v>1</v>
      </c>
      <c r="Q49" s="3">
        <f t="shared" si="28"/>
        <v>0.53271028037383183</v>
      </c>
      <c r="R49" s="3">
        <f>E49/$O49</f>
        <v>0.14953271028037385</v>
      </c>
      <c r="S49" s="3">
        <f t="shared" si="29"/>
        <v>0.48598130841121501</v>
      </c>
      <c r="T49" s="3">
        <f t="shared" si="29"/>
        <v>0.71028037383177567</v>
      </c>
      <c r="U49" s="3">
        <f t="shared" si="29"/>
        <v>0.96261682242990665</v>
      </c>
      <c r="V49" s="6"/>
      <c r="W49" s="27"/>
      <c r="X49" s="7"/>
      <c r="Y49" s="7"/>
    </row>
    <row r="50" spans="1:25" x14ac:dyDescent="0.3">
      <c r="A50" s="27" t="s">
        <v>229</v>
      </c>
      <c r="B50" s="29" t="s">
        <v>230</v>
      </c>
      <c r="C50" s="10">
        <v>1.9</v>
      </c>
      <c r="D50" s="10">
        <v>1.7</v>
      </c>
      <c r="E50" s="10">
        <v>0.48</v>
      </c>
      <c r="F50" s="10">
        <v>1.2</v>
      </c>
      <c r="G50" s="10">
        <v>1.5</v>
      </c>
      <c r="H50" s="10">
        <v>2.2000000000000002</v>
      </c>
      <c r="I50" s="6"/>
      <c r="J50" s="15">
        <f t="shared" si="6"/>
        <v>0.48</v>
      </c>
      <c r="K50" s="15">
        <f t="shared" si="7"/>
        <v>2.2000000000000002</v>
      </c>
      <c r="L50" s="17">
        <f t="shared" si="8"/>
        <v>1.4966666666666668</v>
      </c>
      <c r="M50" s="17">
        <f t="shared" si="9"/>
        <v>0.60337937209243941</v>
      </c>
      <c r="N50" s="6"/>
      <c r="O50" s="29">
        <v>2.8</v>
      </c>
      <c r="P50" s="3">
        <f t="shared" si="28"/>
        <v>0.6785714285714286</v>
      </c>
      <c r="Q50" s="3">
        <f t="shared" si="28"/>
        <v>0.60714285714285721</v>
      </c>
      <c r="R50" s="3">
        <f>E50/$O50</f>
        <v>0.17142857142857143</v>
      </c>
      <c r="S50" s="3">
        <f t="shared" si="29"/>
        <v>0.4285714285714286</v>
      </c>
      <c r="T50" s="3">
        <f t="shared" si="29"/>
        <v>0.5357142857142857</v>
      </c>
      <c r="U50" s="3">
        <f t="shared" si="29"/>
        <v>0.78571428571428581</v>
      </c>
      <c r="V50" s="6"/>
      <c r="W50" s="27"/>
      <c r="X50" s="7"/>
      <c r="Y50" s="7"/>
    </row>
    <row r="51" spans="1:25" x14ac:dyDescent="0.3">
      <c r="A51" s="27"/>
      <c r="B51" s="29"/>
      <c r="C51" s="27"/>
      <c r="D51" s="27"/>
      <c r="E51" s="27"/>
      <c r="F51" s="27"/>
      <c r="G51" s="27"/>
      <c r="H51" s="27"/>
      <c r="I51" s="6"/>
      <c r="J51" s="27"/>
      <c r="K51" s="27"/>
      <c r="N51" s="6"/>
      <c r="O51" s="29"/>
      <c r="P51" s="27"/>
      <c r="Q51" s="27"/>
      <c r="R51" s="27"/>
      <c r="S51" s="27"/>
      <c r="T51" s="27"/>
      <c r="U51" s="27"/>
      <c r="V51" s="6"/>
      <c r="W51" s="27"/>
      <c r="X51" s="7"/>
      <c r="Y51" s="7"/>
    </row>
    <row r="52" spans="1:25" x14ac:dyDescent="0.3">
      <c r="A52" s="8" t="s">
        <v>231</v>
      </c>
      <c r="B52" s="8"/>
      <c r="C52" s="8">
        <f>SUM(C29:C42)+C18</f>
        <v>107.00000000000001</v>
      </c>
      <c r="D52" s="8">
        <f t="shared" ref="D52:H52" si="30">SUM(D29:D42)+D18</f>
        <v>64.5</v>
      </c>
      <c r="E52" s="8">
        <f t="shared" si="30"/>
        <v>103.69999999999999</v>
      </c>
      <c r="F52" s="8">
        <f t="shared" si="30"/>
        <v>74.799999999999983</v>
      </c>
      <c r="G52" s="8">
        <f t="shared" si="30"/>
        <v>91.7</v>
      </c>
      <c r="H52" s="8">
        <f t="shared" si="30"/>
        <v>207.89999999999995</v>
      </c>
      <c r="I52" s="6"/>
      <c r="J52" s="27"/>
      <c r="K52" s="27"/>
      <c r="N52" s="6"/>
      <c r="O52" s="29"/>
      <c r="P52" s="27"/>
      <c r="Q52" s="27"/>
      <c r="R52" s="27"/>
      <c r="S52" s="27"/>
      <c r="T52" s="27"/>
      <c r="U52" s="27"/>
      <c r="V52" s="6"/>
      <c r="W52" s="27"/>
      <c r="X52" s="27"/>
      <c r="Y52" s="27"/>
    </row>
    <row r="53" spans="1:25" x14ac:dyDescent="0.3">
      <c r="A53" s="8" t="s">
        <v>232</v>
      </c>
      <c r="B53" s="8"/>
      <c r="C53" s="9">
        <f>((C32+C34+C36+C37+C39+C18)/C52)/((C30+C38+C40+C41+C42)/C52)</f>
        <v>0.80275229357798172</v>
      </c>
      <c r="D53" s="9">
        <f t="shared" ref="D53:H53" si="31">((D32+D34+D36+D37+D39+D18)/D52)/((D30+D38+D40+D41+D42)/D52)</f>
        <v>0.73476702508960556</v>
      </c>
      <c r="E53" s="9">
        <f t="shared" si="31"/>
        <v>1.5121107266435987</v>
      </c>
      <c r="F53" s="9">
        <f t="shared" si="31"/>
        <v>0.71786833855799359</v>
      </c>
      <c r="G53" s="9">
        <f t="shared" si="31"/>
        <v>1.0780780780780779</v>
      </c>
      <c r="H53" s="9">
        <f t="shared" si="31"/>
        <v>0.64631336405529938</v>
      </c>
      <c r="I53" s="6"/>
      <c r="J53" s="27"/>
      <c r="K53" s="27"/>
      <c r="N53" s="6"/>
      <c r="O53" s="29"/>
      <c r="P53" s="27"/>
      <c r="Q53" s="27"/>
      <c r="R53" s="27"/>
      <c r="S53" s="27"/>
      <c r="T53" s="27"/>
      <c r="U53" s="27"/>
      <c r="V53" s="6"/>
      <c r="W53" s="27"/>
      <c r="X53" s="27"/>
      <c r="Y53" s="27"/>
    </row>
    <row r="54" spans="1:25" x14ac:dyDescent="0.3">
      <c r="A54" s="27"/>
      <c r="B54" s="29"/>
      <c r="C54" s="27"/>
      <c r="D54" s="27"/>
      <c r="E54" s="27"/>
      <c r="F54" s="27"/>
      <c r="G54" s="27"/>
      <c r="H54" s="27"/>
      <c r="I54" s="6"/>
      <c r="J54" s="27"/>
      <c r="K54" s="27"/>
      <c r="N54" s="6"/>
      <c r="O54" s="29"/>
      <c r="P54" s="27"/>
      <c r="Q54" s="27"/>
      <c r="R54" s="27"/>
      <c r="S54" s="27"/>
      <c r="T54" s="27"/>
      <c r="U54" s="27"/>
      <c r="V54" s="6"/>
      <c r="W54" s="27"/>
      <c r="X54" s="27"/>
      <c r="Y54" s="27"/>
    </row>
    <row r="55" spans="1:25" x14ac:dyDescent="0.3">
      <c r="A55" s="12" t="s">
        <v>233</v>
      </c>
      <c r="B55" s="12" t="s">
        <v>234</v>
      </c>
      <c r="C55" s="12"/>
      <c r="D55" s="12"/>
      <c r="E55" s="12"/>
      <c r="F55" s="12"/>
      <c r="G55" s="12"/>
      <c r="H55" s="12"/>
      <c r="I55" s="12"/>
      <c r="J55" s="12"/>
      <c r="K55" s="12"/>
      <c r="L55" s="13"/>
      <c r="M55" s="13"/>
      <c r="N55" s="12"/>
      <c r="O55" s="12"/>
      <c r="P55" s="13">
        <f>P29/P42</f>
        <v>1.0133333333333332</v>
      </c>
      <c r="Q55" s="13">
        <f t="shared" ref="Q55:T55" si="32">Q29/Q42</f>
        <v>1.0666666666666667</v>
      </c>
      <c r="R55" s="13">
        <f t="shared" si="32"/>
        <v>0.67555555555555558</v>
      </c>
      <c r="S55" s="13">
        <f t="shared" si="32"/>
        <v>1.3866666666666667</v>
      </c>
      <c r="T55" s="13">
        <f t="shared" si="32"/>
        <v>0.69333333333333336</v>
      </c>
      <c r="U55" s="13">
        <f>U29/U42</f>
        <v>2.4533333333333336</v>
      </c>
      <c r="V55" s="6"/>
      <c r="W55" s="27"/>
      <c r="X55" s="27"/>
      <c r="Y55" s="27"/>
    </row>
    <row r="56" spans="1:25" x14ac:dyDescent="0.3">
      <c r="A56" s="12" t="s">
        <v>235</v>
      </c>
      <c r="B56" s="12" t="s">
        <v>236</v>
      </c>
      <c r="C56" s="12"/>
      <c r="D56" s="12"/>
      <c r="E56" s="12"/>
      <c r="F56" s="12"/>
      <c r="G56" s="12"/>
      <c r="H56" s="12"/>
      <c r="I56" s="12"/>
      <c r="J56" s="12"/>
      <c r="K56" s="12"/>
      <c r="L56" s="13"/>
      <c r="M56" s="13"/>
      <c r="N56" s="12"/>
      <c r="O56" s="12"/>
      <c r="P56" s="13">
        <f>P29/P33</f>
        <v>1.1399999999999999</v>
      </c>
      <c r="Q56" s="13">
        <f t="shared" ref="Q56:U56" si="33">Q29/Q33</f>
        <v>0.88235294117647056</v>
      </c>
      <c r="R56" s="13">
        <f t="shared" si="33"/>
        <v>0.69512195121951226</v>
      </c>
      <c r="S56" s="13">
        <f t="shared" si="33"/>
        <v>1.0263157894736843</v>
      </c>
      <c r="T56" s="13">
        <f t="shared" si="33"/>
        <v>0.6724137931034484</v>
      </c>
      <c r="U56" s="13">
        <f t="shared" si="33"/>
        <v>1.4081632653061225</v>
      </c>
      <c r="V56" s="6"/>
      <c r="W56" s="27"/>
      <c r="X56" s="27"/>
      <c r="Y56" s="27"/>
    </row>
    <row r="57" spans="1:25" x14ac:dyDescent="0.3">
      <c r="A57" s="12" t="s">
        <v>237</v>
      </c>
      <c r="B57" s="12" t="s">
        <v>238</v>
      </c>
      <c r="C57" s="12"/>
      <c r="D57" s="12"/>
      <c r="E57" s="12"/>
      <c r="F57" s="12"/>
      <c r="G57" s="12"/>
      <c r="H57" s="12"/>
      <c r="I57" s="12"/>
      <c r="J57" s="12"/>
      <c r="K57" s="12"/>
      <c r="L57" s="13"/>
      <c r="M57" s="13"/>
      <c r="N57" s="12"/>
      <c r="O57" s="12"/>
      <c r="P57" s="13">
        <f>P35/P42</f>
        <v>1.2210526315789474</v>
      </c>
      <c r="Q57" s="13">
        <f t="shared" ref="Q57:U57" si="34">Q35/Q42</f>
        <v>1.6</v>
      </c>
      <c r="R57" s="13">
        <f t="shared" si="34"/>
        <v>1.2631578947368423</v>
      </c>
      <c r="S57" s="13">
        <f t="shared" si="34"/>
        <v>1.8526315789473684</v>
      </c>
      <c r="T57" s="13">
        <f t="shared" si="34"/>
        <v>1.3052631578947369</v>
      </c>
      <c r="U57" s="13">
        <f t="shared" si="34"/>
        <v>2.4000000000000004</v>
      </c>
      <c r="V57" s="6"/>
      <c r="W57" s="27"/>
      <c r="X57" s="27"/>
      <c r="Y57" s="27"/>
    </row>
    <row r="58" spans="1:25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3"/>
      <c r="M58" s="13"/>
      <c r="N58" s="12"/>
      <c r="O58" s="12"/>
      <c r="P58" s="12"/>
      <c r="Q58" s="12"/>
      <c r="R58" s="12"/>
      <c r="S58" s="12"/>
      <c r="T58" s="12"/>
      <c r="U58" s="12"/>
      <c r="V58" s="6"/>
      <c r="W58" s="27"/>
      <c r="X58" s="27"/>
      <c r="Y58" s="27"/>
    </row>
    <row r="59" spans="1:25" x14ac:dyDescent="0.3">
      <c r="A59" s="12" t="s">
        <v>239</v>
      </c>
      <c r="B59" s="12" t="s">
        <v>240</v>
      </c>
      <c r="C59" s="12"/>
      <c r="D59" s="12"/>
      <c r="E59" s="12"/>
      <c r="F59" s="12"/>
      <c r="G59" s="12"/>
      <c r="H59" s="12"/>
      <c r="I59" s="12"/>
      <c r="J59" s="12"/>
      <c r="K59" s="12"/>
      <c r="L59" s="13"/>
      <c r="M59" s="13"/>
      <c r="N59" s="12"/>
      <c r="O59" s="12"/>
      <c r="P59" s="13">
        <f>P30/((0.5*P29)+(0.5*P31))</f>
        <v>1.0915309925460963</v>
      </c>
      <c r="Q59" s="13">
        <f t="shared" ref="Q59:U59" si="35">Q30/((0.5*Q29)+(0.5*Q31))</f>
        <v>1.2127140410958905</v>
      </c>
      <c r="R59" s="13">
        <f t="shared" si="35"/>
        <v>0.71307055022926213</v>
      </c>
      <c r="S59" s="13">
        <f t="shared" si="35"/>
        <v>1.1471172615727829</v>
      </c>
      <c r="T59" s="13">
        <f t="shared" si="35"/>
        <v>1.0525848960973136</v>
      </c>
      <c r="U59" s="13">
        <f t="shared" si="35"/>
        <v>0.96864198064293117</v>
      </c>
      <c r="V59" s="6"/>
      <c r="W59" s="27"/>
      <c r="X59" s="27"/>
      <c r="Y59" s="27"/>
    </row>
    <row r="60" spans="1:25" x14ac:dyDescent="0.3">
      <c r="A60" s="12" t="s">
        <v>241</v>
      </c>
      <c r="B60" s="12" t="s">
        <v>242</v>
      </c>
      <c r="C60" s="12"/>
      <c r="D60" s="12"/>
      <c r="E60" s="12"/>
      <c r="F60" s="12"/>
      <c r="G60" s="12"/>
      <c r="H60" s="12"/>
      <c r="I60" s="12"/>
      <c r="J60" s="12"/>
      <c r="K60" s="12"/>
      <c r="L60" s="13"/>
      <c r="M60" s="13"/>
      <c r="N60" s="12"/>
      <c r="O60" s="12"/>
      <c r="P60" s="13">
        <f>P34/((0.5*P33)+(0.5*P35))</f>
        <v>0.86172142713162669</v>
      </c>
      <c r="Q60" s="13">
        <f t="shared" ref="Q60:U60" si="36">Q34/((0.5*Q33)+(0.5*Q35))</f>
        <v>0.77675489067894121</v>
      </c>
      <c r="R60" s="13">
        <f t="shared" si="36"/>
        <v>1.4100677441453326</v>
      </c>
      <c r="S60" s="13">
        <f t="shared" si="36"/>
        <v>0.9080288870008496</v>
      </c>
      <c r="T60" s="13">
        <f t="shared" si="36"/>
        <v>0.93384789019550729</v>
      </c>
      <c r="U60" s="13">
        <f t="shared" si="36"/>
        <v>0.87787748731954729</v>
      </c>
      <c r="V60" s="6"/>
      <c r="W60" s="27"/>
      <c r="X60" s="27"/>
      <c r="Y60" s="27"/>
    </row>
    <row r="61" spans="1:25" x14ac:dyDescent="0.3">
      <c r="A61" s="12" t="s">
        <v>243</v>
      </c>
      <c r="B61" s="12" t="s">
        <v>244</v>
      </c>
      <c r="C61" s="12"/>
      <c r="D61" s="12"/>
      <c r="E61" s="12"/>
      <c r="F61" s="12"/>
      <c r="G61" s="12"/>
      <c r="H61" s="12"/>
      <c r="I61" s="12"/>
      <c r="J61" s="12"/>
      <c r="K61" s="12"/>
      <c r="L61" s="13"/>
      <c r="M61" s="13"/>
      <c r="N61" s="12"/>
      <c r="O61" s="12"/>
      <c r="P61" s="13">
        <f>P33/((P35*0.33)+(P36*0.67))</f>
        <v>0.82845525796570629</v>
      </c>
      <c r="Q61" s="13">
        <f t="shared" ref="Q61:U61" si="37">Q33/((Q35*0.33)+(Q36*0.67))</f>
        <v>1.0090892227787052</v>
      </c>
      <c r="R61" s="13">
        <f t="shared" si="37"/>
        <v>0.81088422096985346</v>
      </c>
      <c r="S61" s="13">
        <f t="shared" si="37"/>
        <v>0.83589303868682585</v>
      </c>
      <c r="T61" s="13">
        <f t="shared" si="37"/>
        <v>0.93674625184618476</v>
      </c>
      <c r="U61" s="13">
        <f t="shared" si="37"/>
        <v>0.88685274737705377</v>
      </c>
      <c r="V61" s="6"/>
      <c r="W61" s="27"/>
      <c r="X61" s="27"/>
      <c r="Y61" s="27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"/>
  <sheetViews>
    <sheetView topLeftCell="A7" workbookViewId="0">
      <selection activeCell="J48" sqref="J48"/>
    </sheetView>
  </sheetViews>
  <sheetFormatPr defaultRowHeight="14.4" x14ac:dyDescent="0.3"/>
  <cols>
    <col min="1" max="1" width="18.44140625" bestFit="1" customWidth="1"/>
    <col min="2" max="2" width="9.6640625" style="1" customWidth="1"/>
    <col min="3" max="6" width="9.6640625" customWidth="1"/>
    <col min="7" max="7" width="4" customWidth="1"/>
    <col min="8" max="9" width="8.6640625" customWidth="1"/>
    <col min="10" max="10" width="8.6640625" style="7" customWidth="1"/>
    <col min="11" max="11" width="11.6640625" style="7" customWidth="1"/>
    <col min="12" max="12" width="4" customWidth="1"/>
    <col min="13" max="13" width="11.109375" style="1" customWidth="1"/>
    <col min="18" max="18" width="4" customWidth="1"/>
  </cols>
  <sheetData>
    <row r="1" spans="1:18" ht="15" thickBot="1" x14ac:dyDescent="0.35">
      <c r="A1" s="18" t="s">
        <v>124</v>
      </c>
      <c r="B1" s="18" t="s">
        <v>125</v>
      </c>
      <c r="C1" s="19" t="s">
        <v>41</v>
      </c>
      <c r="D1" s="19" t="s">
        <v>42</v>
      </c>
      <c r="E1" s="19" t="s">
        <v>43</v>
      </c>
      <c r="F1" s="19" t="s">
        <v>44</v>
      </c>
      <c r="G1" s="20"/>
      <c r="H1" s="21" t="s">
        <v>126</v>
      </c>
      <c r="I1" s="21" t="s">
        <v>127</v>
      </c>
      <c r="J1" s="22" t="s">
        <v>128</v>
      </c>
      <c r="K1" s="22" t="s">
        <v>129</v>
      </c>
      <c r="L1" s="23"/>
      <c r="M1" s="18" t="s">
        <v>130</v>
      </c>
      <c r="N1" s="18" t="s">
        <v>41</v>
      </c>
      <c r="O1" s="18" t="s">
        <v>42</v>
      </c>
      <c r="P1" s="18" t="s">
        <v>43</v>
      </c>
      <c r="Q1" s="18" t="s">
        <v>44</v>
      </c>
      <c r="R1" s="6"/>
    </row>
    <row r="2" spans="1:18" ht="15" thickTop="1" x14ac:dyDescent="0.3">
      <c r="A2" s="27" t="s">
        <v>131</v>
      </c>
      <c r="B2" s="29" t="s">
        <v>132</v>
      </c>
      <c r="C2" s="10">
        <v>22</v>
      </c>
      <c r="D2" s="10">
        <v>15</v>
      </c>
      <c r="E2" s="10">
        <v>11</v>
      </c>
      <c r="F2" s="10">
        <v>36</v>
      </c>
      <c r="G2" s="6"/>
      <c r="H2" s="15">
        <f t="shared" ref="H2:H15" si="0">MIN(C2:F2)</f>
        <v>11</v>
      </c>
      <c r="I2" s="15">
        <f t="shared" ref="I2:I15" si="1">MAX(C2:F2)</f>
        <v>36</v>
      </c>
      <c r="J2" s="17">
        <f t="shared" ref="J2:J15" si="2">AVERAGE(C2:F2)</f>
        <v>21</v>
      </c>
      <c r="K2" s="17">
        <f t="shared" ref="K2:K15" si="3">STDEV(C2:F2)</f>
        <v>10.984838035522721</v>
      </c>
      <c r="L2" s="6"/>
      <c r="M2" s="29">
        <v>20</v>
      </c>
      <c r="N2" s="3">
        <f t="shared" ref="N2:N15" si="4">C2/$M2</f>
        <v>1.1000000000000001</v>
      </c>
      <c r="O2" s="3">
        <f t="shared" ref="O2:O15" si="5">D2/$M2</f>
        <v>0.75</v>
      </c>
      <c r="P2" s="3">
        <f t="shared" ref="P2:P15" si="6">E2/$M2</f>
        <v>0.55000000000000004</v>
      </c>
      <c r="Q2" s="3">
        <f t="shared" ref="Q2:Q15" si="7">F2/$M2</f>
        <v>1.8</v>
      </c>
      <c r="R2" s="6"/>
    </row>
    <row r="3" spans="1:18" x14ac:dyDescent="0.3">
      <c r="A3" s="27" t="s">
        <v>133</v>
      </c>
      <c r="B3" s="29" t="s">
        <v>134</v>
      </c>
      <c r="C3" s="10">
        <v>0.9</v>
      </c>
      <c r="D3" s="10">
        <v>1</v>
      </c>
      <c r="E3" s="10">
        <v>0.8</v>
      </c>
      <c r="F3" s="10">
        <v>1</v>
      </c>
      <c r="G3" s="6"/>
      <c r="H3" s="15">
        <f t="shared" si="0"/>
        <v>0.8</v>
      </c>
      <c r="I3" s="15">
        <f t="shared" si="1"/>
        <v>1</v>
      </c>
      <c r="J3" s="17">
        <f t="shared" si="2"/>
        <v>0.92500000000000004</v>
      </c>
      <c r="K3" s="17">
        <f t="shared" si="3"/>
        <v>9.5742710775633788E-2</v>
      </c>
      <c r="L3" s="6"/>
      <c r="M3" s="29">
        <v>3</v>
      </c>
      <c r="N3" s="3">
        <f t="shared" si="4"/>
        <v>0.3</v>
      </c>
      <c r="O3" s="3">
        <f t="shared" si="5"/>
        <v>0.33333333333333331</v>
      </c>
      <c r="P3" s="3">
        <f t="shared" si="6"/>
        <v>0.26666666666666666</v>
      </c>
      <c r="Q3" s="3">
        <f t="shared" si="7"/>
        <v>0.33333333333333331</v>
      </c>
      <c r="R3" s="6"/>
    </row>
    <row r="4" spans="1:18" x14ac:dyDescent="0.3">
      <c r="A4" s="27" t="s">
        <v>135</v>
      </c>
      <c r="B4" s="29" t="s">
        <v>136</v>
      </c>
      <c r="C4" s="10">
        <v>28000</v>
      </c>
      <c r="D4" s="10">
        <v>30000</v>
      </c>
      <c r="E4" s="10">
        <v>35000</v>
      </c>
      <c r="F4" s="10">
        <v>95000</v>
      </c>
      <c r="G4" s="6"/>
      <c r="H4" s="15">
        <f t="shared" si="0"/>
        <v>28000</v>
      </c>
      <c r="I4" s="15">
        <f t="shared" si="1"/>
        <v>95000</v>
      </c>
      <c r="J4" s="16">
        <f t="shared" si="2"/>
        <v>47000</v>
      </c>
      <c r="K4" s="16">
        <f t="shared" si="3"/>
        <v>32135.131346653412</v>
      </c>
      <c r="L4" s="6"/>
      <c r="M4" s="29">
        <v>80000</v>
      </c>
      <c r="N4" s="3">
        <f t="shared" si="4"/>
        <v>0.35</v>
      </c>
      <c r="O4" s="3">
        <f t="shared" si="5"/>
        <v>0.375</v>
      </c>
      <c r="P4" s="3">
        <f t="shared" si="6"/>
        <v>0.4375</v>
      </c>
      <c r="Q4" s="3">
        <f t="shared" si="7"/>
        <v>1.1875</v>
      </c>
      <c r="R4" s="6"/>
    </row>
    <row r="5" spans="1:18" x14ac:dyDescent="0.3">
      <c r="A5" s="27" t="s">
        <v>137</v>
      </c>
      <c r="B5" s="29" t="s">
        <v>138</v>
      </c>
      <c r="C5" s="10">
        <v>120</v>
      </c>
      <c r="D5" s="10">
        <v>86</v>
      </c>
      <c r="E5" s="10">
        <v>63</v>
      </c>
      <c r="F5" s="10">
        <v>390</v>
      </c>
      <c r="G5" s="6"/>
      <c r="H5" s="15">
        <f t="shared" si="0"/>
        <v>63</v>
      </c>
      <c r="I5" s="15">
        <f t="shared" si="1"/>
        <v>390</v>
      </c>
      <c r="J5" s="17">
        <f t="shared" si="2"/>
        <v>164.75</v>
      </c>
      <c r="K5" s="17">
        <f t="shared" si="3"/>
        <v>151.98108434933604</v>
      </c>
      <c r="L5" s="6"/>
      <c r="M5" s="29">
        <v>350</v>
      </c>
      <c r="N5" s="3">
        <f t="shared" si="4"/>
        <v>0.34285714285714286</v>
      </c>
      <c r="O5" s="3">
        <f t="shared" si="5"/>
        <v>0.24571428571428572</v>
      </c>
      <c r="P5" s="3">
        <f t="shared" si="6"/>
        <v>0.18</v>
      </c>
      <c r="Q5" s="3">
        <f t="shared" si="7"/>
        <v>1.1142857142857143</v>
      </c>
      <c r="R5" s="6"/>
    </row>
    <row r="6" spans="1:18" x14ac:dyDescent="0.3">
      <c r="A6" s="27" t="s">
        <v>139</v>
      </c>
      <c r="B6" s="29" t="s">
        <v>140</v>
      </c>
      <c r="C6" s="10">
        <v>5.6</v>
      </c>
      <c r="D6" s="10">
        <v>4.9000000000000004</v>
      </c>
      <c r="E6" s="10">
        <v>4.2</v>
      </c>
      <c r="F6" s="10">
        <v>7.9</v>
      </c>
      <c r="G6" s="6"/>
      <c r="H6" s="15">
        <f t="shared" si="0"/>
        <v>4.2</v>
      </c>
      <c r="I6" s="15">
        <f t="shared" si="1"/>
        <v>7.9</v>
      </c>
      <c r="J6" s="17">
        <f t="shared" si="2"/>
        <v>5.65</v>
      </c>
      <c r="K6" s="17">
        <f t="shared" si="3"/>
        <v>1.605199883711268</v>
      </c>
      <c r="L6" s="6"/>
      <c r="M6" s="29">
        <v>13.6</v>
      </c>
      <c r="N6" s="3">
        <f t="shared" si="4"/>
        <v>0.41176470588235292</v>
      </c>
      <c r="O6" s="3">
        <f t="shared" si="5"/>
        <v>0.36029411764705888</v>
      </c>
      <c r="P6" s="3">
        <f t="shared" si="6"/>
        <v>0.30882352941176472</v>
      </c>
      <c r="Q6" s="3">
        <f t="shared" si="7"/>
        <v>0.58088235294117652</v>
      </c>
      <c r="R6" s="6"/>
    </row>
    <row r="7" spans="1:18" x14ac:dyDescent="0.3">
      <c r="A7" s="27" t="s">
        <v>141</v>
      </c>
      <c r="B7" s="29" t="s">
        <v>142</v>
      </c>
      <c r="C7" s="10">
        <v>37</v>
      </c>
      <c r="D7" s="10">
        <v>33</v>
      </c>
      <c r="E7" s="10">
        <v>33</v>
      </c>
      <c r="F7" s="10">
        <v>55</v>
      </c>
      <c r="G7" s="6"/>
      <c r="H7" s="15">
        <f t="shared" si="0"/>
        <v>33</v>
      </c>
      <c r="I7" s="15">
        <f t="shared" si="1"/>
        <v>55</v>
      </c>
      <c r="J7" s="17">
        <f t="shared" si="2"/>
        <v>39.5</v>
      </c>
      <c r="K7" s="17">
        <f t="shared" si="3"/>
        <v>10.503967504392486</v>
      </c>
      <c r="L7" s="6"/>
      <c r="M7" s="29">
        <v>107</v>
      </c>
      <c r="N7" s="3">
        <f t="shared" si="4"/>
        <v>0.34579439252336447</v>
      </c>
      <c r="O7" s="3">
        <f t="shared" si="5"/>
        <v>0.30841121495327101</v>
      </c>
      <c r="P7" s="3">
        <f t="shared" si="6"/>
        <v>0.30841121495327101</v>
      </c>
      <c r="Q7" s="3">
        <f t="shared" si="7"/>
        <v>0.51401869158878499</v>
      </c>
      <c r="R7" s="6"/>
    </row>
    <row r="8" spans="1:18" x14ac:dyDescent="0.3">
      <c r="A8" s="27" t="s">
        <v>143</v>
      </c>
      <c r="B8" s="29" t="s">
        <v>144</v>
      </c>
      <c r="C8" s="10">
        <v>6</v>
      </c>
      <c r="D8" s="10">
        <v>5</v>
      </c>
      <c r="E8" s="10">
        <v>7</v>
      </c>
      <c r="F8" s="10">
        <v>16</v>
      </c>
      <c r="G8" s="6"/>
      <c r="H8" s="15">
        <f t="shared" si="0"/>
        <v>5</v>
      </c>
      <c r="I8" s="15">
        <f t="shared" si="1"/>
        <v>16</v>
      </c>
      <c r="J8" s="17">
        <f t="shared" si="2"/>
        <v>8.5</v>
      </c>
      <c r="K8" s="17">
        <f t="shared" si="3"/>
        <v>5.0662280511902216</v>
      </c>
      <c r="L8" s="6"/>
      <c r="M8" s="29">
        <v>83</v>
      </c>
      <c r="N8" s="3">
        <f t="shared" si="4"/>
        <v>7.2289156626506021E-2</v>
      </c>
      <c r="O8" s="3">
        <f t="shared" si="5"/>
        <v>6.0240963855421686E-2</v>
      </c>
      <c r="P8" s="3">
        <f t="shared" si="6"/>
        <v>8.4337349397590355E-2</v>
      </c>
      <c r="Q8" s="3">
        <f t="shared" si="7"/>
        <v>0.19277108433734941</v>
      </c>
      <c r="R8" s="6"/>
    </row>
    <row r="9" spans="1:18" x14ac:dyDescent="0.3">
      <c r="A9" s="27" t="s">
        <v>145</v>
      </c>
      <c r="B9" s="29" t="s">
        <v>146</v>
      </c>
      <c r="C9" s="10">
        <v>24</v>
      </c>
      <c r="D9" s="10">
        <v>11</v>
      </c>
      <c r="E9" s="10">
        <v>69</v>
      </c>
      <c r="F9" s="10">
        <v>230</v>
      </c>
      <c r="G9" s="6"/>
      <c r="H9" s="15">
        <f t="shared" si="0"/>
        <v>11</v>
      </c>
      <c r="I9" s="15">
        <f t="shared" si="1"/>
        <v>230</v>
      </c>
      <c r="J9" s="17">
        <f t="shared" si="2"/>
        <v>83.5</v>
      </c>
      <c r="K9" s="17">
        <f t="shared" si="3"/>
        <v>100.77863530199907</v>
      </c>
      <c r="L9" s="6"/>
      <c r="M9" s="29">
        <v>600</v>
      </c>
      <c r="N9" s="3">
        <f t="shared" si="4"/>
        <v>0.04</v>
      </c>
      <c r="O9" s="3">
        <f t="shared" si="5"/>
        <v>1.8333333333333333E-2</v>
      </c>
      <c r="P9" s="3">
        <f t="shared" si="6"/>
        <v>0.115</v>
      </c>
      <c r="Q9" s="3">
        <f t="shared" si="7"/>
        <v>0.38333333333333336</v>
      </c>
      <c r="R9" s="6"/>
    </row>
    <row r="10" spans="1:18" x14ac:dyDescent="0.3">
      <c r="A10" s="27" t="s">
        <v>147</v>
      </c>
      <c r="B10" s="29" t="s">
        <v>148</v>
      </c>
      <c r="C10" s="10">
        <v>2000</v>
      </c>
      <c r="D10" s="10">
        <v>1800</v>
      </c>
      <c r="E10" s="10">
        <v>5600.0000000000009</v>
      </c>
      <c r="F10" s="10">
        <v>23000</v>
      </c>
      <c r="G10" s="6"/>
      <c r="H10" s="15">
        <f t="shared" si="0"/>
        <v>1800</v>
      </c>
      <c r="I10" s="15">
        <f t="shared" si="1"/>
        <v>23000</v>
      </c>
      <c r="J10" s="16">
        <f t="shared" si="2"/>
        <v>8100</v>
      </c>
      <c r="K10" s="16">
        <f t="shared" si="3"/>
        <v>10085.633346498375</v>
      </c>
      <c r="L10" s="6"/>
      <c r="M10" s="29">
        <v>35000</v>
      </c>
      <c r="N10" s="3">
        <f t="shared" si="4"/>
        <v>5.7142857142857141E-2</v>
      </c>
      <c r="O10" s="3">
        <f t="shared" si="5"/>
        <v>5.1428571428571428E-2</v>
      </c>
      <c r="P10" s="3">
        <f t="shared" si="6"/>
        <v>0.16000000000000003</v>
      </c>
      <c r="Q10" s="3">
        <f t="shared" si="7"/>
        <v>0.65714285714285714</v>
      </c>
      <c r="R10" s="6"/>
    </row>
    <row r="11" spans="1:18" x14ac:dyDescent="0.3">
      <c r="A11" s="27" t="s">
        <v>149</v>
      </c>
      <c r="B11" s="29" t="s">
        <v>150</v>
      </c>
      <c r="C11" s="10">
        <v>21</v>
      </c>
      <c r="D11" s="10">
        <v>25</v>
      </c>
      <c r="E11" s="10">
        <v>11</v>
      </c>
      <c r="F11" s="10">
        <v>28</v>
      </c>
      <c r="G11" s="6"/>
      <c r="H11" s="15">
        <f t="shared" si="0"/>
        <v>11</v>
      </c>
      <c r="I11" s="15">
        <f t="shared" si="1"/>
        <v>28</v>
      </c>
      <c r="J11" s="17">
        <f t="shared" si="2"/>
        <v>21.25</v>
      </c>
      <c r="K11" s="17">
        <f t="shared" si="3"/>
        <v>7.4105780251385696</v>
      </c>
      <c r="L11" s="6"/>
      <c r="M11" s="29">
        <v>17</v>
      </c>
      <c r="N11" s="3">
        <f t="shared" si="4"/>
        <v>1.2352941176470589</v>
      </c>
      <c r="O11" s="3">
        <f t="shared" si="5"/>
        <v>1.4705882352941178</v>
      </c>
      <c r="P11" s="3">
        <f t="shared" si="6"/>
        <v>0.6470588235294118</v>
      </c>
      <c r="Q11" s="3">
        <f t="shared" si="7"/>
        <v>1.6470588235294117</v>
      </c>
      <c r="R11" s="6"/>
    </row>
    <row r="12" spans="1:18" x14ac:dyDescent="0.3">
      <c r="A12" s="27" t="s">
        <v>151</v>
      </c>
      <c r="B12" s="29" t="s">
        <v>152</v>
      </c>
      <c r="C12" s="10">
        <v>5</v>
      </c>
      <c r="D12" s="10">
        <v>4</v>
      </c>
      <c r="E12" s="10">
        <v>4</v>
      </c>
      <c r="F12" s="10">
        <v>10</v>
      </c>
      <c r="G12" s="6"/>
      <c r="H12" s="15">
        <f t="shared" si="0"/>
        <v>4</v>
      </c>
      <c r="I12" s="15">
        <f t="shared" si="1"/>
        <v>10</v>
      </c>
      <c r="J12" s="17">
        <f t="shared" si="2"/>
        <v>5.75</v>
      </c>
      <c r="K12" s="17">
        <f t="shared" si="3"/>
        <v>2.8722813232690143</v>
      </c>
      <c r="L12" s="6"/>
      <c r="M12" s="29">
        <v>44</v>
      </c>
      <c r="N12" s="3">
        <f t="shared" si="4"/>
        <v>0.11363636363636363</v>
      </c>
      <c r="O12" s="3">
        <f t="shared" si="5"/>
        <v>9.0909090909090912E-2</v>
      </c>
      <c r="P12" s="3">
        <f t="shared" si="6"/>
        <v>9.0909090909090912E-2</v>
      </c>
      <c r="Q12" s="3">
        <f t="shared" si="7"/>
        <v>0.22727272727272727</v>
      </c>
      <c r="R12" s="6"/>
    </row>
    <row r="13" spans="1:18" x14ac:dyDescent="0.3">
      <c r="A13" s="27" t="s">
        <v>153</v>
      </c>
      <c r="B13" s="29" t="s">
        <v>154</v>
      </c>
      <c r="C13" s="10">
        <v>14</v>
      </c>
      <c r="D13" s="10">
        <v>14</v>
      </c>
      <c r="E13" s="10">
        <v>11</v>
      </c>
      <c r="F13" s="10">
        <v>28</v>
      </c>
      <c r="G13" s="6"/>
      <c r="H13" s="15">
        <f t="shared" si="0"/>
        <v>11</v>
      </c>
      <c r="I13" s="15">
        <f t="shared" si="1"/>
        <v>28</v>
      </c>
      <c r="J13" s="17">
        <f t="shared" si="2"/>
        <v>16.75</v>
      </c>
      <c r="K13" s="17">
        <f t="shared" si="3"/>
        <v>7.6321687612368736</v>
      </c>
      <c r="L13" s="6"/>
      <c r="M13" s="29">
        <v>25</v>
      </c>
      <c r="N13" s="3">
        <f t="shared" si="4"/>
        <v>0.56000000000000005</v>
      </c>
      <c r="O13" s="3">
        <f t="shared" si="5"/>
        <v>0.56000000000000005</v>
      </c>
      <c r="P13" s="3">
        <f t="shared" si="6"/>
        <v>0.44</v>
      </c>
      <c r="Q13" s="3">
        <f t="shared" si="7"/>
        <v>1.1200000000000001</v>
      </c>
      <c r="R13" s="6"/>
    </row>
    <row r="14" spans="1:18" x14ac:dyDescent="0.3">
      <c r="A14" s="27" t="s">
        <v>155</v>
      </c>
      <c r="B14" s="29" t="s">
        <v>156</v>
      </c>
      <c r="C14" s="10">
        <v>19</v>
      </c>
      <c r="D14" s="10">
        <v>23</v>
      </c>
      <c r="E14" s="10">
        <v>16</v>
      </c>
      <c r="F14" s="10">
        <v>21</v>
      </c>
      <c r="G14" s="6"/>
      <c r="H14" s="15">
        <f t="shared" si="0"/>
        <v>16</v>
      </c>
      <c r="I14" s="15">
        <f t="shared" si="1"/>
        <v>23</v>
      </c>
      <c r="J14" s="17">
        <f t="shared" si="2"/>
        <v>19.75</v>
      </c>
      <c r="K14" s="17">
        <f t="shared" si="3"/>
        <v>2.9860788111948193</v>
      </c>
      <c r="L14" s="6"/>
      <c r="M14" s="29">
        <v>71</v>
      </c>
      <c r="N14" s="3">
        <f t="shared" si="4"/>
        <v>0.26760563380281688</v>
      </c>
      <c r="O14" s="3">
        <f t="shared" si="5"/>
        <v>0.323943661971831</v>
      </c>
      <c r="P14" s="3">
        <f t="shared" si="6"/>
        <v>0.22535211267605634</v>
      </c>
      <c r="Q14" s="3">
        <f t="shared" si="7"/>
        <v>0.29577464788732394</v>
      </c>
      <c r="R14" s="6"/>
    </row>
    <row r="15" spans="1:18" x14ac:dyDescent="0.3">
      <c r="A15" s="27" t="s">
        <v>157</v>
      </c>
      <c r="B15" s="29" t="s">
        <v>158</v>
      </c>
      <c r="C15" s="10">
        <v>6</v>
      </c>
      <c r="D15" s="10">
        <v>5.3</v>
      </c>
      <c r="E15" s="10">
        <v>6.6</v>
      </c>
      <c r="F15" s="10">
        <v>13.1</v>
      </c>
      <c r="G15" s="6"/>
      <c r="H15" s="15">
        <f t="shared" si="0"/>
        <v>5.3</v>
      </c>
      <c r="I15" s="15">
        <f t="shared" si="1"/>
        <v>13.1</v>
      </c>
      <c r="J15" s="17">
        <f t="shared" si="2"/>
        <v>7.75</v>
      </c>
      <c r="K15" s="17">
        <f t="shared" si="3"/>
        <v>3.6060134959998873</v>
      </c>
      <c r="L15" s="6"/>
      <c r="M15" s="29">
        <v>17</v>
      </c>
      <c r="N15" s="3">
        <f t="shared" si="4"/>
        <v>0.35294117647058826</v>
      </c>
      <c r="O15" s="3">
        <f t="shared" si="5"/>
        <v>0.31176470588235294</v>
      </c>
      <c r="P15" s="3">
        <f t="shared" si="6"/>
        <v>0.38823529411764701</v>
      </c>
      <c r="Q15" s="3">
        <f t="shared" si="7"/>
        <v>0.77058823529411757</v>
      </c>
      <c r="R15" s="6"/>
    </row>
    <row r="16" spans="1:18" x14ac:dyDescent="0.3">
      <c r="A16" s="27" t="s">
        <v>159</v>
      </c>
      <c r="B16" s="29" t="s">
        <v>160</v>
      </c>
      <c r="C16" s="10" t="s">
        <v>161</v>
      </c>
      <c r="D16" s="10" t="s">
        <v>161</v>
      </c>
      <c r="E16" s="10" t="s">
        <v>161</v>
      </c>
      <c r="F16" s="10" t="s">
        <v>161</v>
      </c>
      <c r="G16" s="6"/>
      <c r="H16" s="15"/>
      <c r="I16" s="15"/>
      <c r="J16" s="17"/>
      <c r="K16" s="17"/>
      <c r="L16" s="6"/>
      <c r="M16" s="29">
        <v>1.6</v>
      </c>
      <c r="N16" s="3"/>
      <c r="O16" s="3"/>
      <c r="P16" s="3"/>
      <c r="Q16" s="3"/>
      <c r="R16" s="6"/>
    </row>
    <row r="17" spans="1:18" x14ac:dyDescent="0.3">
      <c r="A17" s="27" t="s">
        <v>162</v>
      </c>
      <c r="B17" s="29" t="s">
        <v>163</v>
      </c>
      <c r="C17" s="10">
        <v>6.8</v>
      </c>
      <c r="D17" s="10">
        <v>5.7</v>
      </c>
      <c r="E17" s="10">
        <v>16.899999999999999</v>
      </c>
      <c r="F17" s="10">
        <v>21.6</v>
      </c>
      <c r="G17" s="6"/>
      <c r="H17" s="15">
        <f t="shared" ref="H17:H25" si="8">MIN(C17:F17)</f>
        <v>5.7</v>
      </c>
      <c r="I17" s="15">
        <f>MAX(C17:F17)</f>
        <v>21.6</v>
      </c>
      <c r="J17" s="17">
        <f>AVERAGE(C17:F17)</f>
        <v>12.75</v>
      </c>
      <c r="K17" s="17">
        <f>STDEV(C17:F17)</f>
        <v>7.7599398623099303</v>
      </c>
      <c r="L17" s="6"/>
      <c r="M17" s="29">
        <v>112</v>
      </c>
      <c r="N17" s="3">
        <f t="shared" ref="N17:Q20" si="9">C17/$M17</f>
        <v>6.0714285714285714E-2</v>
      </c>
      <c r="O17" s="3">
        <f t="shared" si="9"/>
        <v>5.0892857142857142E-2</v>
      </c>
      <c r="P17" s="3">
        <f t="shared" si="9"/>
        <v>0.15089285714285713</v>
      </c>
      <c r="Q17" s="3">
        <f t="shared" si="9"/>
        <v>0.19285714285714287</v>
      </c>
      <c r="R17" s="6"/>
    </row>
    <row r="18" spans="1:18" x14ac:dyDescent="0.3">
      <c r="A18" s="27" t="s">
        <v>164</v>
      </c>
      <c r="B18" s="29" t="s">
        <v>165</v>
      </c>
      <c r="C18" s="10">
        <v>17</v>
      </c>
      <c r="D18" s="10">
        <v>14</v>
      </c>
      <c r="E18" s="10">
        <v>10</v>
      </c>
      <c r="F18" s="10">
        <v>15</v>
      </c>
      <c r="G18" s="6"/>
      <c r="H18" s="15">
        <f t="shared" si="8"/>
        <v>10</v>
      </c>
      <c r="I18" s="15">
        <f>MAX(C18:F18)</f>
        <v>17</v>
      </c>
      <c r="J18" s="17">
        <f>AVERAGE(C18:F18)</f>
        <v>14</v>
      </c>
      <c r="K18" s="17">
        <f>STDEV(C18:F18)</f>
        <v>2.9439202887759488</v>
      </c>
      <c r="L18" s="6"/>
      <c r="M18" s="29">
        <v>22</v>
      </c>
      <c r="N18" s="3">
        <f t="shared" si="9"/>
        <v>0.77272727272727271</v>
      </c>
      <c r="O18" s="3">
        <f t="shared" si="9"/>
        <v>0.63636363636363635</v>
      </c>
      <c r="P18" s="3">
        <f t="shared" si="9"/>
        <v>0.45454545454545453</v>
      </c>
      <c r="Q18" s="3">
        <f t="shared" si="9"/>
        <v>0.68181818181818177</v>
      </c>
      <c r="R18" s="6"/>
    </row>
    <row r="19" spans="1:18" x14ac:dyDescent="0.3">
      <c r="A19" s="27" t="s">
        <v>166</v>
      </c>
      <c r="B19" s="29" t="s">
        <v>167</v>
      </c>
      <c r="C19" s="10">
        <v>100</v>
      </c>
      <c r="D19" s="10">
        <v>94</v>
      </c>
      <c r="E19" s="10">
        <v>70</v>
      </c>
      <c r="F19" s="10">
        <v>94</v>
      </c>
      <c r="G19" s="6"/>
      <c r="H19" s="15">
        <f t="shared" si="8"/>
        <v>70</v>
      </c>
      <c r="I19" s="15">
        <f>MAX(C19:F19)</f>
        <v>100</v>
      </c>
      <c r="J19" s="17">
        <f>AVERAGE(C19:F19)</f>
        <v>89.5</v>
      </c>
      <c r="K19" s="17">
        <f>STDEV(C19:F19)</f>
        <v>13.30413469565007</v>
      </c>
      <c r="L19" s="6"/>
      <c r="M19" s="29">
        <v>190</v>
      </c>
      <c r="N19" s="3">
        <f t="shared" si="9"/>
        <v>0.52631578947368418</v>
      </c>
      <c r="O19" s="3">
        <f t="shared" si="9"/>
        <v>0.49473684210526314</v>
      </c>
      <c r="P19" s="3">
        <f t="shared" si="9"/>
        <v>0.36842105263157893</v>
      </c>
      <c r="Q19" s="3">
        <f t="shared" si="9"/>
        <v>0.49473684210526314</v>
      </c>
      <c r="R19" s="6"/>
    </row>
    <row r="20" spans="1:18" x14ac:dyDescent="0.3">
      <c r="A20" s="27" t="s">
        <v>168</v>
      </c>
      <c r="B20" s="29" t="s">
        <v>169</v>
      </c>
      <c r="C20" s="10">
        <v>2</v>
      </c>
      <c r="D20" s="10">
        <v>2</v>
      </c>
      <c r="E20" s="10">
        <v>2.4</v>
      </c>
      <c r="F20" s="10">
        <v>4.2</v>
      </c>
      <c r="G20" s="6"/>
      <c r="H20" s="15">
        <f t="shared" si="8"/>
        <v>2</v>
      </c>
      <c r="I20" s="15">
        <f>MAX(C20:F20)</f>
        <v>4.2</v>
      </c>
      <c r="J20" s="17">
        <f>AVERAGE(C20:F20)</f>
        <v>2.6500000000000004</v>
      </c>
      <c r="K20" s="17">
        <f>STDEV(C20:F20)</f>
        <v>1.0503967504392475</v>
      </c>
      <c r="L20" s="6"/>
      <c r="M20" s="29">
        <v>12</v>
      </c>
      <c r="N20" s="3">
        <f t="shared" si="9"/>
        <v>0.16666666666666666</v>
      </c>
      <c r="O20" s="3">
        <f t="shared" si="9"/>
        <v>0.16666666666666666</v>
      </c>
      <c r="P20" s="3">
        <f t="shared" si="9"/>
        <v>0.19999999999999998</v>
      </c>
      <c r="Q20" s="3">
        <f t="shared" si="9"/>
        <v>0.35000000000000003</v>
      </c>
      <c r="R20" s="6"/>
    </row>
    <row r="21" spans="1:18" x14ac:dyDescent="0.3">
      <c r="A21" s="27" t="s">
        <v>170</v>
      </c>
      <c r="B21" s="29" t="s">
        <v>171</v>
      </c>
      <c r="C21" s="10" t="s">
        <v>161</v>
      </c>
      <c r="D21" s="10" t="s">
        <v>161</v>
      </c>
      <c r="E21" s="10" t="s">
        <v>161</v>
      </c>
      <c r="F21" s="10">
        <v>3</v>
      </c>
      <c r="G21" s="6"/>
      <c r="H21" s="15">
        <f t="shared" si="8"/>
        <v>3</v>
      </c>
      <c r="I21" s="15">
        <f>MAX(C21:F21)</f>
        <v>3</v>
      </c>
      <c r="J21" s="17"/>
      <c r="K21" s="17"/>
      <c r="L21" s="6"/>
      <c r="M21" s="29">
        <v>1.5</v>
      </c>
      <c r="N21" s="3"/>
      <c r="O21" s="3"/>
      <c r="P21" s="3"/>
      <c r="Q21" s="3">
        <f>F21/$M21</f>
        <v>2</v>
      </c>
      <c r="R21" s="6"/>
    </row>
    <row r="22" spans="1:18" x14ac:dyDescent="0.3">
      <c r="A22" s="27" t="s">
        <v>172</v>
      </c>
      <c r="B22" s="29" t="s">
        <v>173</v>
      </c>
      <c r="C22" s="10" t="s">
        <v>161</v>
      </c>
      <c r="D22" s="10" t="s">
        <v>161</v>
      </c>
      <c r="E22" s="10" t="s">
        <v>161</v>
      </c>
      <c r="F22" s="10" t="s">
        <v>161</v>
      </c>
      <c r="G22" s="6"/>
      <c r="H22" s="15">
        <f t="shared" si="8"/>
        <v>0</v>
      </c>
      <c r="I22" s="15"/>
      <c r="J22" s="17"/>
      <c r="K22" s="17"/>
      <c r="L22" s="6"/>
      <c r="M22" s="29">
        <v>0.05</v>
      </c>
      <c r="N22" s="3"/>
      <c r="O22" s="3"/>
      <c r="P22" s="3"/>
      <c r="Q22" s="3"/>
      <c r="R22" s="6"/>
    </row>
    <row r="23" spans="1:18" x14ac:dyDescent="0.3">
      <c r="A23" s="27" t="s">
        <v>174</v>
      </c>
      <c r="B23" s="29" t="s">
        <v>175</v>
      </c>
      <c r="C23" s="10">
        <v>7.0000000000000007E-2</v>
      </c>
      <c r="D23" s="10">
        <v>0.08</v>
      </c>
      <c r="E23" s="10">
        <v>0.05</v>
      </c>
      <c r="F23" s="10">
        <v>0.08</v>
      </c>
      <c r="G23" s="6"/>
      <c r="H23" s="15">
        <f t="shared" si="8"/>
        <v>0.05</v>
      </c>
      <c r="I23" s="15">
        <f>MAX(C23:F23)</f>
        <v>0.08</v>
      </c>
      <c r="J23" s="17">
        <f>AVERAGE(C23:F23)</f>
        <v>7.0000000000000007E-2</v>
      </c>
      <c r="K23" s="17">
        <f>STDEV(C23:F23)</f>
        <v>1.4142135623730949E-2</v>
      </c>
      <c r="L23" s="6"/>
      <c r="M23" s="29">
        <v>9.8000000000000004E-2</v>
      </c>
      <c r="N23" s="3">
        <f>C23/$M23</f>
        <v>0.7142857142857143</v>
      </c>
      <c r="O23" s="3">
        <f>D23/$M23</f>
        <v>0.81632653061224492</v>
      </c>
      <c r="P23" s="3">
        <f>E23/$M23</f>
        <v>0.51020408163265307</v>
      </c>
      <c r="Q23" s="3">
        <f>F23/$M23</f>
        <v>0.81632653061224492</v>
      </c>
      <c r="R23" s="6"/>
    </row>
    <row r="24" spans="1:18" x14ac:dyDescent="0.3">
      <c r="A24" s="27" t="s">
        <v>176</v>
      </c>
      <c r="B24" s="29" t="s">
        <v>177</v>
      </c>
      <c r="C24" s="10">
        <v>0.03</v>
      </c>
      <c r="D24" s="10">
        <v>0.03</v>
      </c>
      <c r="E24" s="10">
        <v>0.02</v>
      </c>
      <c r="F24" s="10">
        <v>0.04</v>
      </c>
      <c r="G24" s="6"/>
      <c r="H24" s="15">
        <f t="shared" si="8"/>
        <v>0.02</v>
      </c>
      <c r="I24" s="15">
        <f>MAX(C24:F24)</f>
        <v>0.04</v>
      </c>
      <c r="J24" s="17">
        <f>AVERAGE(C24:F24)</f>
        <v>0.03</v>
      </c>
      <c r="K24" s="17">
        <f>STDEV(C24:F24)</f>
        <v>8.1649658092772717E-3</v>
      </c>
      <c r="L24" s="6"/>
      <c r="M24" s="29">
        <v>0.05</v>
      </c>
      <c r="N24" s="3">
        <f>C24/$M24</f>
        <v>0.6</v>
      </c>
      <c r="O24" s="3">
        <f>D24/$M24</f>
        <v>0.6</v>
      </c>
      <c r="P24" s="3">
        <f>E24/$M24</f>
        <v>0.39999999999999997</v>
      </c>
      <c r="Q24" s="3"/>
      <c r="R24" s="6"/>
    </row>
    <row r="25" spans="1:18" x14ac:dyDescent="0.3">
      <c r="A25" s="27" t="s">
        <v>178</v>
      </c>
      <c r="B25" s="29" t="s">
        <v>179</v>
      </c>
      <c r="C25" s="10" t="s">
        <v>161</v>
      </c>
      <c r="D25" s="10" t="s">
        <v>161</v>
      </c>
      <c r="E25" s="10" t="s">
        <v>161</v>
      </c>
      <c r="F25" s="10" t="s">
        <v>161</v>
      </c>
      <c r="G25" s="6"/>
      <c r="H25" s="15">
        <f t="shared" si="8"/>
        <v>0</v>
      </c>
      <c r="I25" s="15">
        <f>MAX(C25:F25)</f>
        <v>0</v>
      </c>
      <c r="J25" s="17"/>
      <c r="K25" s="17"/>
      <c r="L25" s="6"/>
      <c r="M25" s="29">
        <v>5.5</v>
      </c>
      <c r="N25" s="3"/>
      <c r="O25" s="3"/>
      <c r="P25" s="3"/>
      <c r="Q25" s="3"/>
      <c r="R25" s="6"/>
    </row>
    <row r="26" spans="1:18" x14ac:dyDescent="0.3">
      <c r="A26" s="27" t="s">
        <v>180</v>
      </c>
      <c r="B26" s="29" t="s">
        <v>181</v>
      </c>
      <c r="C26" s="10" t="s">
        <v>161</v>
      </c>
      <c r="D26" s="10" t="s">
        <v>161</v>
      </c>
      <c r="E26" s="10" t="s">
        <v>161</v>
      </c>
      <c r="F26" s="10" t="s">
        <v>161</v>
      </c>
      <c r="G26" s="6"/>
      <c r="H26" s="15"/>
      <c r="I26" s="15"/>
      <c r="J26" s="17"/>
      <c r="K26" s="17"/>
      <c r="L26" s="6"/>
      <c r="M26" s="5" t="s">
        <v>182</v>
      </c>
      <c r="N26" s="3"/>
      <c r="O26" s="3"/>
      <c r="P26" s="3"/>
      <c r="Q26" s="3"/>
      <c r="R26" s="6"/>
    </row>
    <row r="27" spans="1:18" x14ac:dyDescent="0.3">
      <c r="A27" s="27" t="s">
        <v>183</v>
      </c>
      <c r="B27" s="29" t="s">
        <v>184</v>
      </c>
      <c r="C27" s="10">
        <v>0.77</v>
      </c>
      <c r="D27" s="10">
        <v>0.77</v>
      </c>
      <c r="E27" s="10">
        <v>1.7</v>
      </c>
      <c r="F27" s="10">
        <v>3.2</v>
      </c>
      <c r="G27" s="6"/>
      <c r="H27" s="15">
        <f t="shared" ref="H27:H43" si="10">MIN(C27:F27)</f>
        <v>0.77</v>
      </c>
      <c r="I27" s="15">
        <f t="shared" ref="I27:I43" si="11">MAX(C27:F27)</f>
        <v>3.2</v>
      </c>
      <c r="J27" s="17">
        <f t="shared" ref="J27:J43" si="12">AVERAGE(C27:F27)</f>
        <v>1.61</v>
      </c>
      <c r="K27" s="17">
        <f t="shared" ref="K27:K43" si="13">STDEV(C27:F27)</f>
        <v>1.1470832576583097</v>
      </c>
      <c r="L27" s="6"/>
      <c r="M27" s="29">
        <v>4.5999999999999996</v>
      </c>
      <c r="N27" s="3">
        <f t="shared" ref="N27:N43" si="14">C27/$M27</f>
        <v>0.16739130434782609</v>
      </c>
      <c r="O27" s="3">
        <f t="shared" ref="O27:O43" si="15">D27/$M27</f>
        <v>0.16739130434782609</v>
      </c>
      <c r="P27" s="3">
        <f t="shared" ref="P27:P43" si="16">E27/$M27</f>
        <v>0.36956521739130438</v>
      </c>
      <c r="Q27" s="3">
        <f t="shared" ref="Q27:Q43" si="17">F27/$M27</f>
        <v>0.69565217391304357</v>
      </c>
      <c r="R27" s="6"/>
    </row>
    <row r="28" spans="1:18" x14ac:dyDescent="0.3">
      <c r="A28" s="27" t="s">
        <v>185</v>
      </c>
      <c r="B28" s="29" t="s">
        <v>186</v>
      </c>
      <c r="C28" s="10">
        <v>88</v>
      </c>
      <c r="D28" s="10">
        <v>85</v>
      </c>
      <c r="E28" s="10">
        <v>62</v>
      </c>
      <c r="F28" s="10">
        <v>390</v>
      </c>
      <c r="G28" s="6"/>
      <c r="H28" s="15">
        <f t="shared" si="10"/>
        <v>62</v>
      </c>
      <c r="I28" s="15">
        <f t="shared" si="11"/>
        <v>390</v>
      </c>
      <c r="J28" s="17">
        <f t="shared" si="12"/>
        <v>156.25</v>
      </c>
      <c r="K28" s="17">
        <f t="shared" si="13"/>
        <v>156.26553256129986</v>
      </c>
      <c r="L28" s="6"/>
      <c r="M28" s="29">
        <v>550</v>
      </c>
      <c r="N28" s="3">
        <f t="shared" si="14"/>
        <v>0.16</v>
      </c>
      <c r="O28" s="3">
        <f t="shared" si="15"/>
        <v>0.15454545454545454</v>
      </c>
      <c r="P28" s="3">
        <f t="shared" si="16"/>
        <v>0.11272727272727273</v>
      </c>
      <c r="Q28" s="3">
        <f t="shared" si="17"/>
        <v>0.70909090909090911</v>
      </c>
      <c r="R28" s="6"/>
    </row>
    <row r="29" spans="1:18" x14ac:dyDescent="0.3">
      <c r="A29" s="27" t="s">
        <v>187</v>
      </c>
      <c r="B29" s="29" t="s">
        <v>188</v>
      </c>
      <c r="C29" s="10">
        <v>15</v>
      </c>
      <c r="D29" s="10">
        <v>15</v>
      </c>
      <c r="E29" s="10">
        <v>10</v>
      </c>
      <c r="F29" s="10">
        <v>29</v>
      </c>
      <c r="G29" s="6"/>
      <c r="H29" s="15">
        <f t="shared" si="10"/>
        <v>10</v>
      </c>
      <c r="I29" s="15">
        <f t="shared" si="11"/>
        <v>29</v>
      </c>
      <c r="J29" s="17">
        <f t="shared" si="12"/>
        <v>17.25</v>
      </c>
      <c r="K29" s="17">
        <f t="shared" si="13"/>
        <v>8.1802607945386843</v>
      </c>
      <c r="L29" s="6"/>
      <c r="M29" s="29">
        <v>30</v>
      </c>
      <c r="N29" s="3">
        <f t="shared" si="14"/>
        <v>0.5</v>
      </c>
      <c r="O29" s="3">
        <f t="shared" si="15"/>
        <v>0.5</v>
      </c>
      <c r="P29" s="3">
        <f t="shared" si="16"/>
        <v>0.33333333333333331</v>
      </c>
      <c r="Q29" s="3">
        <f t="shared" si="17"/>
        <v>0.96666666666666667</v>
      </c>
      <c r="R29" s="6"/>
    </row>
    <row r="30" spans="1:18" x14ac:dyDescent="0.3">
      <c r="A30" s="27" t="s">
        <v>189</v>
      </c>
      <c r="B30" s="29" t="s">
        <v>190</v>
      </c>
      <c r="C30" s="10">
        <v>35.6</v>
      </c>
      <c r="D30" s="10">
        <v>36.5</v>
      </c>
      <c r="E30" s="10">
        <v>23.6</v>
      </c>
      <c r="F30" s="10">
        <v>56.9</v>
      </c>
      <c r="G30" s="6"/>
      <c r="H30" s="15">
        <f t="shared" si="10"/>
        <v>23.6</v>
      </c>
      <c r="I30" s="15">
        <f t="shared" si="11"/>
        <v>56.9</v>
      </c>
      <c r="J30" s="17">
        <f t="shared" si="12"/>
        <v>38.15</v>
      </c>
      <c r="K30" s="17">
        <f t="shared" si="13"/>
        <v>13.814123207789926</v>
      </c>
      <c r="L30" s="6"/>
      <c r="M30" s="29">
        <v>64</v>
      </c>
      <c r="N30" s="3">
        <f t="shared" si="14"/>
        <v>0.55625000000000002</v>
      </c>
      <c r="O30" s="3">
        <f t="shared" si="15"/>
        <v>0.5703125</v>
      </c>
      <c r="P30" s="3">
        <f t="shared" si="16"/>
        <v>0.36875000000000002</v>
      </c>
      <c r="Q30" s="3">
        <f t="shared" si="17"/>
        <v>0.88906249999999998</v>
      </c>
      <c r="R30" s="6"/>
    </row>
    <row r="31" spans="1:18" x14ac:dyDescent="0.3">
      <c r="A31" s="27" t="s">
        <v>191</v>
      </c>
      <c r="B31" s="29" t="s">
        <v>192</v>
      </c>
      <c r="C31" s="10">
        <v>4.5</v>
      </c>
      <c r="D31" s="10">
        <v>4.7</v>
      </c>
      <c r="E31" s="10">
        <v>2.8</v>
      </c>
      <c r="F31" s="10">
        <v>6.4</v>
      </c>
      <c r="G31" s="6"/>
      <c r="H31" s="15">
        <f t="shared" si="10"/>
        <v>2.8</v>
      </c>
      <c r="I31" s="15">
        <f t="shared" si="11"/>
        <v>6.4</v>
      </c>
      <c r="J31" s="17">
        <f t="shared" si="12"/>
        <v>4.5999999999999996</v>
      </c>
      <c r="K31" s="17">
        <f t="shared" si="13"/>
        <v>1.4719601443879777</v>
      </c>
      <c r="L31" s="6"/>
      <c r="M31" s="29">
        <v>7.1</v>
      </c>
      <c r="N31" s="3">
        <f t="shared" si="14"/>
        <v>0.63380281690140849</v>
      </c>
      <c r="O31" s="3">
        <f t="shared" si="15"/>
        <v>0.6619718309859155</v>
      </c>
      <c r="P31" s="3">
        <f t="shared" si="16"/>
        <v>0.39436619718309857</v>
      </c>
      <c r="Q31" s="3">
        <f t="shared" si="17"/>
        <v>0.90140845070422548</v>
      </c>
      <c r="R31" s="6"/>
    </row>
    <row r="32" spans="1:18" x14ac:dyDescent="0.3">
      <c r="A32" s="27" t="s">
        <v>193</v>
      </c>
      <c r="B32" s="29" t="s">
        <v>194</v>
      </c>
      <c r="C32" s="10">
        <v>17.5</v>
      </c>
      <c r="D32" s="10">
        <v>19</v>
      </c>
      <c r="E32" s="10">
        <v>11.2</v>
      </c>
      <c r="F32" s="10">
        <v>23.2</v>
      </c>
      <c r="G32" s="6"/>
      <c r="H32" s="15">
        <f t="shared" si="10"/>
        <v>11.2</v>
      </c>
      <c r="I32" s="15">
        <f t="shared" si="11"/>
        <v>23.2</v>
      </c>
      <c r="J32" s="17">
        <f t="shared" si="12"/>
        <v>17.725000000000001</v>
      </c>
      <c r="K32" s="17">
        <f t="shared" si="13"/>
        <v>4.9741833500585715</v>
      </c>
      <c r="L32" s="6"/>
      <c r="M32" s="29">
        <v>26</v>
      </c>
      <c r="N32" s="3">
        <f t="shared" si="14"/>
        <v>0.67307692307692313</v>
      </c>
      <c r="O32" s="3">
        <f t="shared" si="15"/>
        <v>0.73076923076923073</v>
      </c>
      <c r="P32" s="3">
        <f t="shared" si="16"/>
        <v>0.43076923076923074</v>
      </c>
      <c r="Q32" s="3">
        <f t="shared" si="17"/>
        <v>0.89230769230769225</v>
      </c>
      <c r="R32" s="6"/>
    </row>
    <row r="33" spans="1:21" x14ac:dyDescent="0.3">
      <c r="A33" s="27" t="s">
        <v>195</v>
      </c>
      <c r="B33" s="29" t="s">
        <v>196</v>
      </c>
      <c r="C33" s="10">
        <v>3.5</v>
      </c>
      <c r="D33" s="10">
        <v>4</v>
      </c>
      <c r="E33" s="10">
        <v>2.4</v>
      </c>
      <c r="F33" s="10">
        <v>4.0999999999999996</v>
      </c>
      <c r="G33" s="6"/>
      <c r="H33" s="15">
        <f t="shared" si="10"/>
        <v>2.4</v>
      </c>
      <c r="I33" s="15">
        <f t="shared" si="11"/>
        <v>4.0999999999999996</v>
      </c>
      <c r="J33" s="17">
        <f t="shared" si="12"/>
        <v>3.5</v>
      </c>
      <c r="K33" s="17">
        <f t="shared" si="13"/>
        <v>0.77888809636986001</v>
      </c>
      <c r="L33" s="6"/>
      <c r="M33" s="29">
        <v>4.5</v>
      </c>
      <c r="N33" s="3">
        <f t="shared" si="14"/>
        <v>0.77777777777777779</v>
      </c>
      <c r="O33" s="3">
        <f t="shared" si="15"/>
        <v>0.88888888888888884</v>
      </c>
      <c r="P33" s="3">
        <f t="shared" si="16"/>
        <v>0.53333333333333333</v>
      </c>
      <c r="Q33" s="3">
        <f t="shared" si="17"/>
        <v>0.91111111111111098</v>
      </c>
      <c r="R33" s="6"/>
      <c r="S33" s="27"/>
      <c r="T33" s="27"/>
      <c r="U33" s="27"/>
    </row>
    <row r="34" spans="1:21" x14ac:dyDescent="0.3">
      <c r="A34" s="27" t="s">
        <v>197</v>
      </c>
      <c r="B34" s="29" t="s">
        <v>198</v>
      </c>
      <c r="C34" s="10">
        <v>0.8</v>
      </c>
      <c r="D34" s="10">
        <v>0.8</v>
      </c>
      <c r="E34" s="10">
        <v>0.5</v>
      </c>
      <c r="F34" s="10">
        <v>0.9</v>
      </c>
      <c r="G34" s="6"/>
      <c r="H34" s="15">
        <f t="shared" si="10"/>
        <v>0.5</v>
      </c>
      <c r="I34" s="15">
        <f t="shared" si="11"/>
        <v>0.9</v>
      </c>
      <c r="J34" s="17">
        <f t="shared" si="12"/>
        <v>0.75</v>
      </c>
      <c r="K34" s="17">
        <f t="shared" si="13"/>
        <v>0.17320508075688801</v>
      </c>
      <c r="L34" s="6"/>
      <c r="M34" s="29">
        <v>0.88</v>
      </c>
      <c r="N34" s="3">
        <f t="shared" si="14"/>
        <v>0.90909090909090917</v>
      </c>
      <c r="O34" s="3">
        <f t="shared" si="15"/>
        <v>0.90909090909090917</v>
      </c>
      <c r="P34" s="3">
        <f t="shared" si="16"/>
        <v>0.56818181818181823</v>
      </c>
      <c r="Q34" s="3">
        <f t="shared" si="17"/>
        <v>1.0227272727272727</v>
      </c>
      <c r="R34" s="6"/>
      <c r="S34" s="27"/>
      <c r="T34" s="27"/>
      <c r="U34" s="27"/>
    </row>
    <row r="35" spans="1:21" x14ac:dyDescent="0.3">
      <c r="A35" s="27" t="s">
        <v>199</v>
      </c>
      <c r="B35" s="29" t="s">
        <v>200</v>
      </c>
      <c r="C35" s="10">
        <v>3.3</v>
      </c>
      <c r="D35" s="10">
        <v>3.6</v>
      </c>
      <c r="E35" s="10">
        <v>2.4</v>
      </c>
      <c r="F35" s="10">
        <v>4.3</v>
      </c>
      <c r="G35" s="6"/>
      <c r="H35" s="15">
        <f t="shared" si="10"/>
        <v>2.4</v>
      </c>
      <c r="I35" s="15">
        <f t="shared" si="11"/>
        <v>4.3</v>
      </c>
      <c r="J35" s="17">
        <f t="shared" si="12"/>
        <v>3.4000000000000004</v>
      </c>
      <c r="K35" s="17">
        <f t="shared" si="13"/>
        <v>0.78740078740117803</v>
      </c>
      <c r="L35" s="6"/>
      <c r="M35" s="29">
        <v>3.8</v>
      </c>
      <c r="N35" s="3">
        <f t="shared" si="14"/>
        <v>0.86842105263157898</v>
      </c>
      <c r="O35" s="3">
        <f t="shared" si="15"/>
        <v>0.94736842105263164</v>
      </c>
      <c r="P35" s="3">
        <f t="shared" si="16"/>
        <v>0.63157894736842102</v>
      </c>
      <c r="Q35" s="3">
        <f t="shared" si="17"/>
        <v>1.131578947368421</v>
      </c>
      <c r="R35" s="6"/>
      <c r="S35" s="27"/>
      <c r="T35" s="27"/>
      <c r="U35" s="27"/>
    </row>
    <row r="36" spans="1:21" x14ac:dyDescent="0.3">
      <c r="A36" s="27" t="s">
        <v>201</v>
      </c>
      <c r="B36" s="29" t="s">
        <v>202</v>
      </c>
      <c r="C36" s="10">
        <v>0.5</v>
      </c>
      <c r="D36" s="10">
        <v>0.4</v>
      </c>
      <c r="E36" s="10">
        <v>0.3</v>
      </c>
      <c r="F36" s="10">
        <v>0.5</v>
      </c>
      <c r="G36" s="6"/>
      <c r="H36" s="15">
        <f t="shared" si="10"/>
        <v>0.3</v>
      </c>
      <c r="I36" s="15">
        <f t="shared" si="11"/>
        <v>0.5</v>
      </c>
      <c r="J36" s="17">
        <f t="shared" si="12"/>
        <v>0.42499999999999999</v>
      </c>
      <c r="K36" s="17">
        <f t="shared" si="13"/>
        <v>9.5742710775633941E-2</v>
      </c>
      <c r="L36" s="6"/>
      <c r="M36" s="29">
        <v>0.64</v>
      </c>
      <c r="N36" s="3">
        <f t="shared" si="14"/>
        <v>0.78125</v>
      </c>
      <c r="O36" s="3">
        <f t="shared" si="15"/>
        <v>0.625</v>
      </c>
      <c r="P36" s="3">
        <f t="shared" si="16"/>
        <v>0.46875</v>
      </c>
      <c r="Q36" s="3">
        <f t="shared" si="17"/>
        <v>0.78125</v>
      </c>
      <c r="R36" s="6"/>
      <c r="S36" s="27"/>
      <c r="T36" s="27"/>
      <c r="U36" s="27"/>
    </row>
    <row r="37" spans="1:21" x14ac:dyDescent="0.3">
      <c r="A37" s="27" t="s">
        <v>203</v>
      </c>
      <c r="B37" s="29" t="s">
        <v>204</v>
      </c>
      <c r="C37" s="10">
        <v>2.8</v>
      </c>
      <c r="D37" s="10">
        <v>2.4</v>
      </c>
      <c r="E37" s="10">
        <v>1.7</v>
      </c>
      <c r="F37" s="10">
        <v>2.6</v>
      </c>
      <c r="G37" s="6"/>
      <c r="H37" s="15">
        <f t="shared" si="10"/>
        <v>1.7</v>
      </c>
      <c r="I37" s="15">
        <f t="shared" si="11"/>
        <v>2.8</v>
      </c>
      <c r="J37" s="17">
        <f t="shared" si="12"/>
        <v>2.375</v>
      </c>
      <c r="K37" s="17">
        <f t="shared" si="13"/>
        <v>0.47871355387816905</v>
      </c>
      <c r="L37" s="6"/>
      <c r="M37" s="29">
        <v>3.5</v>
      </c>
      <c r="N37" s="3">
        <f t="shared" si="14"/>
        <v>0.79999999999999993</v>
      </c>
      <c r="O37" s="3">
        <f t="shared" si="15"/>
        <v>0.68571428571428572</v>
      </c>
      <c r="P37" s="3">
        <f t="shared" si="16"/>
        <v>0.48571428571428571</v>
      </c>
      <c r="Q37" s="3">
        <f t="shared" si="17"/>
        <v>0.74285714285714288</v>
      </c>
      <c r="R37" s="6"/>
      <c r="S37" s="27"/>
      <c r="T37" s="27"/>
      <c r="U37" s="27"/>
    </row>
    <row r="38" spans="1:21" x14ac:dyDescent="0.3">
      <c r="A38" s="27" t="s">
        <v>205</v>
      </c>
      <c r="B38" s="29" t="s">
        <v>206</v>
      </c>
      <c r="C38" s="10">
        <v>0.6</v>
      </c>
      <c r="D38" s="10">
        <v>0.5</v>
      </c>
      <c r="E38" s="10">
        <v>0.3</v>
      </c>
      <c r="F38" s="10">
        <v>0.5</v>
      </c>
      <c r="G38" s="6"/>
      <c r="H38" s="15">
        <f t="shared" si="10"/>
        <v>0.3</v>
      </c>
      <c r="I38" s="15">
        <f t="shared" si="11"/>
        <v>0.6</v>
      </c>
      <c r="J38" s="17">
        <f t="shared" si="12"/>
        <v>0.47500000000000003</v>
      </c>
      <c r="K38" s="17">
        <f t="shared" si="13"/>
        <v>0.125830573921179</v>
      </c>
      <c r="L38" s="6"/>
      <c r="M38" s="29">
        <v>0.8</v>
      </c>
      <c r="N38" s="3">
        <f t="shared" si="14"/>
        <v>0.74999999999999989</v>
      </c>
      <c r="O38" s="3">
        <f t="shared" si="15"/>
        <v>0.625</v>
      </c>
      <c r="P38" s="3">
        <f t="shared" si="16"/>
        <v>0.37499999999999994</v>
      </c>
      <c r="Q38" s="3">
        <f t="shared" si="17"/>
        <v>0.625</v>
      </c>
      <c r="R38" s="6"/>
      <c r="S38" s="27"/>
      <c r="T38" s="27"/>
      <c r="U38" s="27"/>
    </row>
    <row r="39" spans="1:21" x14ac:dyDescent="0.3">
      <c r="A39" s="27" t="s">
        <v>207</v>
      </c>
      <c r="B39" s="29" t="s">
        <v>208</v>
      </c>
      <c r="C39" s="10">
        <v>1.7</v>
      </c>
      <c r="D39" s="10">
        <v>1.4</v>
      </c>
      <c r="E39" s="10">
        <v>1</v>
      </c>
      <c r="F39" s="10">
        <v>1.5</v>
      </c>
      <c r="G39" s="6"/>
      <c r="H39" s="15">
        <f t="shared" si="10"/>
        <v>1</v>
      </c>
      <c r="I39" s="15">
        <f t="shared" si="11"/>
        <v>1.7</v>
      </c>
      <c r="J39" s="17">
        <f t="shared" si="12"/>
        <v>1.4</v>
      </c>
      <c r="K39" s="17">
        <f t="shared" si="13"/>
        <v>0.2943920288775953</v>
      </c>
      <c r="L39" s="6"/>
      <c r="M39" s="29">
        <v>2.2999999999999998</v>
      </c>
      <c r="N39" s="3">
        <f t="shared" si="14"/>
        <v>0.73913043478260876</v>
      </c>
      <c r="O39" s="3">
        <f t="shared" si="15"/>
        <v>0.60869565217391308</v>
      </c>
      <c r="P39" s="3">
        <f t="shared" si="16"/>
        <v>0.43478260869565222</v>
      </c>
      <c r="Q39" s="3">
        <f t="shared" si="17"/>
        <v>0.65217391304347827</v>
      </c>
      <c r="R39" s="6"/>
      <c r="S39" s="27"/>
      <c r="T39" s="27"/>
      <c r="U39" s="27"/>
    </row>
    <row r="40" spans="1:21" x14ac:dyDescent="0.3">
      <c r="A40" s="27" t="s">
        <v>209</v>
      </c>
      <c r="B40" s="29" t="s">
        <v>210</v>
      </c>
      <c r="C40" s="10">
        <v>0.3</v>
      </c>
      <c r="D40" s="10">
        <v>0.2</v>
      </c>
      <c r="E40" s="10">
        <v>0.2</v>
      </c>
      <c r="F40" s="10">
        <v>0.2</v>
      </c>
      <c r="G40" s="6"/>
      <c r="H40" s="15">
        <f t="shared" si="10"/>
        <v>0.2</v>
      </c>
      <c r="I40" s="15">
        <f t="shared" si="11"/>
        <v>0.3</v>
      </c>
      <c r="J40" s="17">
        <f t="shared" si="12"/>
        <v>0.22499999999999998</v>
      </c>
      <c r="K40" s="17">
        <f t="shared" si="13"/>
        <v>5.0000000000000211E-2</v>
      </c>
      <c r="L40" s="6"/>
      <c r="M40" s="29">
        <v>0.33</v>
      </c>
      <c r="N40" s="3">
        <f t="shared" si="14"/>
        <v>0.90909090909090906</v>
      </c>
      <c r="O40" s="3">
        <f t="shared" si="15"/>
        <v>0.60606060606060608</v>
      </c>
      <c r="P40" s="3">
        <f t="shared" si="16"/>
        <v>0.60606060606060608</v>
      </c>
      <c r="Q40" s="3">
        <f t="shared" si="17"/>
        <v>0.60606060606060608</v>
      </c>
      <c r="R40" s="6"/>
      <c r="S40" s="27"/>
      <c r="T40" s="27"/>
      <c r="U40" s="27"/>
    </row>
    <row r="41" spans="1:21" x14ac:dyDescent="0.3">
      <c r="A41" s="27" t="s">
        <v>211</v>
      </c>
      <c r="B41" s="29" t="s">
        <v>212</v>
      </c>
      <c r="C41" s="10">
        <v>1.7</v>
      </c>
      <c r="D41" s="10">
        <v>1.6</v>
      </c>
      <c r="E41" s="10">
        <v>1</v>
      </c>
      <c r="F41" s="10">
        <v>1.4</v>
      </c>
      <c r="G41" s="6"/>
      <c r="H41" s="15">
        <f t="shared" si="10"/>
        <v>1</v>
      </c>
      <c r="I41" s="15">
        <f t="shared" si="11"/>
        <v>1.7</v>
      </c>
      <c r="J41" s="17">
        <f t="shared" si="12"/>
        <v>1.4249999999999998</v>
      </c>
      <c r="K41" s="17">
        <f t="shared" si="13"/>
        <v>0.30956959368344594</v>
      </c>
      <c r="L41" s="6"/>
      <c r="M41" s="29">
        <v>2.2000000000000002</v>
      </c>
      <c r="N41" s="3">
        <f t="shared" si="14"/>
        <v>0.7727272727272726</v>
      </c>
      <c r="O41" s="3">
        <f t="shared" si="15"/>
        <v>0.72727272727272729</v>
      </c>
      <c r="P41" s="3">
        <f t="shared" si="16"/>
        <v>0.45454545454545453</v>
      </c>
      <c r="Q41" s="3">
        <f t="shared" si="17"/>
        <v>0.63636363636363624</v>
      </c>
      <c r="R41" s="6"/>
      <c r="S41" s="27"/>
      <c r="T41" s="27"/>
      <c r="U41" s="27"/>
    </row>
    <row r="42" spans="1:21" x14ac:dyDescent="0.3">
      <c r="A42" s="27" t="s">
        <v>213</v>
      </c>
      <c r="B42" s="29" t="s">
        <v>214</v>
      </c>
      <c r="C42" s="10">
        <v>0.3</v>
      </c>
      <c r="D42" s="10">
        <v>0.2</v>
      </c>
      <c r="E42" s="10">
        <v>0.2</v>
      </c>
      <c r="F42" s="10">
        <v>0.2</v>
      </c>
      <c r="G42" s="6"/>
      <c r="H42" s="15">
        <f t="shared" si="10"/>
        <v>0.2</v>
      </c>
      <c r="I42" s="15">
        <f t="shared" si="11"/>
        <v>0.3</v>
      </c>
      <c r="J42" s="17">
        <f t="shared" si="12"/>
        <v>0.22499999999999998</v>
      </c>
      <c r="K42" s="17">
        <f t="shared" si="13"/>
        <v>5.0000000000000211E-2</v>
      </c>
      <c r="L42" s="6"/>
      <c r="M42" s="29">
        <v>0.32</v>
      </c>
      <c r="N42" s="3">
        <f t="shared" si="14"/>
        <v>0.9375</v>
      </c>
      <c r="O42" s="3">
        <f t="shared" si="15"/>
        <v>0.625</v>
      </c>
      <c r="P42" s="3">
        <f t="shared" si="16"/>
        <v>0.625</v>
      </c>
      <c r="Q42" s="3">
        <f t="shared" si="17"/>
        <v>0.625</v>
      </c>
      <c r="R42" s="6"/>
      <c r="S42" s="27"/>
      <c r="T42" s="27"/>
      <c r="U42" s="27"/>
    </row>
    <row r="43" spans="1:21" x14ac:dyDescent="0.3">
      <c r="A43" s="27" t="s">
        <v>215</v>
      </c>
      <c r="B43" s="29" t="s">
        <v>216</v>
      </c>
      <c r="C43" s="10">
        <v>0.17</v>
      </c>
      <c r="D43" s="10">
        <v>0.17</v>
      </c>
      <c r="E43" s="10">
        <v>0.19</v>
      </c>
      <c r="F43" s="10">
        <v>0.35</v>
      </c>
      <c r="G43" s="6"/>
      <c r="H43" s="15">
        <f t="shared" si="10"/>
        <v>0.17</v>
      </c>
      <c r="I43" s="15">
        <f t="shared" si="11"/>
        <v>0.35</v>
      </c>
      <c r="J43" s="17">
        <f t="shared" si="12"/>
        <v>0.22</v>
      </c>
      <c r="K43" s="17">
        <f t="shared" si="13"/>
        <v>8.7177978870813452E-2</v>
      </c>
      <c r="L43" s="6"/>
      <c r="M43" s="29">
        <v>0.75</v>
      </c>
      <c r="N43" s="3">
        <f t="shared" si="14"/>
        <v>0.22666666666666668</v>
      </c>
      <c r="O43" s="3">
        <f t="shared" si="15"/>
        <v>0.22666666666666668</v>
      </c>
      <c r="P43" s="3">
        <f t="shared" si="16"/>
        <v>0.25333333333333335</v>
      </c>
      <c r="Q43" s="3">
        <f t="shared" si="17"/>
        <v>0.46666666666666662</v>
      </c>
      <c r="R43" s="6"/>
      <c r="S43" s="27"/>
      <c r="T43" s="27"/>
      <c r="U43" s="27"/>
    </row>
    <row r="44" spans="1:21" x14ac:dyDescent="0.3">
      <c r="A44" s="27" t="s">
        <v>217</v>
      </c>
      <c r="B44" s="29" t="s">
        <v>218</v>
      </c>
      <c r="C44" s="10" t="s">
        <v>161</v>
      </c>
      <c r="D44" s="10" t="s">
        <v>161</v>
      </c>
      <c r="E44" s="10" t="s">
        <v>161</v>
      </c>
      <c r="F44" s="10" t="s">
        <v>161</v>
      </c>
      <c r="G44" s="6"/>
      <c r="H44" s="15"/>
      <c r="I44" s="15"/>
      <c r="J44" s="17"/>
      <c r="K44" s="17"/>
      <c r="L44" s="6"/>
      <c r="M44" s="29">
        <v>4.0000000000000002E-4</v>
      </c>
      <c r="N44" s="3"/>
      <c r="O44" s="3"/>
      <c r="P44" s="3"/>
      <c r="Q44" s="3"/>
      <c r="R44" s="6"/>
      <c r="S44" s="27"/>
      <c r="T44" s="7"/>
      <c r="U44" s="7"/>
    </row>
    <row r="45" spans="1:21" x14ac:dyDescent="0.3">
      <c r="A45" s="27" t="s">
        <v>219</v>
      </c>
      <c r="B45" s="29" t="s">
        <v>220</v>
      </c>
      <c r="C45" s="10">
        <v>7.0000000000000001E-3</v>
      </c>
      <c r="D45" s="10">
        <v>6.0000000000000001E-3</v>
      </c>
      <c r="E45" s="10">
        <v>6.0000000000000001E-3</v>
      </c>
      <c r="F45" s="10">
        <v>6.0000000000000001E-3</v>
      </c>
      <c r="G45" s="6"/>
      <c r="H45" s="15">
        <f t="shared" ref="H45" si="18">MIN(C45:F45)</f>
        <v>6.0000000000000001E-3</v>
      </c>
      <c r="I45" s="15">
        <f t="shared" ref="I45" si="19">MAX(C45:F45)</f>
        <v>7.0000000000000001E-3</v>
      </c>
      <c r="J45" s="26">
        <f t="shared" ref="J45" si="20">AVERAGE(C45:F45)</f>
        <v>6.2500000000000003E-3</v>
      </c>
      <c r="K45" s="26">
        <f t="shared" ref="K45" si="21">STDEV(C45:F45)</f>
        <v>5.0000000000000001E-4</v>
      </c>
      <c r="L45" s="6"/>
      <c r="M45" s="29">
        <v>1.8E-3</v>
      </c>
      <c r="N45" s="3">
        <f>C45/$M45</f>
        <v>3.8888888888888893</v>
      </c>
      <c r="O45" s="3">
        <f t="shared" ref="O45" si="22">D45/$M45</f>
        <v>3.3333333333333335</v>
      </c>
      <c r="P45" s="3">
        <f t="shared" ref="P45" si="23">E45/$M45</f>
        <v>3.3333333333333335</v>
      </c>
      <c r="Q45" s="3">
        <f t="shared" ref="Q45" si="24">F45/$M45</f>
        <v>3.3333333333333335</v>
      </c>
      <c r="R45" s="6"/>
      <c r="S45" s="27"/>
      <c r="T45" s="7"/>
      <c r="U45" s="7"/>
    </row>
    <row r="46" spans="1:21" x14ac:dyDescent="0.3">
      <c r="A46" s="27" t="s">
        <v>221</v>
      </c>
      <c r="B46" s="29" t="s">
        <v>222</v>
      </c>
      <c r="C46" s="10" t="s">
        <v>161</v>
      </c>
      <c r="D46" s="10" t="s">
        <v>161</v>
      </c>
      <c r="E46" s="10" t="s">
        <v>161</v>
      </c>
      <c r="F46" s="10" t="s">
        <v>161</v>
      </c>
      <c r="G46" s="6"/>
      <c r="H46" s="15"/>
      <c r="I46" s="15"/>
      <c r="J46" s="17"/>
      <c r="K46" s="17"/>
      <c r="L46" s="6"/>
      <c r="M46" s="29">
        <v>1</v>
      </c>
      <c r="N46" s="3"/>
      <c r="O46" s="3"/>
      <c r="P46" s="3"/>
      <c r="Q46" s="3"/>
      <c r="R46" s="6"/>
      <c r="S46" s="27"/>
      <c r="T46" s="7"/>
      <c r="U46" s="7"/>
    </row>
    <row r="47" spans="1:21" x14ac:dyDescent="0.3">
      <c r="A47" s="27" t="s">
        <v>223</v>
      </c>
      <c r="B47" s="29" t="s">
        <v>224</v>
      </c>
      <c r="C47" s="10">
        <v>8.9</v>
      </c>
      <c r="D47" s="10">
        <v>8.1999999999999993</v>
      </c>
      <c r="E47" s="10">
        <v>6.7</v>
      </c>
      <c r="F47" s="10">
        <v>12</v>
      </c>
      <c r="G47" s="6"/>
      <c r="H47" s="15">
        <f>MIN(C47:F47)</f>
        <v>6.7</v>
      </c>
      <c r="I47" s="15">
        <f>MAX(C47:F47)</f>
        <v>12</v>
      </c>
      <c r="J47" s="17">
        <f>AVERAGE(C47:F47)</f>
        <v>8.9499999999999993</v>
      </c>
      <c r="K47" s="17">
        <f>STDEV(C47:F47)</f>
        <v>2.2308443842336176</v>
      </c>
      <c r="L47" s="6"/>
      <c r="M47" s="29">
        <v>17</v>
      </c>
      <c r="N47" s="3">
        <f>C47/$M47</f>
        <v>0.52352941176470591</v>
      </c>
      <c r="O47" s="3">
        <f>D47/$M47</f>
        <v>0.48235294117647054</v>
      </c>
      <c r="P47" s="3">
        <f>E47/$M47</f>
        <v>0.39411764705882352</v>
      </c>
      <c r="Q47" s="3">
        <f>F47/$M47</f>
        <v>0.70588235294117652</v>
      </c>
      <c r="R47" s="6"/>
      <c r="S47" s="27"/>
      <c r="T47" s="7"/>
      <c r="U47" s="7"/>
    </row>
    <row r="48" spans="1:21" x14ac:dyDescent="0.3">
      <c r="A48" s="27" t="s">
        <v>225</v>
      </c>
      <c r="B48" s="29" t="s">
        <v>226</v>
      </c>
      <c r="C48" s="10">
        <v>0.24</v>
      </c>
      <c r="D48" s="10">
        <v>0.25</v>
      </c>
      <c r="E48" s="10">
        <v>0.2</v>
      </c>
      <c r="F48" s="10">
        <v>0.37</v>
      </c>
      <c r="G48" s="6"/>
      <c r="H48" s="15">
        <f>MIN(C48:F48)</f>
        <v>0.2</v>
      </c>
      <c r="I48" s="15">
        <f>MAX(C48:F48)</f>
        <v>0.37</v>
      </c>
      <c r="J48" s="17">
        <f>AVERAGE(C48:F48)</f>
        <v>0.26500000000000001</v>
      </c>
      <c r="K48" s="17">
        <f>STDEV(C48:F48)</f>
        <v>7.3257536586119706E-2</v>
      </c>
      <c r="L48" s="6"/>
      <c r="M48" s="29">
        <v>0.127</v>
      </c>
      <c r="N48" s="3">
        <f t="shared" ref="N48:O50" si="25">C48/$M48</f>
        <v>1.889763779527559</v>
      </c>
      <c r="O48" s="3">
        <f t="shared" si="25"/>
        <v>1.9685039370078741</v>
      </c>
      <c r="P48" s="3"/>
      <c r="Q48" s="3">
        <f>F48/$M48</f>
        <v>2.9133858267716533</v>
      </c>
      <c r="R48" s="6"/>
      <c r="S48" s="27"/>
      <c r="T48" s="27"/>
      <c r="U48" s="27"/>
    </row>
    <row r="49" spans="1:18" x14ac:dyDescent="0.3">
      <c r="A49" s="27" t="s">
        <v>227</v>
      </c>
      <c r="B49" s="29" t="s">
        <v>228</v>
      </c>
      <c r="C49" s="10">
        <v>4.3</v>
      </c>
      <c r="D49" s="10">
        <v>4.4000000000000004</v>
      </c>
      <c r="E49" s="10">
        <v>3.6</v>
      </c>
      <c r="F49" s="10">
        <v>6.5</v>
      </c>
      <c r="G49" s="6"/>
      <c r="H49" s="15">
        <f>MIN(C49:F49)</f>
        <v>3.6</v>
      </c>
      <c r="I49" s="15">
        <f>MAX(C49:F49)</f>
        <v>6.5</v>
      </c>
      <c r="J49" s="17">
        <f>AVERAGE(C49:F49)</f>
        <v>4.6999999999999993</v>
      </c>
      <c r="K49" s="17">
        <f>STDEV(C49:F49)</f>
        <v>1.2516655570345767</v>
      </c>
      <c r="L49" s="6"/>
      <c r="M49" s="29">
        <v>10.7</v>
      </c>
      <c r="N49" s="3">
        <f t="shared" si="25"/>
        <v>0.40186915887850466</v>
      </c>
      <c r="O49" s="3">
        <f t="shared" si="25"/>
        <v>0.41121495327102808</v>
      </c>
      <c r="P49" s="3">
        <f>E49/$M49</f>
        <v>0.33644859813084116</v>
      </c>
      <c r="Q49" s="3">
        <f>F49/$M49</f>
        <v>0.60747663551401876</v>
      </c>
      <c r="R49" s="6"/>
    </row>
    <row r="50" spans="1:18" x14ac:dyDescent="0.3">
      <c r="A50" s="27" t="s">
        <v>229</v>
      </c>
      <c r="B50" s="29" t="s">
        <v>230</v>
      </c>
      <c r="C50" s="10">
        <v>1.2</v>
      </c>
      <c r="D50" s="10">
        <v>1.4</v>
      </c>
      <c r="E50" s="10">
        <v>0.96</v>
      </c>
      <c r="F50" s="10">
        <v>1.7</v>
      </c>
      <c r="G50" s="6"/>
      <c r="H50" s="15">
        <f>MIN(C50:F50)</f>
        <v>0.96</v>
      </c>
      <c r="I50" s="15">
        <f>MAX(C50:F50)</f>
        <v>1.7</v>
      </c>
      <c r="J50" s="17">
        <f>AVERAGE(C50:F50)</f>
        <v>1.3149999999999999</v>
      </c>
      <c r="K50" s="17">
        <f>STDEV(C50:F50)</f>
        <v>0.31342197327777332</v>
      </c>
      <c r="L50" s="6"/>
      <c r="M50" s="29">
        <v>2.8</v>
      </c>
      <c r="N50" s="3">
        <f t="shared" si="25"/>
        <v>0.4285714285714286</v>
      </c>
      <c r="O50" s="3">
        <f t="shared" si="25"/>
        <v>0.5</v>
      </c>
      <c r="P50" s="3">
        <f>E50/$M50</f>
        <v>0.34285714285714286</v>
      </c>
      <c r="Q50" s="3">
        <f>F50/$M50</f>
        <v>0.60714285714285721</v>
      </c>
      <c r="R50" s="6"/>
    </row>
    <row r="51" spans="1:18" x14ac:dyDescent="0.3">
      <c r="A51" s="27"/>
      <c r="B51" s="29"/>
      <c r="C51" s="27"/>
      <c r="D51" s="27"/>
      <c r="E51" s="27"/>
      <c r="F51" s="27"/>
      <c r="G51" s="6"/>
      <c r="H51" s="27"/>
      <c r="I51" s="27"/>
      <c r="L51" s="6"/>
      <c r="M51" s="29"/>
      <c r="N51" s="27"/>
      <c r="O51" s="27"/>
      <c r="P51" s="27"/>
      <c r="Q51" s="27"/>
      <c r="R51" s="6"/>
    </row>
    <row r="52" spans="1:18" x14ac:dyDescent="0.3">
      <c r="A52" s="8" t="s">
        <v>231</v>
      </c>
      <c r="B52" s="8"/>
      <c r="C52" s="8">
        <f>SUM(C29:C42)+C18</f>
        <v>105.09999999999998</v>
      </c>
      <c r="D52" s="8">
        <f t="shared" ref="D52:F52" si="26">SUM(D29:D42)+D18</f>
        <v>104.30000000000001</v>
      </c>
      <c r="E52" s="8">
        <f t="shared" si="26"/>
        <v>67.599999999999994</v>
      </c>
      <c r="F52" s="8">
        <f t="shared" si="26"/>
        <v>146.69999999999999</v>
      </c>
      <c r="G52" s="6"/>
      <c r="H52" s="27"/>
      <c r="I52" s="27"/>
      <c r="L52" s="6"/>
      <c r="M52" s="29"/>
      <c r="N52" s="27"/>
      <c r="O52" s="27"/>
      <c r="P52" s="27"/>
      <c r="Q52" s="27"/>
      <c r="R52" s="6"/>
    </row>
    <row r="53" spans="1:18" x14ac:dyDescent="0.3">
      <c r="A53" s="8" t="s">
        <v>232</v>
      </c>
      <c r="B53" s="8"/>
      <c r="C53" s="9">
        <f>((C32+C34+C36+C37+C39+C18)/C52)/((C30+C38+C40+C41+C42)/C52)</f>
        <v>1.0467532467532468</v>
      </c>
      <c r="D53" s="9">
        <f t="shared" ref="D53:F53" si="27">((D32+D34+D36+D37+D39+D18)/D52)/((D30+D38+D40+D41+D42)/D52)</f>
        <v>0.97435897435897412</v>
      </c>
      <c r="E53" s="9">
        <f t="shared" si="27"/>
        <v>0.97628458498023718</v>
      </c>
      <c r="F53" s="9">
        <f t="shared" si="27"/>
        <v>0.73817567567567577</v>
      </c>
      <c r="G53" s="6"/>
      <c r="H53" s="27"/>
      <c r="I53" s="27"/>
      <c r="L53" s="6"/>
      <c r="M53" s="29"/>
      <c r="N53" s="27"/>
      <c r="O53" s="27"/>
      <c r="P53" s="27"/>
      <c r="Q53" s="27"/>
      <c r="R53" s="6"/>
    </row>
    <row r="54" spans="1:18" x14ac:dyDescent="0.3">
      <c r="A54" s="27"/>
      <c r="B54" s="29"/>
      <c r="C54" s="27"/>
      <c r="D54" s="27"/>
      <c r="E54" s="27"/>
      <c r="F54" s="27"/>
      <c r="G54" s="6"/>
      <c r="H54" s="27"/>
      <c r="I54" s="27"/>
      <c r="L54" s="6"/>
      <c r="M54" s="29"/>
      <c r="N54" s="27"/>
      <c r="O54" s="27"/>
      <c r="P54" s="27"/>
      <c r="Q54" s="27"/>
      <c r="R54" s="6"/>
    </row>
    <row r="55" spans="1:18" x14ac:dyDescent="0.3">
      <c r="A55" s="12" t="s">
        <v>233</v>
      </c>
      <c r="B55" s="12" t="s">
        <v>234</v>
      </c>
      <c r="C55" s="12"/>
      <c r="D55" s="12"/>
      <c r="E55" s="12"/>
      <c r="F55" s="12"/>
      <c r="G55" s="12"/>
      <c r="H55" s="12"/>
      <c r="I55" s="12"/>
      <c r="J55" s="13"/>
      <c r="K55" s="13"/>
      <c r="L55" s="12"/>
      <c r="M55" s="12"/>
      <c r="N55" s="13">
        <f>N29/N42</f>
        <v>0.53333333333333333</v>
      </c>
      <c r="O55" s="13">
        <f t="shared" ref="O55:Q55" si="28">O29/O42</f>
        <v>0.8</v>
      </c>
      <c r="P55" s="13">
        <f t="shared" si="28"/>
        <v>0.53333333333333333</v>
      </c>
      <c r="Q55" s="13">
        <f t="shared" si="28"/>
        <v>1.5466666666666666</v>
      </c>
      <c r="R55" s="6"/>
    </row>
    <row r="56" spans="1:18" x14ac:dyDescent="0.3">
      <c r="A56" s="12" t="s">
        <v>235</v>
      </c>
      <c r="B56" s="12" t="s">
        <v>236</v>
      </c>
      <c r="C56" s="12"/>
      <c r="D56" s="12"/>
      <c r="E56" s="12"/>
      <c r="F56" s="12"/>
      <c r="G56" s="12"/>
      <c r="H56" s="12"/>
      <c r="I56" s="12"/>
      <c r="J56" s="13"/>
      <c r="K56" s="13"/>
      <c r="L56" s="12"/>
      <c r="M56" s="12"/>
      <c r="N56" s="13">
        <f>N29/N33</f>
        <v>0.64285714285714279</v>
      </c>
      <c r="O56" s="13">
        <f t="shared" ref="O56:Q56" si="29">O29/O33</f>
        <v>0.5625</v>
      </c>
      <c r="P56" s="13">
        <f t="shared" si="29"/>
        <v>0.625</v>
      </c>
      <c r="Q56" s="13">
        <f t="shared" si="29"/>
        <v>1.0609756097560976</v>
      </c>
      <c r="R56" s="6"/>
    </row>
    <row r="57" spans="1:18" x14ac:dyDescent="0.3">
      <c r="A57" s="12" t="s">
        <v>237</v>
      </c>
      <c r="B57" s="12" t="s">
        <v>238</v>
      </c>
      <c r="C57" s="12"/>
      <c r="D57" s="12"/>
      <c r="E57" s="12"/>
      <c r="F57" s="12"/>
      <c r="G57" s="12"/>
      <c r="H57" s="12"/>
      <c r="I57" s="12"/>
      <c r="J57" s="13"/>
      <c r="K57" s="13"/>
      <c r="L57" s="12"/>
      <c r="M57" s="12"/>
      <c r="N57" s="13">
        <f>N35/N42</f>
        <v>0.9263157894736842</v>
      </c>
      <c r="O57" s="13">
        <f t="shared" ref="O57:Q57" si="30">O35/O42</f>
        <v>1.5157894736842106</v>
      </c>
      <c r="P57" s="13">
        <f t="shared" si="30"/>
        <v>1.0105263157894737</v>
      </c>
      <c r="Q57" s="13">
        <f t="shared" si="30"/>
        <v>1.8105263157894735</v>
      </c>
      <c r="R57" s="6"/>
    </row>
    <row r="58" spans="1:18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3"/>
      <c r="K58" s="13"/>
      <c r="L58" s="12"/>
      <c r="M58" s="12"/>
      <c r="N58" s="12"/>
      <c r="O58" s="12"/>
      <c r="P58" s="12"/>
      <c r="Q58" s="12"/>
      <c r="R58" s="6"/>
    </row>
    <row r="59" spans="1:18" x14ac:dyDescent="0.3">
      <c r="A59" s="12" t="s">
        <v>239</v>
      </c>
      <c r="B59" s="12" t="s">
        <v>240</v>
      </c>
      <c r="C59" s="12"/>
      <c r="D59" s="12"/>
      <c r="E59" s="12"/>
      <c r="F59" s="12"/>
      <c r="G59" s="12"/>
      <c r="H59" s="12"/>
      <c r="I59" s="12"/>
      <c r="J59" s="13"/>
      <c r="K59" s="13"/>
      <c r="L59" s="12"/>
      <c r="M59" s="12"/>
      <c r="N59" s="13">
        <f>N30/((0.5*N29)+(0.5*N31))</f>
        <v>0.98121118012422359</v>
      </c>
      <c r="O59" s="13">
        <f t="shared" ref="O59:Q59" si="31">O30/((0.5*O29)+(0.5*O31))</f>
        <v>0.98162878787878782</v>
      </c>
      <c r="P59" s="13">
        <f>P30/((0.5*P29)+(0.5*P31))</f>
        <v>1.0134677419354841</v>
      </c>
      <c r="Q59" s="13">
        <f t="shared" si="31"/>
        <v>0.9518487685348076</v>
      </c>
      <c r="R59" s="6"/>
    </row>
    <row r="60" spans="1:18" x14ac:dyDescent="0.3">
      <c r="A60" s="12" t="s">
        <v>241</v>
      </c>
      <c r="B60" s="12" t="s">
        <v>242</v>
      </c>
      <c r="C60" s="12"/>
      <c r="D60" s="12"/>
      <c r="E60" s="12"/>
      <c r="F60" s="12"/>
      <c r="G60" s="12"/>
      <c r="H60" s="12"/>
      <c r="I60" s="12"/>
      <c r="J60" s="13"/>
      <c r="K60" s="13"/>
      <c r="L60" s="12"/>
      <c r="M60" s="12"/>
      <c r="N60" s="13">
        <f>N34/((0.5*N33)+(0.5*N35))</f>
        <v>1.1044727918617794</v>
      </c>
      <c r="O60" s="13">
        <f t="shared" ref="O60:Q60" si="32">O34/((0.5*O33)+(0.5*O35))</f>
        <v>0.99015634047481194</v>
      </c>
      <c r="P60" s="13">
        <f t="shared" si="32"/>
        <v>0.97549288061336259</v>
      </c>
      <c r="Q60" s="13">
        <f t="shared" si="32"/>
        <v>1.001353356062775</v>
      </c>
      <c r="R60" s="6"/>
    </row>
    <row r="61" spans="1:18" x14ac:dyDescent="0.3">
      <c r="A61" s="12" t="s">
        <v>243</v>
      </c>
      <c r="B61" s="12" t="s">
        <v>244</v>
      </c>
      <c r="C61" s="12"/>
      <c r="D61" s="12"/>
      <c r="E61" s="12"/>
      <c r="F61" s="12"/>
      <c r="G61" s="12"/>
      <c r="H61" s="12"/>
      <c r="I61" s="12"/>
      <c r="J61" s="13"/>
      <c r="K61" s="13"/>
      <c r="L61" s="12"/>
      <c r="M61" s="12"/>
      <c r="N61" s="13">
        <f>N33/((N35*0.33)+(N36*0.67))</f>
        <v>0.96019998149990637</v>
      </c>
      <c r="O61" s="13">
        <f t="shared" ref="O61:Q61" si="33">O33/((O35*0.33)+(O36*0.67))</f>
        <v>1.2153558613934612</v>
      </c>
      <c r="P61" s="13">
        <f t="shared" si="33"/>
        <v>1.0207657841995361</v>
      </c>
      <c r="Q61" s="13">
        <f t="shared" si="33"/>
        <v>1.0158916458316776</v>
      </c>
      <c r="R61" s="6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5"/>
  <sheetViews>
    <sheetView topLeftCell="A20" workbookViewId="0">
      <selection activeCell="H53" sqref="H53:I53"/>
    </sheetView>
  </sheetViews>
  <sheetFormatPr defaultRowHeight="14.4" x14ac:dyDescent="0.3"/>
  <cols>
    <col min="1" max="1" width="18.44140625" bestFit="1" customWidth="1"/>
    <col min="2" max="2" width="9.6640625" style="1" customWidth="1"/>
    <col min="3" max="3" width="20" style="1" bestFit="1" customWidth="1"/>
    <col min="4" max="9" width="20" bestFit="1" customWidth="1"/>
    <col min="10" max="10" width="4" customWidth="1"/>
    <col min="11" max="12" width="8.6640625" customWidth="1"/>
    <col min="13" max="13" width="8.6640625" style="7" customWidth="1"/>
    <col min="14" max="14" width="11.6640625" style="7" customWidth="1"/>
    <col min="15" max="15" width="4" customWidth="1"/>
    <col min="16" max="16" width="11.109375" style="1" customWidth="1"/>
    <col min="17" max="17" width="20" style="29" bestFit="1" customWidth="1"/>
    <col min="18" max="23" width="20" bestFit="1" customWidth="1"/>
    <col min="24" max="24" width="4" customWidth="1"/>
  </cols>
  <sheetData>
    <row r="1" spans="1:24" ht="15" thickBot="1" x14ac:dyDescent="0.35">
      <c r="A1" s="18" t="s">
        <v>124</v>
      </c>
      <c r="B1" s="18" t="s">
        <v>125</v>
      </c>
      <c r="C1" s="31" t="s">
        <v>46</v>
      </c>
      <c r="D1" s="31" t="s">
        <v>47</v>
      </c>
      <c r="E1" s="31" t="s">
        <v>48</v>
      </c>
      <c r="F1" s="31" t="s">
        <v>49</v>
      </c>
      <c r="G1" s="31" t="s">
        <v>50</v>
      </c>
      <c r="H1" s="31" t="s">
        <v>51</v>
      </c>
      <c r="I1" s="31" t="s">
        <v>52</v>
      </c>
      <c r="J1" s="20"/>
      <c r="K1" s="21" t="s">
        <v>126</v>
      </c>
      <c r="L1" s="21" t="s">
        <v>127</v>
      </c>
      <c r="M1" s="22" t="s">
        <v>128</v>
      </c>
      <c r="N1" s="22" t="s">
        <v>129</v>
      </c>
      <c r="O1" s="23"/>
      <c r="P1" s="18" t="s">
        <v>130</v>
      </c>
      <c r="Q1" s="32" t="s">
        <v>46</v>
      </c>
      <c r="R1" s="32" t="s">
        <v>47</v>
      </c>
      <c r="S1" s="32" t="s">
        <v>48</v>
      </c>
      <c r="T1" s="32" t="s">
        <v>49</v>
      </c>
      <c r="U1" s="32" t="s">
        <v>50</v>
      </c>
      <c r="V1" s="32" t="s">
        <v>51</v>
      </c>
      <c r="W1" s="32" t="s">
        <v>52</v>
      </c>
      <c r="X1" s="6"/>
    </row>
    <row r="2" spans="1:24" ht="15" thickTop="1" x14ac:dyDescent="0.3">
      <c r="A2" s="27" t="s">
        <v>131</v>
      </c>
      <c r="B2" s="29" t="s">
        <v>132</v>
      </c>
      <c r="C2" s="30">
        <v>100</v>
      </c>
      <c r="D2" s="30">
        <v>30</v>
      </c>
      <c r="E2" s="30">
        <v>73</v>
      </c>
      <c r="F2" s="30">
        <v>54</v>
      </c>
      <c r="G2" s="30">
        <v>19</v>
      </c>
      <c r="H2" s="30">
        <v>100</v>
      </c>
      <c r="I2" s="30">
        <v>98</v>
      </c>
      <c r="J2" s="6"/>
      <c r="K2" s="15">
        <f>MIN(C2:I2)</f>
        <v>19</v>
      </c>
      <c r="L2" s="15">
        <f>MAX(C2:I2)</f>
        <v>100</v>
      </c>
      <c r="M2" s="17">
        <f>AVERAGE(C2:I2)</f>
        <v>67.714285714285708</v>
      </c>
      <c r="N2" s="17">
        <f>STDEV(C2:I2)</f>
        <v>34.189249215283482</v>
      </c>
      <c r="O2" s="6"/>
      <c r="P2" s="29">
        <v>20</v>
      </c>
      <c r="Q2" s="3">
        <f t="shared" ref="Q2:W2" si="0">C2/$P2</f>
        <v>5</v>
      </c>
      <c r="R2" s="3">
        <f t="shared" si="0"/>
        <v>1.5</v>
      </c>
      <c r="S2" s="3">
        <f t="shared" si="0"/>
        <v>3.65</v>
      </c>
      <c r="T2" s="3">
        <f t="shared" si="0"/>
        <v>2.7</v>
      </c>
      <c r="U2" s="3">
        <f t="shared" si="0"/>
        <v>0.95</v>
      </c>
      <c r="V2" s="3">
        <f t="shared" si="0"/>
        <v>5</v>
      </c>
      <c r="W2" s="3">
        <f t="shared" si="0"/>
        <v>4.9000000000000004</v>
      </c>
      <c r="X2" s="6"/>
    </row>
    <row r="3" spans="1:24" x14ac:dyDescent="0.3">
      <c r="A3" s="27" t="s">
        <v>133</v>
      </c>
      <c r="B3" s="29" t="s">
        <v>134</v>
      </c>
      <c r="C3" s="30">
        <v>0.4</v>
      </c>
      <c r="D3" s="30">
        <v>0.3</v>
      </c>
      <c r="E3" s="30">
        <v>0.6</v>
      </c>
      <c r="F3" s="30">
        <v>0.9</v>
      </c>
      <c r="G3" s="30">
        <v>0.4</v>
      </c>
      <c r="H3" s="30">
        <v>0.4</v>
      </c>
      <c r="I3" s="30">
        <v>0.2</v>
      </c>
      <c r="J3" s="6"/>
      <c r="K3" s="15">
        <f t="shared" ref="K3:K43" si="1">MIN(C3:I3)</f>
        <v>0.2</v>
      </c>
      <c r="L3" s="15">
        <f t="shared" ref="L3:L43" si="2">MAX(C3:I3)</f>
        <v>0.9</v>
      </c>
      <c r="M3" s="17">
        <f t="shared" ref="M3:M43" si="3">AVERAGE(C3:I3)</f>
        <v>0.45714285714285713</v>
      </c>
      <c r="N3" s="17">
        <f t="shared" ref="N3:N43" si="4">STDEV(C3:I3)</f>
        <v>0.22990681342044419</v>
      </c>
      <c r="O3" s="6"/>
      <c r="P3" s="29">
        <v>3</v>
      </c>
      <c r="Q3" s="3">
        <f t="shared" ref="Q3:Q50" si="5">C3/$P3</f>
        <v>0.13333333333333333</v>
      </c>
      <c r="R3" s="3">
        <f t="shared" ref="R3:R50" si="6">D3/$P3</f>
        <v>9.9999999999999992E-2</v>
      </c>
      <c r="S3" s="3">
        <f t="shared" ref="S3:S50" si="7">E3/$P3</f>
        <v>0.19999999999999998</v>
      </c>
      <c r="T3" s="3">
        <f t="shared" ref="T3:T50" si="8">F3/$P3</f>
        <v>0.3</v>
      </c>
      <c r="U3" s="3">
        <f t="shared" ref="U3:U50" si="9">G3/$P3</f>
        <v>0.13333333333333333</v>
      </c>
      <c r="V3" s="3">
        <f t="shared" ref="V3:V50" si="10">H3/$P3</f>
        <v>0.13333333333333333</v>
      </c>
      <c r="W3" s="3">
        <f t="shared" ref="W3:W50" si="11">I3/$P3</f>
        <v>6.6666666666666666E-2</v>
      </c>
      <c r="X3" s="6"/>
    </row>
    <row r="4" spans="1:24" x14ac:dyDescent="0.3">
      <c r="A4" s="27" t="s">
        <v>135</v>
      </c>
      <c r="B4" s="29" t="s">
        <v>136</v>
      </c>
      <c r="C4" s="30">
        <v>16000</v>
      </c>
      <c r="D4" s="30">
        <v>11000</v>
      </c>
      <c r="E4" s="30">
        <v>23000</v>
      </c>
      <c r="F4" s="30">
        <v>26000</v>
      </c>
      <c r="G4" s="30">
        <v>13000</v>
      </c>
      <c r="H4" s="30">
        <v>16000</v>
      </c>
      <c r="I4" s="30">
        <v>12000</v>
      </c>
      <c r="J4" s="6"/>
      <c r="K4" s="15">
        <f t="shared" si="1"/>
        <v>11000</v>
      </c>
      <c r="L4" s="15">
        <f t="shared" si="2"/>
        <v>26000</v>
      </c>
      <c r="M4" s="17">
        <f t="shared" si="3"/>
        <v>16714.285714285714</v>
      </c>
      <c r="N4" s="17">
        <f t="shared" si="4"/>
        <v>5707.1383872680517</v>
      </c>
      <c r="O4" s="6"/>
      <c r="P4" s="29">
        <v>80000</v>
      </c>
      <c r="Q4" s="3">
        <f t="shared" si="5"/>
        <v>0.2</v>
      </c>
      <c r="R4" s="3">
        <f t="shared" si="6"/>
        <v>0.13750000000000001</v>
      </c>
      <c r="S4" s="3">
        <f t="shared" si="7"/>
        <v>0.28749999999999998</v>
      </c>
      <c r="T4" s="3">
        <f t="shared" si="8"/>
        <v>0.32500000000000001</v>
      </c>
      <c r="U4" s="3">
        <f t="shared" si="9"/>
        <v>0.16250000000000001</v>
      </c>
      <c r="V4" s="3">
        <f t="shared" si="10"/>
        <v>0.2</v>
      </c>
      <c r="W4" s="3">
        <f t="shared" si="11"/>
        <v>0.15</v>
      </c>
      <c r="X4" s="6"/>
    </row>
    <row r="5" spans="1:24" x14ac:dyDescent="0.3">
      <c r="A5" s="27" t="s">
        <v>137</v>
      </c>
      <c r="B5" s="29" t="s">
        <v>138</v>
      </c>
      <c r="C5" s="30">
        <v>350</v>
      </c>
      <c r="D5" s="30">
        <v>370</v>
      </c>
      <c r="E5" s="30">
        <v>120</v>
      </c>
      <c r="F5" s="30">
        <v>140</v>
      </c>
      <c r="G5" s="30">
        <v>64</v>
      </c>
      <c r="H5" s="30">
        <v>220</v>
      </c>
      <c r="I5" s="30">
        <v>190</v>
      </c>
      <c r="J5" s="6"/>
      <c r="K5" s="15">
        <f t="shared" si="1"/>
        <v>64</v>
      </c>
      <c r="L5" s="15">
        <f t="shared" si="2"/>
        <v>370</v>
      </c>
      <c r="M5" s="17">
        <f t="shared" si="3"/>
        <v>207.71428571428572</v>
      </c>
      <c r="N5" s="17">
        <f t="shared" si="4"/>
        <v>115.45520673362793</v>
      </c>
      <c r="O5" s="6"/>
      <c r="P5" s="29">
        <v>350</v>
      </c>
      <c r="Q5" s="3">
        <f t="shared" si="5"/>
        <v>1</v>
      </c>
      <c r="R5" s="3">
        <f t="shared" si="6"/>
        <v>1.0571428571428572</v>
      </c>
      <c r="S5" s="3">
        <f t="shared" si="7"/>
        <v>0.34285714285714286</v>
      </c>
      <c r="T5" s="3">
        <f t="shared" si="8"/>
        <v>0.4</v>
      </c>
      <c r="U5" s="3">
        <f t="shared" si="9"/>
        <v>0.18285714285714286</v>
      </c>
      <c r="V5" s="3">
        <f t="shared" si="10"/>
        <v>0.62857142857142856</v>
      </c>
      <c r="W5" s="3">
        <f t="shared" si="11"/>
        <v>0.54285714285714282</v>
      </c>
      <c r="X5" s="6"/>
    </row>
    <row r="6" spans="1:24" x14ac:dyDescent="0.3">
      <c r="A6" s="27" t="s">
        <v>139</v>
      </c>
      <c r="B6" s="29" t="s">
        <v>140</v>
      </c>
      <c r="C6" s="30">
        <v>3.4</v>
      </c>
      <c r="D6" s="30">
        <v>2.4</v>
      </c>
      <c r="E6" s="30">
        <v>4</v>
      </c>
      <c r="F6" s="30">
        <v>4</v>
      </c>
      <c r="G6" s="30">
        <v>4.4000000000000004</v>
      </c>
      <c r="H6" s="30">
        <v>2.7</v>
      </c>
      <c r="I6" s="30" t="s">
        <v>161</v>
      </c>
      <c r="J6" s="6"/>
      <c r="K6" s="15">
        <f t="shared" si="1"/>
        <v>2.4</v>
      </c>
      <c r="L6" s="15">
        <f t="shared" si="2"/>
        <v>4.4000000000000004</v>
      </c>
      <c r="M6" s="17">
        <f t="shared" si="3"/>
        <v>3.4833333333333338</v>
      </c>
      <c r="N6" s="17">
        <f t="shared" si="4"/>
        <v>0.79603182515943705</v>
      </c>
      <c r="O6" s="6"/>
      <c r="P6" s="29">
        <v>13.6</v>
      </c>
      <c r="Q6" s="3">
        <f t="shared" si="5"/>
        <v>0.25</v>
      </c>
      <c r="R6" s="3">
        <f t="shared" si="6"/>
        <v>0.17647058823529413</v>
      </c>
      <c r="S6" s="3">
        <f t="shared" si="7"/>
        <v>0.29411764705882354</v>
      </c>
      <c r="T6" s="3">
        <f t="shared" si="8"/>
        <v>0.29411764705882354</v>
      </c>
      <c r="U6" s="3">
        <f t="shared" si="9"/>
        <v>0.3235294117647059</v>
      </c>
      <c r="V6" s="3">
        <f t="shared" si="10"/>
        <v>0.1985294117647059</v>
      </c>
      <c r="W6" s="3"/>
      <c r="X6" s="6"/>
    </row>
    <row r="7" spans="1:24" x14ac:dyDescent="0.3">
      <c r="A7" s="27" t="s">
        <v>141</v>
      </c>
      <c r="B7" s="29" t="s">
        <v>142</v>
      </c>
      <c r="C7" s="30">
        <v>22</v>
      </c>
      <c r="D7" s="30">
        <v>18</v>
      </c>
      <c r="E7" s="30">
        <v>35</v>
      </c>
      <c r="F7" s="30">
        <v>56</v>
      </c>
      <c r="G7" s="30">
        <v>80</v>
      </c>
      <c r="H7" s="30">
        <v>21</v>
      </c>
      <c r="I7" s="30">
        <v>12</v>
      </c>
      <c r="J7" s="6"/>
      <c r="K7" s="15">
        <f t="shared" si="1"/>
        <v>12</v>
      </c>
      <c r="L7" s="15">
        <f t="shared" si="2"/>
        <v>80</v>
      </c>
      <c r="M7" s="17">
        <f t="shared" si="3"/>
        <v>34.857142857142854</v>
      </c>
      <c r="N7" s="17">
        <f t="shared" si="4"/>
        <v>24.660552652827089</v>
      </c>
      <c r="O7" s="6"/>
      <c r="P7" s="29">
        <v>107</v>
      </c>
      <c r="Q7" s="3">
        <f t="shared" si="5"/>
        <v>0.20560747663551401</v>
      </c>
      <c r="R7" s="3">
        <f t="shared" si="6"/>
        <v>0.16822429906542055</v>
      </c>
      <c r="S7" s="3">
        <f t="shared" si="7"/>
        <v>0.32710280373831774</v>
      </c>
      <c r="T7" s="3">
        <f t="shared" si="8"/>
        <v>0.52336448598130836</v>
      </c>
      <c r="U7" s="3">
        <f t="shared" si="9"/>
        <v>0.74766355140186913</v>
      </c>
      <c r="V7" s="3">
        <f t="shared" si="10"/>
        <v>0.19626168224299065</v>
      </c>
      <c r="W7" s="3">
        <f t="shared" si="11"/>
        <v>0.11214953271028037</v>
      </c>
      <c r="X7" s="6"/>
    </row>
    <row r="8" spans="1:24" x14ac:dyDescent="0.3">
      <c r="A8" s="27" t="s">
        <v>143</v>
      </c>
      <c r="B8" s="29" t="s">
        <v>144</v>
      </c>
      <c r="C8" s="30">
        <v>11</v>
      </c>
      <c r="D8" s="30">
        <v>11</v>
      </c>
      <c r="E8" s="30">
        <v>14</v>
      </c>
      <c r="F8" s="30">
        <v>8</v>
      </c>
      <c r="G8" s="30">
        <v>11</v>
      </c>
      <c r="H8" s="30">
        <v>15</v>
      </c>
      <c r="I8" s="30">
        <v>9</v>
      </c>
      <c r="J8" s="6"/>
      <c r="K8" s="15">
        <f t="shared" si="1"/>
        <v>8</v>
      </c>
      <c r="L8" s="15">
        <f t="shared" si="2"/>
        <v>15</v>
      </c>
      <c r="M8" s="17">
        <f t="shared" si="3"/>
        <v>11.285714285714286</v>
      </c>
      <c r="N8" s="17">
        <f t="shared" si="4"/>
        <v>2.497617912751116</v>
      </c>
      <c r="O8" s="6"/>
      <c r="P8" s="29">
        <v>83</v>
      </c>
      <c r="Q8" s="3">
        <f t="shared" si="5"/>
        <v>0.13253012048192772</v>
      </c>
      <c r="R8" s="3">
        <f t="shared" si="6"/>
        <v>0.13253012048192772</v>
      </c>
      <c r="S8" s="3">
        <f t="shared" si="7"/>
        <v>0.16867469879518071</v>
      </c>
      <c r="T8" s="3">
        <f t="shared" si="8"/>
        <v>9.6385542168674704E-2</v>
      </c>
      <c r="U8" s="3">
        <f t="shared" si="9"/>
        <v>0.13253012048192772</v>
      </c>
      <c r="V8" s="3">
        <f t="shared" si="10"/>
        <v>0.18072289156626506</v>
      </c>
      <c r="W8" s="3">
        <f t="shared" si="11"/>
        <v>0.10843373493975904</v>
      </c>
      <c r="X8" s="6"/>
    </row>
    <row r="9" spans="1:24" x14ac:dyDescent="0.3">
      <c r="A9" s="27" t="s">
        <v>145</v>
      </c>
      <c r="B9" s="29" t="s">
        <v>146</v>
      </c>
      <c r="C9" s="30">
        <v>42</v>
      </c>
      <c r="D9" s="30">
        <v>88</v>
      </c>
      <c r="E9" s="30">
        <v>64</v>
      </c>
      <c r="F9" s="30">
        <v>42</v>
      </c>
      <c r="G9" s="30">
        <v>30</v>
      </c>
      <c r="H9" s="30">
        <v>23</v>
      </c>
      <c r="I9" s="30">
        <v>46</v>
      </c>
      <c r="J9" s="6"/>
      <c r="K9" s="15">
        <f t="shared" si="1"/>
        <v>23</v>
      </c>
      <c r="L9" s="15">
        <f t="shared" si="2"/>
        <v>88</v>
      </c>
      <c r="M9" s="17">
        <f t="shared" si="3"/>
        <v>47.857142857142854</v>
      </c>
      <c r="N9" s="17">
        <f t="shared" si="4"/>
        <v>21.912162310982847</v>
      </c>
      <c r="O9" s="6"/>
      <c r="P9" s="29">
        <v>600</v>
      </c>
      <c r="Q9" s="3">
        <f t="shared" si="5"/>
        <v>7.0000000000000007E-2</v>
      </c>
      <c r="R9" s="3">
        <f t="shared" si="6"/>
        <v>0.14666666666666667</v>
      </c>
      <c r="S9" s="3">
        <f t="shared" si="7"/>
        <v>0.10666666666666667</v>
      </c>
      <c r="T9" s="3">
        <f t="shared" si="8"/>
        <v>7.0000000000000007E-2</v>
      </c>
      <c r="U9" s="3">
        <f t="shared" si="9"/>
        <v>0.05</v>
      </c>
      <c r="V9" s="3">
        <f t="shared" si="10"/>
        <v>3.833333333333333E-2</v>
      </c>
      <c r="W9" s="3">
        <f t="shared" si="11"/>
        <v>7.6666666666666661E-2</v>
      </c>
      <c r="X9" s="6"/>
    </row>
    <row r="10" spans="1:24" x14ac:dyDescent="0.3">
      <c r="A10" s="27" t="s">
        <v>147</v>
      </c>
      <c r="B10" s="29" t="s">
        <v>148</v>
      </c>
      <c r="C10" s="30">
        <v>0.35</v>
      </c>
      <c r="D10" s="30">
        <v>0.61</v>
      </c>
      <c r="E10" s="30">
        <v>0.27</v>
      </c>
      <c r="F10" s="30">
        <v>0.2</v>
      </c>
      <c r="G10" s="30">
        <v>0.19</v>
      </c>
      <c r="H10" s="30">
        <v>0.33</v>
      </c>
      <c r="I10" s="30">
        <v>0.45</v>
      </c>
      <c r="J10" s="6"/>
      <c r="K10" s="15">
        <f t="shared" si="1"/>
        <v>0.19</v>
      </c>
      <c r="L10" s="15">
        <f t="shared" si="2"/>
        <v>0.61</v>
      </c>
      <c r="M10" s="17">
        <f t="shared" si="3"/>
        <v>0.34285714285714286</v>
      </c>
      <c r="N10" s="17">
        <f t="shared" si="4"/>
        <v>0.14840420992616599</v>
      </c>
      <c r="O10" s="6"/>
      <c r="P10" s="29">
        <v>35000</v>
      </c>
      <c r="Q10" s="3">
        <f t="shared" si="5"/>
        <v>9.9999999999999991E-6</v>
      </c>
      <c r="R10" s="3">
        <f t="shared" si="6"/>
        <v>1.7428571428571429E-5</v>
      </c>
      <c r="S10" s="3">
        <f t="shared" si="7"/>
        <v>7.714285714285714E-6</v>
      </c>
      <c r="T10" s="3">
        <f t="shared" si="8"/>
        <v>5.7142857142857145E-6</v>
      </c>
      <c r="U10" s="3">
        <f t="shared" si="9"/>
        <v>5.4285714285714289E-6</v>
      </c>
      <c r="V10" s="3">
        <f t="shared" si="10"/>
        <v>9.4285714285714295E-6</v>
      </c>
      <c r="W10" s="3">
        <f t="shared" si="11"/>
        <v>1.2857142857142857E-5</v>
      </c>
      <c r="X10" s="6"/>
    </row>
    <row r="11" spans="1:24" x14ac:dyDescent="0.3">
      <c r="A11" s="27" t="s">
        <v>149</v>
      </c>
      <c r="B11" s="29" t="s">
        <v>150</v>
      </c>
      <c r="C11" s="30">
        <v>2</v>
      </c>
      <c r="D11" s="30">
        <v>3</v>
      </c>
      <c r="E11" s="30">
        <v>6</v>
      </c>
      <c r="F11" s="30">
        <v>5</v>
      </c>
      <c r="G11" s="30">
        <v>6</v>
      </c>
      <c r="H11" s="30">
        <v>3</v>
      </c>
      <c r="I11" s="30">
        <v>2</v>
      </c>
      <c r="J11" s="6"/>
      <c r="K11" s="15">
        <f t="shared" si="1"/>
        <v>2</v>
      </c>
      <c r="L11" s="15">
        <f t="shared" si="2"/>
        <v>6</v>
      </c>
      <c r="M11" s="17">
        <f t="shared" si="3"/>
        <v>3.8571428571428572</v>
      </c>
      <c r="N11" s="17">
        <f t="shared" si="4"/>
        <v>1.7728105208558369</v>
      </c>
      <c r="O11" s="6"/>
      <c r="P11" s="29">
        <v>17</v>
      </c>
      <c r="Q11" s="3">
        <f t="shared" si="5"/>
        <v>0.11764705882352941</v>
      </c>
      <c r="R11" s="3">
        <f t="shared" si="6"/>
        <v>0.17647058823529413</v>
      </c>
      <c r="S11" s="3">
        <f t="shared" si="7"/>
        <v>0.35294117647058826</v>
      </c>
      <c r="T11" s="3">
        <f t="shared" si="8"/>
        <v>0.29411764705882354</v>
      </c>
      <c r="U11" s="3">
        <f t="shared" si="9"/>
        <v>0.35294117647058826</v>
      </c>
      <c r="V11" s="3">
        <f t="shared" si="10"/>
        <v>0.17647058823529413</v>
      </c>
      <c r="W11" s="3">
        <f t="shared" si="11"/>
        <v>0.11764705882352941</v>
      </c>
      <c r="X11" s="6"/>
    </row>
    <row r="12" spans="1:24" x14ac:dyDescent="0.3">
      <c r="A12" s="27" t="s">
        <v>151</v>
      </c>
      <c r="B12" s="29" t="s">
        <v>152</v>
      </c>
      <c r="C12" s="30">
        <v>4</v>
      </c>
      <c r="D12" s="30">
        <v>4</v>
      </c>
      <c r="E12" s="30">
        <v>9</v>
      </c>
      <c r="F12" s="30">
        <v>4</v>
      </c>
      <c r="G12" s="30">
        <v>3</v>
      </c>
      <c r="H12" s="30">
        <v>6</v>
      </c>
      <c r="I12" s="30">
        <v>4</v>
      </c>
      <c r="J12" s="6"/>
      <c r="K12" s="15">
        <f t="shared" si="1"/>
        <v>3</v>
      </c>
      <c r="L12" s="15">
        <f t="shared" si="2"/>
        <v>9</v>
      </c>
      <c r="M12" s="17">
        <f t="shared" si="3"/>
        <v>4.8571428571428568</v>
      </c>
      <c r="N12" s="17">
        <f t="shared" si="4"/>
        <v>2.0354009783964297</v>
      </c>
      <c r="O12" s="6"/>
      <c r="P12" s="29">
        <v>44</v>
      </c>
      <c r="Q12" s="3">
        <f t="shared" si="5"/>
        <v>9.0909090909090912E-2</v>
      </c>
      <c r="R12" s="3">
        <f t="shared" si="6"/>
        <v>9.0909090909090912E-2</v>
      </c>
      <c r="S12" s="3">
        <f t="shared" si="7"/>
        <v>0.20454545454545456</v>
      </c>
      <c r="T12" s="3">
        <f t="shared" si="8"/>
        <v>9.0909090909090912E-2</v>
      </c>
      <c r="U12" s="3">
        <f t="shared" si="9"/>
        <v>6.8181818181818177E-2</v>
      </c>
      <c r="V12" s="3">
        <f t="shared" si="10"/>
        <v>0.13636363636363635</v>
      </c>
      <c r="W12" s="3">
        <f t="shared" si="11"/>
        <v>9.0909090909090912E-2</v>
      </c>
      <c r="X12" s="6"/>
    </row>
    <row r="13" spans="1:24" x14ac:dyDescent="0.3">
      <c r="A13" s="27" t="s">
        <v>153</v>
      </c>
      <c r="B13" s="29" t="s">
        <v>154</v>
      </c>
      <c r="C13" s="30">
        <v>12</v>
      </c>
      <c r="D13" s="30">
        <v>7</v>
      </c>
      <c r="E13" s="30">
        <v>17</v>
      </c>
      <c r="F13" s="30">
        <v>25</v>
      </c>
      <c r="G13" s="30">
        <v>18</v>
      </c>
      <c r="H13" s="30">
        <v>13</v>
      </c>
      <c r="I13" s="30">
        <v>6</v>
      </c>
      <c r="J13" s="6"/>
      <c r="K13" s="15">
        <f t="shared" si="1"/>
        <v>6</v>
      </c>
      <c r="L13" s="15">
        <f t="shared" si="2"/>
        <v>25</v>
      </c>
      <c r="M13" s="17">
        <f t="shared" si="3"/>
        <v>14</v>
      </c>
      <c r="N13" s="17">
        <f t="shared" si="4"/>
        <v>6.6332495807107996</v>
      </c>
      <c r="O13" s="6"/>
      <c r="P13" s="29">
        <v>25</v>
      </c>
      <c r="Q13" s="3">
        <f t="shared" si="5"/>
        <v>0.48</v>
      </c>
      <c r="R13" s="3">
        <f t="shared" si="6"/>
        <v>0.28000000000000003</v>
      </c>
      <c r="S13" s="3">
        <f t="shared" si="7"/>
        <v>0.68</v>
      </c>
      <c r="T13" s="3">
        <f t="shared" si="8"/>
        <v>1</v>
      </c>
      <c r="U13" s="3">
        <f t="shared" si="9"/>
        <v>0.72</v>
      </c>
      <c r="V13" s="3">
        <f t="shared" si="10"/>
        <v>0.52</v>
      </c>
      <c r="W13" s="3">
        <f t="shared" si="11"/>
        <v>0.24</v>
      </c>
      <c r="X13" s="6"/>
    </row>
    <row r="14" spans="1:24" x14ac:dyDescent="0.3">
      <c r="A14" s="27" t="s">
        <v>155</v>
      </c>
      <c r="B14" s="29" t="s">
        <v>156</v>
      </c>
      <c r="C14" s="30">
        <v>9</v>
      </c>
      <c r="D14" s="30">
        <v>6</v>
      </c>
      <c r="E14" s="30">
        <v>10</v>
      </c>
      <c r="F14" s="30">
        <v>12</v>
      </c>
      <c r="G14" s="30">
        <v>16</v>
      </c>
      <c r="H14" s="30">
        <v>8</v>
      </c>
      <c r="I14" s="30">
        <v>4</v>
      </c>
      <c r="J14" s="6"/>
      <c r="K14" s="15">
        <f t="shared" si="1"/>
        <v>4</v>
      </c>
      <c r="L14" s="15">
        <f t="shared" si="2"/>
        <v>16</v>
      </c>
      <c r="M14" s="17">
        <f t="shared" si="3"/>
        <v>9.2857142857142865</v>
      </c>
      <c r="N14" s="17">
        <f t="shared" si="4"/>
        <v>3.9460649476951812</v>
      </c>
      <c r="O14" s="6"/>
      <c r="P14" s="29">
        <v>71</v>
      </c>
      <c r="Q14" s="3">
        <f t="shared" si="5"/>
        <v>0.12676056338028169</v>
      </c>
      <c r="R14" s="3">
        <f t="shared" si="6"/>
        <v>8.4507042253521125E-2</v>
      </c>
      <c r="S14" s="3">
        <f t="shared" si="7"/>
        <v>0.14084507042253522</v>
      </c>
      <c r="T14" s="3">
        <f t="shared" si="8"/>
        <v>0.16901408450704225</v>
      </c>
      <c r="U14" s="3">
        <f t="shared" si="9"/>
        <v>0.22535211267605634</v>
      </c>
      <c r="V14" s="3">
        <f t="shared" si="10"/>
        <v>0.11267605633802817</v>
      </c>
      <c r="W14" s="3">
        <f t="shared" si="11"/>
        <v>5.6338028169014086E-2</v>
      </c>
      <c r="X14" s="6"/>
    </row>
    <row r="15" spans="1:24" x14ac:dyDescent="0.3">
      <c r="A15" s="27" t="s">
        <v>157</v>
      </c>
      <c r="B15" s="29" t="s">
        <v>158</v>
      </c>
      <c r="C15" s="30">
        <v>4.3</v>
      </c>
      <c r="D15" s="30">
        <v>3.2</v>
      </c>
      <c r="E15" s="30">
        <v>5.2</v>
      </c>
      <c r="F15" s="30">
        <v>5.4</v>
      </c>
      <c r="G15" s="30">
        <v>4</v>
      </c>
      <c r="H15" s="30">
        <v>4.2</v>
      </c>
      <c r="I15" s="30">
        <v>2.5</v>
      </c>
      <c r="J15" s="6"/>
      <c r="K15" s="15">
        <f t="shared" si="1"/>
        <v>2.5</v>
      </c>
      <c r="L15" s="15">
        <f t="shared" si="2"/>
        <v>5.4</v>
      </c>
      <c r="M15" s="17">
        <f t="shared" si="3"/>
        <v>4.1142857142857148</v>
      </c>
      <c r="N15" s="17">
        <f t="shared" si="4"/>
        <v>1.027016019720191</v>
      </c>
      <c r="O15" s="6"/>
      <c r="P15" s="29">
        <v>17</v>
      </c>
      <c r="Q15" s="3">
        <f t="shared" si="5"/>
        <v>0.25294117647058822</v>
      </c>
      <c r="R15" s="3">
        <f t="shared" si="6"/>
        <v>0.18823529411764706</v>
      </c>
      <c r="S15" s="3">
        <f t="shared" si="7"/>
        <v>0.30588235294117649</v>
      </c>
      <c r="T15" s="3">
        <f t="shared" si="8"/>
        <v>0.31764705882352945</v>
      </c>
      <c r="U15" s="3">
        <f t="shared" si="9"/>
        <v>0.23529411764705882</v>
      </c>
      <c r="V15" s="3">
        <f t="shared" si="10"/>
        <v>0.24705882352941178</v>
      </c>
      <c r="W15" s="3">
        <f t="shared" si="11"/>
        <v>0.14705882352941177</v>
      </c>
      <c r="X15" s="6"/>
    </row>
    <row r="16" spans="1:24" x14ac:dyDescent="0.3">
      <c r="A16" s="27" t="s">
        <v>159</v>
      </c>
      <c r="B16" s="29" t="s">
        <v>160</v>
      </c>
      <c r="C16" s="30" t="s">
        <v>161</v>
      </c>
      <c r="D16" s="30" t="s">
        <v>161</v>
      </c>
      <c r="E16" s="30" t="s">
        <v>161</v>
      </c>
      <c r="F16" s="30" t="s">
        <v>161</v>
      </c>
      <c r="G16" s="30" t="s">
        <v>161</v>
      </c>
      <c r="H16" s="30" t="s">
        <v>161</v>
      </c>
      <c r="I16" s="30" t="s">
        <v>161</v>
      </c>
      <c r="J16" s="6"/>
      <c r="K16" s="15"/>
      <c r="L16" s="15"/>
      <c r="M16" s="17"/>
      <c r="N16" s="17"/>
      <c r="O16" s="6"/>
      <c r="P16" s="29">
        <v>1.6</v>
      </c>
      <c r="Q16" s="3"/>
      <c r="R16" s="3"/>
      <c r="S16" s="3"/>
      <c r="T16" s="3"/>
      <c r="U16" s="3"/>
      <c r="V16" s="3"/>
      <c r="W16" s="3"/>
      <c r="X16" s="6"/>
    </row>
    <row r="17" spans="1:24" x14ac:dyDescent="0.3">
      <c r="A17" s="27" t="s">
        <v>162</v>
      </c>
      <c r="B17" s="29" t="s">
        <v>163</v>
      </c>
      <c r="C17" s="30">
        <v>3.9</v>
      </c>
      <c r="D17" s="30">
        <v>1.1000000000000001</v>
      </c>
      <c r="E17" s="30">
        <v>8.1</v>
      </c>
      <c r="F17" s="30">
        <v>6.1</v>
      </c>
      <c r="G17" s="30">
        <v>6.3</v>
      </c>
      <c r="H17" s="30">
        <v>3.7</v>
      </c>
      <c r="I17" s="30">
        <v>2.8</v>
      </c>
      <c r="J17" s="6"/>
      <c r="K17" s="15">
        <f t="shared" si="1"/>
        <v>1.1000000000000001</v>
      </c>
      <c r="L17" s="15">
        <f t="shared" si="2"/>
        <v>8.1</v>
      </c>
      <c r="M17" s="17">
        <f t="shared" si="3"/>
        <v>4.5714285714285712</v>
      </c>
      <c r="N17" s="17">
        <f t="shared" si="4"/>
        <v>2.3865695643987186</v>
      </c>
      <c r="O17" s="6"/>
      <c r="P17" s="29">
        <v>112</v>
      </c>
      <c r="Q17" s="3">
        <f t="shared" si="5"/>
        <v>3.4821428571428573E-2</v>
      </c>
      <c r="R17" s="3">
        <f t="shared" si="6"/>
        <v>9.821428571428573E-3</v>
      </c>
      <c r="S17" s="3">
        <f t="shared" si="7"/>
        <v>7.2321428571428564E-2</v>
      </c>
      <c r="T17" s="3">
        <f t="shared" si="8"/>
        <v>5.4464285714285708E-2</v>
      </c>
      <c r="U17" s="3">
        <f t="shared" si="9"/>
        <v>5.6250000000000001E-2</v>
      </c>
      <c r="V17" s="3">
        <f t="shared" si="10"/>
        <v>3.3035714285714286E-2</v>
      </c>
      <c r="W17" s="3">
        <f t="shared" si="11"/>
        <v>2.4999999999999998E-2</v>
      </c>
      <c r="X17" s="6"/>
    </row>
    <row r="18" spans="1:24" x14ac:dyDescent="0.3">
      <c r="A18" s="27" t="s">
        <v>164</v>
      </c>
      <c r="B18" s="29" t="s">
        <v>165</v>
      </c>
      <c r="C18" s="30">
        <v>8</v>
      </c>
      <c r="D18" s="30">
        <v>5</v>
      </c>
      <c r="E18" s="30">
        <v>10</v>
      </c>
      <c r="F18" s="30">
        <v>12</v>
      </c>
      <c r="G18" s="30">
        <v>16</v>
      </c>
      <c r="H18" s="30">
        <v>7</v>
      </c>
      <c r="I18" s="30">
        <v>3</v>
      </c>
      <c r="J18" s="6"/>
      <c r="K18" s="15">
        <f t="shared" si="1"/>
        <v>3</v>
      </c>
      <c r="L18" s="15">
        <f t="shared" si="2"/>
        <v>16</v>
      </c>
      <c r="M18" s="17">
        <f t="shared" si="3"/>
        <v>8.7142857142857135</v>
      </c>
      <c r="N18" s="17">
        <f t="shared" si="4"/>
        <v>4.3861253103502689</v>
      </c>
      <c r="O18" s="6"/>
      <c r="P18" s="29">
        <v>22</v>
      </c>
      <c r="Q18" s="3">
        <f t="shared" si="5"/>
        <v>0.36363636363636365</v>
      </c>
      <c r="R18" s="3">
        <f t="shared" si="6"/>
        <v>0.22727272727272727</v>
      </c>
      <c r="S18" s="3">
        <f t="shared" si="7"/>
        <v>0.45454545454545453</v>
      </c>
      <c r="T18" s="3">
        <f t="shared" si="8"/>
        <v>0.54545454545454541</v>
      </c>
      <c r="U18" s="3">
        <f t="shared" si="9"/>
        <v>0.72727272727272729</v>
      </c>
      <c r="V18" s="3">
        <f t="shared" si="10"/>
        <v>0.31818181818181818</v>
      </c>
      <c r="W18" s="3">
        <f t="shared" si="11"/>
        <v>0.13636363636363635</v>
      </c>
      <c r="X18" s="6"/>
    </row>
    <row r="19" spans="1:24" x14ac:dyDescent="0.3">
      <c r="A19" s="27" t="s">
        <v>166</v>
      </c>
      <c r="B19" s="29" t="s">
        <v>167</v>
      </c>
      <c r="C19" s="30">
        <v>43</v>
      </c>
      <c r="D19" s="30">
        <v>32</v>
      </c>
      <c r="E19" s="30">
        <v>58</v>
      </c>
      <c r="F19" s="30">
        <v>110</v>
      </c>
      <c r="G19" s="30">
        <v>110</v>
      </c>
      <c r="H19" s="30">
        <v>35</v>
      </c>
      <c r="I19" s="30">
        <v>23</v>
      </c>
      <c r="J19" s="6"/>
      <c r="K19" s="15">
        <f t="shared" si="1"/>
        <v>23</v>
      </c>
      <c r="L19" s="15">
        <f t="shared" si="2"/>
        <v>110</v>
      </c>
      <c r="M19" s="17">
        <f t="shared" si="3"/>
        <v>58.714285714285715</v>
      </c>
      <c r="N19" s="17">
        <f t="shared" si="4"/>
        <v>36.650212758428779</v>
      </c>
      <c r="O19" s="6"/>
      <c r="P19" s="29">
        <v>190</v>
      </c>
      <c r="Q19" s="3">
        <f t="shared" si="5"/>
        <v>0.22631578947368422</v>
      </c>
      <c r="R19" s="3">
        <f t="shared" si="6"/>
        <v>0.16842105263157894</v>
      </c>
      <c r="S19" s="3">
        <f t="shared" si="7"/>
        <v>0.30526315789473685</v>
      </c>
      <c r="T19" s="3">
        <f t="shared" si="8"/>
        <v>0.57894736842105265</v>
      </c>
      <c r="U19" s="3">
        <f t="shared" si="9"/>
        <v>0.57894736842105265</v>
      </c>
      <c r="V19" s="3">
        <f t="shared" si="10"/>
        <v>0.18421052631578946</v>
      </c>
      <c r="W19" s="3">
        <f t="shared" si="11"/>
        <v>0.12105263157894737</v>
      </c>
      <c r="X19" s="6"/>
    </row>
    <row r="20" spans="1:24" x14ac:dyDescent="0.3">
      <c r="A20" s="27" t="s">
        <v>168</v>
      </c>
      <c r="B20" s="29" t="s">
        <v>169</v>
      </c>
      <c r="C20" s="30">
        <v>1.2</v>
      </c>
      <c r="D20" s="30">
        <v>0.89</v>
      </c>
      <c r="E20" s="30">
        <v>1.6</v>
      </c>
      <c r="F20" s="30">
        <v>2.2999999999999998</v>
      </c>
      <c r="G20" s="30">
        <v>3.1</v>
      </c>
      <c r="H20" s="30">
        <v>1.2</v>
      </c>
      <c r="I20" s="30">
        <v>0.65</v>
      </c>
      <c r="J20" s="6"/>
      <c r="K20" s="15">
        <f t="shared" si="1"/>
        <v>0.65</v>
      </c>
      <c r="L20" s="15">
        <f t="shared" si="2"/>
        <v>3.1</v>
      </c>
      <c r="M20" s="17">
        <f t="shared" si="3"/>
        <v>1.5628571428571427</v>
      </c>
      <c r="N20" s="17">
        <f t="shared" si="4"/>
        <v>0.8618722698427016</v>
      </c>
      <c r="O20" s="6"/>
      <c r="P20" s="29">
        <v>12</v>
      </c>
      <c r="Q20" s="3">
        <f t="shared" si="5"/>
        <v>9.9999999999999992E-2</v>
      </c>
      <c r="R20" s="3">
        <f t="shared" si="6"/>
        <v>7.4166666666666672E-2</v>
      </c>
      <c r="S20" s="3">
        <f t="shared" si="7"/>
        <v>0.13333333333333333</v>
      </c>
      <c r="T20" s="3">
        <f t="shared" si="8"/>
        <v>0.19166666666666665</v>
      </c>
      <c r="U20" s="3">
        <f t="shared" si="9"/>
        <v>0.25833333333333336</v>
      </c>
      <c r="V20" s="3">
        <f t="shared" si="10"/>
        <v>9.9999999999999992E-2</v>
      </c>
      <c r="W20" s="3">
        <f t="shared" si="11"/>
        <v>5.4166666666666669E-2</v>
      </c>
      <c r="X20" s="6"/>
    </row>
    <row r="21" spans="1:24" x14ac:dyDescent="0.3">
      <c r="A21" s="27" t="s">
        <v>170</v>
      </c>
      <c r="B21" s="29" t="s">
        <v>171</v>
      </c>
      <c r="C21" s="30" t="s">
        <v>161</v>
      </c>
      <c r="D21" s="30" t="s">
        <v>161</v>
      </c>
      <c r="E21" s="30" t="s">
        <v>161</v>
      </c>
      <c r="F21" s="30" t="s">
        <v>161</v>
      </c>
      <c r="G21" s="30" t="s">
        <v>161</v>
      </c>
      <c r="H21" s="30" t="s">
        <v>161</v>
      </c>
      <c r="I21" s="30" t="s">
        <v>161</v>
      </c>
      <c r="J21" s="6"/>
      <c r="K21" s="15"/>
      <c r="L21" s="15"/>
      <c r="M21" s="17"/>
      <c r="N21" s="17"/>
      <c r="O21" s="6"/>
      <c r="P21" s="29">
        <v>1.5</v>
      </c>
      <c r="Q21" s="3"/>
      <c r="R21" s="3"/>
      <c r="S21" s="3"/>
      <c r="T21" s="3"/>
      <c r="U21" s="3"/>
      <c r="V21" s="3"/>
      <c r="W21" s="3"/>
      <c r="X21" s="6"/>
    </row>
    <row r="22" spans="1:24" x14ac:dyDescent="0.3">
      <c r="A22" s="27" t="s">
        <v>172</v>
      </c>
      <c r="B22" s="29" t="s">
        <v>173</v>
      </c>
      <c r="C22" s="30" t="s">
        <v>161</v>
      </c>
      <c r="D22" s="30" t="s">
        <v>161</v>
      </c>
      <c r="E22" s="30" t="s">
        <v>161</v>
      </c>
      <c r="F22" s="30" t="s">
        <v>161</v>
      </c>
      <c r="G22" s="30" t="s">
        <v>161</v>
      </c>
      <c r="H22" s="30" t="s">
        <v>161</v>
      </c>
      <c r="I22" s="30" t="s">
        <v>161</v>
      </c>
      <c r="J22" s="6"/>
      <c r="K22" s="15"/>
      <c r="L22" s="15"/>
      <c r="M22" s="17"/>
      <c r="N22" s="17"/>
      <c r="O22" s="6"/>
      <c r="P22" s="29">
        <v>0.05</v>
      </c>
      <c r="Q22" s="3"/>
      <c r="R22" s="3"/>
      <c r="S22" s="3"/>
      <c r="T22" s="3"/>
      <c r="U22" s="3"/>
      <c r="V22" s="3"/>
      <c r="W22" s="3"/>
      <c r="X22" s="6"/>
    </row>
    <row r="23" spans="1:24" x14ac:dyDescent="0.3">
      <c r="A23" s="27" t="s">
        <v>174</v>
      </c>
      <c r="B23" s="29" t="s">
        <v>175</v>
      </c>
      <c r="C23" s="30">
        <v>0.04</v>
      </c>
      <c r="D23" s="30">
        <v>0.03</v>
      </c>
      <c r="E23" s="30">
        <v>0.05</v>
      </c>
      <c r="F23" s="30">
        <v>0.05</v>
      </c>
      <c r="G23" s="30">
        <v>0.04</v>
      </c>
      <c r="H23" s="30">
        <v>0.03</v>
      </c>
      <c r="I23" s="30">
        <v>0.02</v>
      </c>
      <c r="J23" s="6"/>
      <c r="K23" s="15">
        <f t="shared" si="1"/>
        <v>0.02</v>
      </c>
      <c r="L23" s="15">
        <f t="shared" si="2"/>
        <v>0.05</v>
      </c>
      <c r="M23" s="17">
        <f t="shared" si="3"/>
        <v>3.7142857142857144E-2</v>
      </c>
      <c r="N23" s="17">
        <f t="shared" si="4"/>
        <v>1.1126972805283733E-2</v>
      </c>
      <c r="O23" s="6"/>
      <c r="P23" s="29">
        <v>9.8000000000000004E-2</v>
      </c>
      <c r="Q23" s="3">
        <f t="shared" si="5"/>
        <v>0.40816326530612246</v>
      </c>
      <c r="R23" s="3">
        <f t="shared" si="6"/>
        <v>0.30612244897959179</v>
      </c>
      <c r="S23" s="3">
        <f t="shared" si="7"/>
        <v>0.51020408163265307</v>
      </c>
      <c r="T23" s="3">
        <f t="shared" si="8"/>
        <v>0.51020408163265307</v>
      </c>
      <c r="U23" s="3">
        <f t="shared" si="9"/>
        <v>0.40816326530612246</v>
      </c>
      <c r="V23" s="3">
        <f t="shared" si="10"/>
        <v>0.30612244897959179</v>
      </c>
      <c r="W23" s="3">
        <f t="shared" si="11"/>
        <v>0.20408163265306123</v>
      </c>
      <c r="X23" s="6"/>
    </row>
    <row r="24" spans="1:24" x14ac:dyDescent="0.3">
      <c r="A24" s="27" t="s">
        <v>176</v>
      </c>
      <c r="B24" s="29" t="s">
        <v>177</v>
      </c>
      <c r="C24" s="30">
        <v>0.02</v>
      </c>
      <c r="D24" s="30" t="s">
        <v>161</v>
      </c>
      <c r="E24" s="30">
        <v>0.02</v>
      </c>
      <c r="F24" s="30">
        <v>0.02</v>
      </c>
      <c r="G24" s="30" t="s">
        <v>161</v>
      </c>
      <c r="H24" s="30" t="s">
        <v>161</v>
      </c>
      <c r="I24" s="30" t="s">
        <v>161</v>
      </c>
      <c r="J24" s="6"/>
      <c r="K24" s="15">
        <f t="shared" si="1"/>
        <v>0.02</v>
      </c>
      <c r="L24" s="15">
        <f t="shared" si="2"/>
        <v>0.02</v>
      </c>
      <c r="M24" s="17">
        <f t="shared" si="3"/>
        <v>0.02</v>
      </c>
      <c r="N24" s="17">
        <f t="shared" si="4"/>
        <v>0</v>
      </c>
      <c r="O24" s="6"/>
      <c r="P24" s="29">
        <v>0.05</v>
      </c>
      <c r="Q24" s="3">
        <f t="shared" si="5"/>
        <v>0.39999999999999997</v>
      </c>
      <c r="R24" s="3"/>
      <c r="S24" s="3">
        <f t="shared" si="7"/>
        <v>0.39999999999999997</v>
      </c>
      <c r="T24" s="3">
        <f t="shared" si="8"/>
        <v>0.39999999999999997</v>
      </c>
      <c r="U24" s="3"/>
      <c r="V24" s="3"/>
      <c r="W24" s="3"/>
      <c r="X24" s="6"/>
    </row>
    <row r="25" spans="1:24" x14ac:dyDescent="0.3">
      <c r="A25" s="27" t="s">
        <v>178</v>
      </c>
      <c r="B25" s="29" t="s">
        <v>179</v>
      </c>
      <c r="C25" s="30" t="s">
        <v>161</v>
      </c>
      <c r="D25" s="30" t="s">
        <v>161</v>
      </c>
      <c r="E25" s="30" t="s">
        <v>161</v>
      </c>
      <c r="F25" s="30" t="s">
        <v>161</v>
      </c>
      <c r="G25" s="30" t="s">
        <v>161</v>
      </c>
      <c r="H25" s="30" t="s">
        <v>161</v>
      </c>
      <c r="I25" s="30" t="s">
        <v>161</v>
      </c>
      <c r="J25" s="6"/>
      <c r="K25" s="15"/>
      <c r="L25" s="15"/>
      <c r="M25" s="17"/>
      <c r="N25" s="17"/>
      <c r="O25" s="6"/>
      <c r="P25" s="29">
        <v>5.5</v>
      </c>
      <c r="Q25" s="3"/>
      <c r="R25" s="3"/>
      <c r="S25" s="3"/>
      <c r="T25" s="3"/>
      <c r="U25" s="3"/>
      <c r="V25" s="3"/>
      <c r="W25" s="3"/>
      <c r="X25" s="6"/>
    </row>
    <row r="26" spans="1:24" x14ac:dyDescent="0.3">
      <c r="A26" s="27" t="s">
        <v>180</v>
      </c>
      <c r="B26" s="29" t="s">
        <v>181</v>
      </c>
      <c r="C26" s="30" t="s">
        <v>161</v>
      </c>
      <c r="D26" s="30" t="s">
        <v>161</v>
      </c>
      <c r="E26" s="30" t="s">
        <v>161</v>
      </c>
      <c r="F26" s="30" t="s">
        <v>161</v>
      </c>
      <c r="G26" s="30" t="s">
        <v>161</v>
      </c>
      <c r="H26" s="30" t="s">
        <v>161</v>
      </c>
      <c r="I26" s="30" t="s">
        <v>161</v>
      </c>
      <c r="J26" s="6"/>
      <c r="K26" s="15"/>
      <c r="L26" s="15"/>
      <c r="M26" s="17"/>
      <c r="N26" s="17"/>
      <c r="O26" s="6"/>
      <c r="P26" s="5" t="s">
        <v>182</v>
      </c>
      <c r="Q26" s="3"/>
      <c r="R26" s="3"/>
      <c r="S26" s="3"/>
      <c r="T26" s="3"/>
      <c r="U26" s="3"/>
      <c r="V26" s="3"/>
      <c r="W26" s="3"/>
      <c r="X26" s="6"/>
    </row>
    <row r="27" spans="1:24" x14ac:dyDescent="0.3">
      <c r="A27" s="27" t="s">
        <v>183</v>
      </c>
      <c r="B27" s="29" t="s">
        <v>184</v>
      </c>
      <c r="C27" s="30">
        <v>0.35</v>
      </c>
      <c r="D27" s="30" t="s">
        <v>161</v>
      </c>
      <c r="E27" s="30">
        <v>0.84</v>
      </c>
      <c r="F27" s="30">
        <v>0.92</v>
      </c>
      <c r="G27" s="30">
        <v>0.64</v>
      </c>
      <c r="H27" s="30">
        <v>0.38</v>
      </c>
      <c r="I27" s="30">
        <v>0.26</v>
      </c>
      <c r="J27" s="6"/>
      <c r="K27" s="15">
        <f t="shared" si="1"/>
        <v>0.26</v>
      </c>
      <c r="L27" s="15">
        <f t="shared" si="2"/>
        <v>0.92</v>
      </c>
      <c r="M27" s="17">
        <f t="shared" si="3"/>
        <v>0.56499999999999995</v>
      </c>
      <c r="N27" s="17">
        <f t="shared" si="4"/>
        <v>0.2759528945309328</v>
      </c>
      <c r="O27" s="6"/>
      <c r="P27" s="29">
        <v>4.5999999999999996</v>
      </c>
      <c r="Q27" s="3">
        <f t="shared" si="5"/>
        <v>7.6086956521739135E-2</v>
      </c>
      <c r="R27" s="3"/>
      <c r="S27" s="3">
        <f t="shared" si="7"/>
        <v>0.18260869565217391</v>
      </c>
      <c r="T27" s="3">
        <f t="shared" si="8"/>
        <v>0.2</v>
      </c>
      <c r="U27" s="3">
        <f t="shared" si="9"/>
        <v>0.1391304347826087</v>
      </c>
      <c r="V27" s="3">
        <f t="shared" si="10"/>
        <v>8.2608695652173922E-2</v>
      </c>
      <c r="W27" s="3">
        <f t="shared" si="11"/>
        <v>5.6521739130434789E-2</v>
      </c>
      <c r="X27" s="6"/>
    </row>
    <row r="28" spans="1:24" x14ac:dyDescent="0.3">
      <c r="A28" s="27" t="s">
        <v>185</v>
      </c>
      <c r="B28" s="29" t="s">
        <v>186</v>
      </c>
      <c r="C28" s="30">
        <v>71</v>
      </c>
      <c r="D28" s="30">
        <v>72</v>
      </c>
      <c r="E28" s="30">
        <v>77</v>
      </c>
      <c r="F28" s="30">
        <v>72</v>
      </c>
      <c r="G28" s="30">
        <v>82</v>
      </c>
      <c r="H28" s="30">
        <v>62</v>
      </c>
      <c r="I28" s="30">
        <v>35</v>
      </c>
      <c r="J28" s="6"/>
      <c r="K28" s="15">
        <f t="shared" si="1"/>
        <v>35</v>
      </c>
      <c r="L28" s="15">
        <f t="shared" si="2"/>
        <v>82</v>
      </c>
      <c r="M28" s="17">
        <f t="shared" si="3"/>
        <v>67.285714285714292</v>
      </c>
      <c r="N28" s="17">
        <f t="shared" si="4"/>
        <v>15.48885928352253</v>
      </c>
      <c r="O28" s="6"/>
      <c r="P28" s="29">
        <v>550</v>
      </c>
      <c r="Q28" s="3">
        <f t="shared" si="5"/>
        <v>0.12909090909090909</v>
      </c>
      <c r="R28" s="3">
        <f t="shared" si="6"/>
        <v>0.13090909090909092</v>
      </c>
      <c r="S28" s="3">
        <f t="shared" si="7"/>
        <v>0.14000000000000001</v>
      </c>
      <c r="T28" s="3">
        <f t="shared" si="8"/>
        <v>0.13090909090909092</v>
      </c>
      <c r="U28" s="3">
        <f t="shared" si="9"/>
        <v>0.14909090909090908</v>
      </c>
      <c r="V28" s="3">
        <f t="shared" si="10"/>
        <v>0.11272727272727273</v>
      </c>
      <c r="W28" s="3">
        <f t="shared" si="11"/>
        <v>6.363636363636363E-2</v>
      </c>
      <c r="X28" s="6"/>
    </row>
    <row r="29" spans="1:24" x14ac:dyDescent="0.3">
      <c r="A29" s="27" t="s">
        <v>187</v>
      </c>
      <c r="B29" s="29" t="s">
        <v>188</v>
      </c>
      <c r="C29" s="30">
        <v>7</v>
      </c>
      <c r="D29" s="30">
        <v>6</v>
      </c>
      <c r="E29" s="30">
        <v>11</v>
      </c>
      <c r="F29" s="30">
        <v>13</v>
      </c>
      <c r="G29" s="30">
        <v>7</v>
      </c>
      <c r="H29" s="30">
        <v>7</v>
      </c>
      <c r="I29" s="30">
        <v>6</v>
      </c>
      <c r="J29" s="6"/>
      <c r="K29" s="15">
        <f t="shared" si="1"/>
        <v>6</v>
      </c>
      <c r="L29" s="15">
        <f t="shared" si="2"/>
        <v>13</v>
      </c>
      <c r="M29" s="17">
        <f t="shared" si="3"/>
        <v>8.1428571428571423</v>
      </c>
      <c r="N29" s="17">
        <f t="shared" si="4"/>
        <v>2.7342623276105882</v>
      </c>
      <c r="O29" s="6"/>
      <c r="P29" s="29">
        <v>30</v>
      </c>
      <c r="Q29" s="3">
        <f t="shared" si="5"/>
        <v>0.23333333333333334</v>
      </c>
      <c r="R29" s="3">
        <f t="shared" si="6"/>
        <v>0.2</v>
      </c>
      <c r="S29" s="3">
        <f t="shared" si="7"/>
        <v>0.36666666666666664</v>
      </c>
      <c r="T29" s="3">
        <f t="shared" si="8"/>
        <v>0.43333333333333335</v>
      </c>
      <c r="U29" s="3">
        <f t="shared" si="9"/>
        <v>0.23333333333333334</v>
      </c>
      <c r="V29" s="3">
        <f t="shared" si="10"/>
        <v>0.23333333333333334</v>
      </c>
      <c r="W29" s="3">
        <f t="shared" si="11"/>
        <v>0.2</v>
      </c>
      <c r="X29" s="6"/>
    </row>
    <row r="30" spans="1:24" x14ac:dyDescent="0.3">
      <c r="A30" s="27" t="s">
        <v>189</v>
      </c>
      <c r="B30" s="29" t="s">
        <v>190</v>
      </c>
      <c r="C30" s="30">
        <v>15.9</v>
      </c>
      <c r="D30" s="30">
        <v>13.6</v>
      </c>
      <c r="E30" s="30">
        <v>24</v>
      </c>
      <c r="F30" s="30">
        <v>32.4</v>
      </c>
      <c r="G30" s="30">
        <v>19.399999999999999</v>
      </c>
      <c r="H30" s="30">
        <v>15.7</v>
      </c>
      <c r="I30" s="30">
        <v>13.2</v>
      </c>
      <c r="J30" s="6"/>
      <c r="K30" s="15">
        <f t="shared" si="1"/>
        <v>13.2</v>
      </c>
      <c r="L30" s="15">
        <f t="shared" si="2"/>
        <v>32.4</v>
      </c>
      <c r="M30" s="17">
        <f t="shared" si="3"/>
        <v>19.171428571428574</v>
      </c>
      <c r="N30" s="17">
        <f t="shared" si="4"/>
        <v>6.9259690743640681</v>
      </c>
      <c r="O30" s="6"/>
      <c r="P30" s="29">
        <v>64</v>
      </c>
      <c r="Q30" s="3">
        <f t="shared" si="5"/>
        <v>0.24843750000000001</v>
      </c>
      <c r="R30" s="3">
        <f t="shared" si="6"/>
        <v>0.21249999999999999</v>
      </c>
      <c r="S30" s="3">
        <f t="shared" si="7"/>
        <v>0.375</v>
      </c>
      <c r="T30" s="3">
        <f t="shared" si="8"/>
        <v>0.50624999999999998</v>
      </c>
      <c r="U30" s="3">
        <f t="shared" si="9"/>
        <v>0.30312499999999998</v>
      </c>
      <c r="V30" s="3">
        <f t="shared" si="10"/>
        <v>0.24531249999999999</v>
      </c>
      <c r="W30" s="3">
        <f t="shared" si="11"/>
        <v>0.20624999999999999</v>
      </c>
      <c r="X30" s="6"/>
    </row>
    <row r="31" spans="1:24" x14ac:dyDescent="0.3">
      <c r="A31" s="27" t="s">
        <v>191</v>
      </c>
      <c r="B31" s="29" t="s">
        <v>192</v>
      </c>
      <c r="C31" s="30">
        <v>1.9</v>
      </c>
      <c r="D31" s="30">
        <v>1.5</v>
      </c>
      <c r="E31" s="30">
        <v>2.8</v>
      </c>
      <c r="F31" s="30">
        <v>3.9</v>
      </c>
      <c r="G31" s="30">
        <v>2.6</v>
      </c>
      <c r="H31" s="30">
        <v>1.8</v>
      </c>
      <c r="I31" s="30">
        <v>1.4</v>
      </c>
      <c r="J31" s="6"/>
      <c r="K31" s="15">
        <f t="shared" si="1"/>
        <v>1.4</v>
      </c>
      <c r="L31" s="15">
        <f t="shared" si="2"/>
        <v>3.9</v>
      </c>
      <c r="M31" s="17">
        <f t="shared" si="3"/>
        <v>2.2714285714285714</v>
      </c>
      <c r="N31" s="17">
        <f t="shared" si="4"/>
        <v>0.89015782442269886</v>
      </c>
      <c r="O31" s="6"/>
      <c r="P31" s="29">
        <v>7.1</v>
      </c>
      <c r="Q31" s="3">
        <f t="shared" si="5"/>
        <v>0.26760563380281688</v>
      </c>
      <c r="R31" s="3">
        <f t="shared" si="6"/>
        <v>0.21126760563380284</v>
      </c>
      <c r="S31" s="3">
        <f t="shared" si="7"/>
        <v>0.39436619718309857</v>
      </c>
      <c r="T31" s="3">
        <f t="shared" si="8"/>
        <v>0.54929577464788737</v>
      </c>
      <c r="U31" s="3">
        <f t="shared" si="9"/>
        <v>0.36619718309859156</v>
      </c>
      <c r="V31" s="3">
        <f t="shared" si="10"/>
        <v>0.25352112676056338</v>
      </c>
      <c r="W31" s="3">
        <f t="shared" si="11"/>
        <v>0.19718309859154928</v>
      </c>
      <c r="X31" s="6"/>
    </row>
    <row r="32" spans="1:24" x14ac:dyDescent="0.3">
      <c r="A32" s="27" t="s">
        <v>193</v>
      </c>
      <c r="B32" s="29" t="s">
        <v>194</v>
      </c>
      <c r="C32" s="30">
        <v>7.9</v>
      </c>
      <c r="D32" s="30">
        <v>6.2</v>
      </c>
      <c r="E32" s="30">
        <v>11.1</v>
      </c>
      <c r="F32" s="30">
        <v>15.7</v>
      </c>
      <c r="G32" s="30">
        <v>11.4</v>
      </c>
      <c r="H32" s="30">
        <v>7.1</v>
      </c>
      <c r="I32" s="30">
        <v>5.5</v>
      </c>
      <c r="J32" s="6"/>
      <c r="K32" s="15">
        <f t="shared" si="1"/>
        <v>5.5</v>
      </c>
      <c r="L32" s="15">
        <f t="shared" si="2"/>
        <v>15.7</v>
      </c>
      <c r="M32" s="17">
        <f t="shared" si="3"/>
        <v>9.2714285714285722</v>
      </c>
      <c r="N32" s="17">
        <f t="shared" si="4"/>
        <v>3.6390082374708808</v>
      </c>
      <c r="O32" s="6"/>
      <c r="P32" s="29">
        <v>26</v>
      </c>
      <c r="Q32" s="3">
        <f t="shared" si="5"/>
        <v>0.30384615384615388</v>
      </c>
      <c r="R32" s="3">
        <f t="shared" si="6"/>
        <v>0.23846153846153847</v>
      </c>
      <c r="S32" s="3">
        <f t="shared" si="7"/>
        <v>0.42692307692307691</v>
      </c>
      <c r="T32" s="3">
        <f t="shared" si="8"/>
        <v>0.60384615384615381</v>
      </c>
      <c r="U32" s="3">
        <f t="shared" si="9"/>
        <v>0.43846153846153846</v>
      </c>
      <c r="V32" s="3">
        <f t="shared" si="10"/>
        <v>0.27307692307692305</v>
      </c>
      <c r="W32" s="3">
        <f t="shared" si="11"/>
        <v>0.21153846153846154</v>
      </c>
      <c r="X32" s="6"/>
    </row>
    <row r="33" spans="1:24" x14ac:dyDescent="0.3">
      <c r="A33" s="27" t="s">
        <v>195</v>
      </c>
      <c r="B33" s="29" t="s">
        <v>196</v>
      </c>
      <c r="C33" s="30">
        <v>1.7</v>
      </c>
      <c r="D33" s="30">
        <v>1.3</v>
      </c>
      <c r="E33" s="30">
        <v>2.2000000000000002</v>
      </c>
      <c r="F33" s="30">
        <v>3.1</v>
      </c>
      <c r="G33" s="30">
        <v>2.4</v>
      </c>
      <c r="H33" s="30">
        <v>1.5</v>
      </c>
      <c r="I33" s="30">
        <v>1</v>
      </c>
      <c r="J33" s="6"/>
      <c r="K33" s="15">
        <f t="shared" si="1"/>
        <v>1</v>
      </c>
      <c r="L33" s="15">
        <f t="shared" si="2"/>
        <v>3.1</v>
      </c>
      <c r="M33" s="17">
        <f t="shared" si="3"/>
        <v>1.8857142857142859</v>
      </c>
      <c r="N33" s="17">
        <f t="shared" si="4"/>
        <v>0.72440451735332501</v>
      </c>
      <c r="O33" s="6"/>
      <c r="P33" s="29">
        <v>4.5</v>
      </c>
      <c r="Q33" s="3">
        <f t="shared" si="5"/>
        <v>0.37777777777777777</v>
      </c>
      <c r="R33" s="3">
        <f t="shared" si="6"/>
        <v>0.28888888888888892</v>
      </c>
      <c r="S33" s="3">
        <f t="shared" si="7"/>
        <v>0.48888888888888893</v>
      </c>
      <c r="T33" s="3">
        <f t="shared" si="8"/>
        <v>0.68888888888888888</v>
      </c>
      <c r="U33" s="3">
        <f t="shared" si="9"/>
        <v>0.53333333333333333</v>
      </c>
      <c r="V33" s="3">
        <f t="shared" si="10"/>
        <v>0.33333333333333331</v>
      </c>
      <c r="W33" s="3">
        <f t="shared" si="11"/>
        <v>0.22222222222222221</v>
      </c>
      <c r="X33" s="6"/>
    </row>
    <row r="34" spans="1:24" x14ac:dyDescent="0.3">
      <c r="A34" s="27" t="s">
        <v>197</v>
      </c>
      <c r="B34" s="29" t="s">
        <v>198</v>
      </c>
      <c r="C34" s="30">
        <v>0.4</v>
      </c>
      <c r="D34" s="30">
        <v>0.3</v>
      </c>
      <c r="E34" s="30">
        <v>0.5</v>
      </c>
      <c r="F34" s="30">
        <v>0.6</v>
      </c>
      <c r="G34" s="30">
        <v>0.5</v>
      </c>
      <c r="H34" s="30">
        <v>0.4</v>
      </c>
      <c r="I34" s="30">
        <v>0.2</v>
      </c>
      <c r="J34" s="6"/>
      <c r="K34" s="15">
        <f t="shared" si="1"/>
        <v>0.2</v>
      </c>
      <c r="L34" s="15">
        <f t="shared" si="2"/>
        <v>0.6</v>
      </c>
      <c r="M34" s="17">
        <f t="shared" si="3"/>
        <v>0.41428571428571426</v>
      </c>
      <c r="N34" s="17">
        <f t="shared" si="4"/>
        <v>0.13451854182690984</v>
      </c>
      <c r="O34" s="6"/>
      <c r="P34" s="29">
        <v>0.88</v>
      </c>
      <c r="Q34" s="3">
        <f t="shared" si="5"/>
        <v>0.45454545454545459</v>
      </c>
      <c r="R34" s="3">
        <f t="shared" si="6"/>
        <v>0.34090909090909088</v>
      </c>
      <c r="S34" s="3">
        <f t="shared" si="7"/>
        <v>0.56818181818181823</v>
      </c>
      <c r="T34" s="3">
        <f t="shared" si="8"/>
        <v>0.68181818181818177</v>
      </c>
      <c r="U34" s="3">
        <f t="shared" si="9"/>
        <v>0.56818181818181823</v>
      </c>
      <c r="V34" s="3">
        <f t="shared" si="10"/>
        <v>0.45454545454545459</v>
      </c>
      <c r="W34" s="3">
        <f t="shared" si="11"/>
        <v>0.22727272727272729</v>
      </c>
      <c r="X34" s="6"/>
    </row>
    <row r="35" spans="1:24" x14ac:dyDescent="0.3">
      <c r="A35" s="27" t="s">
        <v>199</v>
      </c>
      <c r="B35" s="29" t="s">
        <v>200</v>
      </c>
      <c r="C35" s="30">
        <v>2</v>
      </c>
      <c r="D35" s="30">
        <v>1.4</v>
      </c>
      <c r="E35" s="30">
        <v>2.4</v>
      </c>
      <c r="F35" s="30">
        <v>3.4</v>
      </c>
      <c r="G35" s="30">
        <v>2.4</v>
      </c>
      <c r="H35" s="30">
        <v>1.8</v>
      </c>
      <c r="I35" s="30">
        <v>1.1000000000000001</v>
      </c>
      <c r="J35" s="6"/>
      <c r="K35" s="15">
        <f t="shared" si="1"/>
        <v>1.1000000000000001</v>
      </c>
      <c r="L35" s="15">
        <f t="shared" si="2"/>
        <v>3.4</v>
      </c>
      <c r="M35" s="17">
        <f t="shared" si="3"/>
        <v>2.0714285714285716</v>
      </c>
      <c r="N35" s="17">
        <f t="shared" si="4"/>
        <v>0.75875838427940034</v>
      </c>
      <c r="O35" s="6"/>
      <c r="P35" s="29">
        <v>3.8</v>
      </c>
      <c r="Q35" s="3">
        <f t="shared" si="5"/>
        <v>0.52631578947368418</v>
      </c>
      <c r="R35" s="3">
        <f t="shared" si="6"/>
        <v>0.36842105263157893</v>
      </c>
      <c r="S35" s="3">
        <f t="shared" si="7"/>
        <v>0.63157894736842102</v>
      </c>
      <c r="T35" s="3">
        <f t="shared" si="8"/>
        <v>0.89473684210526316</v>
      </c>
      <c r="U35" s="3">
        <f t="shared" si="9"/>
        <v>0.63157894736842102</v>
      </c>
      <c r="V35" s="3">
        <f t="shared" si="10"/>
        <v>0.47368421052631582</v>
      </c>
      <c r="W35" s="3">
        <f t="shared" si="11"/>
        <v>0.28947368421052633</v>
      </c>
      <c r="X35" s="6"/>
    </row>
    <row r="36" spans="1:24" x14ac:dyDescent="0.3">
      <c r="A36" s="27" t="s">
        <v>201</v>
      </c>
      <c r="B36" s="29" t="s">
        <v>202</v>
      </c>
      <c r="C36" s="30">
        <v>0.2</v>
      </c>
      <c r="D36" s="30">
        <v>0.2</v>
      </c>
      <c r="E36" s="30">
        <v>0.3</v>
      </c>
      <c r="F36" s="30">
        <v>0.4</v>
      </c>
      <c r="G36" s="30">
        <v>0.3</v>
      </c>
      <c r="H36" s="30">
        <v>0.2</v>
      </c>
      <c r="I36" s="30">
        <v>0.1</v>
      </c>
      <c r="J36" s="6"/>
      <c r="K36" s="15">
        <f t="shared" si="1"/>
        <v>0.1</v>
      </c>
      <c r="L36" s="15">
        <f t="shared" si="2"/>
        <v>0.4</v>
      </c>
      <c r="M36" s="17">
        <f t="shared" si="3"/>
        <v>0.24285714285714288</v>
      </c>
      <c r="N36" s="17">
        <f t="shared" si="4"/>
        <v>9.7590007294853329E-2</v>
      </c>
      <c r="O36" s="6"/>
      <c r="P36" s="29">
        <v>0.64</v>
      </c>
      <c r="Q36" s="3">
        <f t="shared" si="5"/>
        <v>0.3125</v>
      </c>
      <c r="R36" s="3">
        <f t="shared" si="6"/>
        <v>0.3125</v>
      </c>
      <c r="S36" s="3">
        <f t="shared" si="7"/>
        <v>0.46875</v>
      </c>
      <c r="T36" s="3">
        <f t="shared" si="8"/>
        <v>0.625</v>
      </c>
      <c r="U36" s="3">
        <f t="shared" si="9"/>
        <v>0.46875</v>
      </c>
      <c r="V36" s="3">
        <f t="shared" si="10"/>
        <v>0.3125</v>
      </c>
      <c r="W36" s="3">
        <f t="shared" si="11"/>
        <v>0.15625</v>
      </c>
      <c r="X36" s="6"/>
    </row>
    <row r="37" spans="1:24" x14ac:dyDescent="0.3">
      <c r="A37" s="27" t="s">
        <v>203</v>
      </c>
      <c r="B37" s="29" t="s">
        <v>204</v>
      </c>
      <c r="C37" s="30">
        <v>1.2</v>
      </c>
      <c r="D37" s="30">
        <v>0.8</v>
      </c>
      <c r="E37" s="30">
        <v>1.6</v>
      </c>
      <c r="F37" s="30">
        <v>2.2000000000000002</v>
      </c>
      <c r="G37" s="30">
        <v>1.7</v>
      </c>
      <c r="H37" s="30">
        <v>1.3</v>
      </c>
      <c r="I37" s="30">
        <v>0.7</v>
      </c>
      <c r="J37" s="6"/>
      <c r="K37" s="15">
        <f t="shared" si="1"/>
        <v>0.7</v>
      </c>
      <c r="L37" s="15">
        <f t="shared" si="2"/>
        <v>2.2000000000000002</v>
      </c>
      <c r="M37" s="17">
        <f t="shared" si="3"/>
        <v>1.3571428571428572</v>
      </c>
      <c r="N37" s="17">
        <f t="shared" si="4"/>
        <v>0.52553827281224375</v>
      </c>
      <c r="O37" s="6"/>
      <c r="P37" s="29">
        <v>3.5</v>
      </c>
      <c r="Q37" s="3">
        <f t="shared" si="5"/>
        <v>0.34285714285714286</v>
      </c>
      <c r="R37" s="3">
        <f t="shared" si="6"/>
        <v>0.22857142857142859</v>
      </c>
      <c r="S37" s="3">
        <f t="shared" si="7"/>
        <v>0.45714285714285718</v>
      </c>
      <c r="T37" s="3">
        <f t="shared" si="8"/>
        <v>0.62857142857142867</v>
      </c>
      <c r="U37" s="3">
        <f t="shared" si="9"/>
        <v>0.48571428571428571</v>
      </c>
      <c r="V37" s="3">
        <f t="shared" si="10"/>
        <v>0.37142857142857144</v>
      </c>
      <c r="W37" s="3">
        <f t="shared" si="11"/>
        <v>0.19999999999999998</v>
      </c>
      <c r="X37" s="6"/>
    </row>
    <row r="38" spans="1:24" x14ac:dyDescent="0.3">
      <c r="A38" s="27" t="s">
        <v>205</v>
      </c>
      <c r="B38" s="29" t="s">
        <v>206</v>
      </c>
      <c r="C38" s="30">
        <v>0.2</v>
      </c>
      <c r="D38" s="30">
        <v>0.1</v>
      </c>
      <c r="E38" s="30">
        <v>0.3</v>
      </c>
      <c r="F38" s="30">
        <v>0.4</v>
      </c>
      <c r="G38" s="30">
        <v>0.4</v>
      </c>
      <c r="H38" s="30">
        <v>0.2</v>
      </c>
      <c r="I38" s="30">
        <v>0.1</v>
      </c>
      <c r="J38" s="6"/>
      <c r="K38" s="15">
        <f t="shared" si="1"/>
        <v>0.1</v>
      </c>
      <c r="L38" s="15">
        <f t="shared" si="2"/>
        <v>0.4</v>
      </c>
      <c r="M38" s="17">
        <f t="shared" si="3"/>
        <v>0.24285714285714285</v>
      </c>
      <c r="N38" s="17">
        <f t="shared" si="4"/>
        <v>0.12724180205607047</v>
      </c>
      <c r="O38" s="6"/>
      <c r="P38" s="29">
        <v>0.8</v>
      </c>
      <c r="Q38" s="3">
        <f t="shared" si="5"/>
        <v>0.25</v>
      </c>
      <c r="R38" s="3">
        <f t="shared" si="6"/>
        <v>0.125</v>
      </c>
      <c r="S38" s="3">
        <f t="shared" si="7"/>
        <v>0.37499999999999994</v>
      </c>
      <c r="T38" s="3">
        <f t="shared" si="8"/>
        <v>0.5</v>
      </c>
      <c r="U38" s="3">
        <f t="shared" si="9"/>
        <v>0.5</v>
      </c>
      <c r="V38" s="3">
        <f t="shared" si="10"/>
        <v>0.25</v>
      </c>
      <c r="W38" s="3">
        <f t="shared" si="11"/>
        <v>0.125</v>
      </c>
      <c r="X38" s="6"/>
    </row>
    <row r="39" spans="1:24" x14ac:dyDescent="0.3">
      <c r="A39" s="27" t="s">
        <v>207</v>
      </c>
      <c r="B39" s="29" t="s">
        <v>208</v>
      </c>
      <c r="C39" s="30">
        <v>0.5</v>
      </c>
      <c r="D39" s="30">
        <v>0.3</v>
      </c>
      <c r="E39" s="30">
        <v>0.9</v>
      </c>
      <c r="F39" s="30">
        <v>1.1000000000000001</v>
      </c>
      <c r="G39" s="30">
        <v>1.3</v>
      </c>
      <c r="H39" s="30">
        <v>0.6</v>
      </c>
      <c r="I39" s="30">
        <v>0.3</v>
      </c>
      <c r="J39" s="6"/>
      <c r="K39" s="15">
        <f t="shared" si="1"/>
        <v>0.3</v>
      </c>
      <c r="L39" s="15">
        <f t="shared" si="2"/>
        <v>1.3</v>
      </c>
      <c r="M39" s="17">
        <f t="shared" si="3"/>
        <v>0.7142857142857143</v>
      </c>
      <c r="N39" s="17">
        <f t="shared" si="4"/>
        <v>0.39339789623472171</v>
      </c>
      <c r="O39" s="6"/>
      <c r="P39" s="29">
        <v>2.2999999999999998</v>
      </c>
      <c r="Q39" s="3">
        <f t="shared" si="5"/>
        <v>0.21739130434782611</v>
      </c>
      <c r="R39" s="3">
        <f t="shared" si="6"/>
        <v>0.13043478260869565</v>
      </c>
      <c r="S39" s="3">
        <f t="shared" si="7"/>
        <v>0.39130434782608697</v>
      </c>
      <c r="T39" s="3">
        <f t="shared" si="8"/>
        <v>0.47826086956521746</v>
      </c>
      <c r="U39" s="3">
        <f t="shared" si="9"/>
        <v>0.56521739130434789</v>
      </c>
      <c r="V39" s="3">
        <f t="shared" si="10"/>
        <v>0.2608695652173913</v>
      </c>
      <c r="W39" s="3">
        <f t="shared" si="11"/>
        <v>0.13043478260869565</v>
      </c>
      <c r="X39" s="6"/>
    </row>
    <row r="40" spans="1:24" x14ac:dyDescent="0.3">
      <c r="A40" s="27" t="s">
        <v>209</v>
      </c>
      <c r="B40" s="29" t="s">
        <v>210</v>
      </c>
      <c r="C40" s="30">
        <v>0.1</v>
      </c>
      <c r="D40" s="30" t="s">
        <v>161</v>
      </c>
      <c r="E40" s="30">
        <v>0.1</v>
      </c>
      <c r="F40" s="30">
        <v>0.2</v>
      </c>
      <c r="G40" s="30">
        <v>0.2</v>
      </c>
      <c r="H40" s="30">
        <v>0.1</v>
      </c>
      <c r="I40" s="30" t="s">
        <v>161</v>
      </c>
      <c r="J40" s="6"/>
      <c r="K40" s="15">
        <f t="shared" si="1"/>
        <v>0.1</v>
      </c>
      <c r="L40" s="15">
        <f t="shared" si="2"/>
        <v>0.2</v>
      </c>
      <c r="M40" s="17">
        <f t="shared" si="3"/>
        <v>0.14000000000000001</v>
      </c>
      <c r="N40" s="17">
        <f t="shared" si="4"/>
        <v>5.4772255750516606E-2</v>
      </c>
      <c r="O40" s="6"/>
      <c r="P40" s="29">
        <v>0.33</v>
      </c>
      <c r="Q40" s="3">
        <f t="shared" si="5"/>
        <v>0.30303030303030304</v>
      </c>
      <c r="R40" s="3"/>
      <c r="S40" s="3">
        <f t="shared" si="7"/>
        <v>0.30303030303030304</v>
      </c>
      <c r="T40" s="3">
        <f t="shared" si="8"/>
        <v>0.60606060606060608</v>
      </c>
      <c r="U40" s="3">
        <f t="shared" si="9"/>
        <v>0.60606060606060608</v>
      </c>
      <c r="V40" s="3">
        <f t="shared" si="10"/>
        <v>0.30303030303030304</v>
      </c>
      <c r="W40" s="3"/>
      <c r="X40" s="6"/>
    </row>
    <row r="41" spans="1:24" x14ac:dyDescent="0.3">
      <c r="A41" s="27" t="s">
        <v>211</v>
      </c>
      <c r="B41" s="29" t="s">
        <v>212</v>
      </c>
      <c r="C41" s="30">
        <v>0.5</v>
      </c>
      <c r="D41" s="30">
        <v>0.3</v>
      </c>
      <c r="E41" s="30">
        <v>0.9</v>
      </c>
      <c r="F41" s="30">
        <v>1</v>
      </c>
      <c r="G41" s="30">
        <v>1.4</v>
      </c>
      <c r="H41" s="30">
        <v>0.5</v>
      </c>
      <c r="I41" s="30">
        <v>0.3</v>
      </c>
      <c r="J41" s="6"/>
      <c r="K41" s="15">
        <f t="shared" si="1"/>
        <v>0.3</v>
      </c>
      <c r="L41" s="15">
        <f t="shared" si="2"/>
        <v>1.4</v>
      </c>
      <c r="M41" s="17">
        <f t="shared" si="3"/>
        <v>0.7</v>
      </c>
      <c r="N41" s="17">
        <f t="shared" si="4"/>
        <v>0.41231056256176607</v>
      </c>
      <c r="O41" s="6"/>
      <c r="P41" s="29">
        <v>2.2000000000000002</v>
      </c>
      <c r="Q41" s="3">
        <f t="shared" si="5"/>
        <v>0.22727272727272727</v>
      </c>
      <c r="R41" s="3">
        <f t="shared" si="6"/>
        <v>0.13636363636363635</v>
      </c>
      <c r="S41" s="3">
        <f t="shared" si="7"/>
        <v>0.40909090909090906</v>
      </c>
      <c r="T41" s="3">
        <f t="shared" si="8"/>
        <v>0.45454545454545453</v>
      </c>
      <c r="U41" s="3">
        <f t="shared" si="9"/>
        <v>0.63636363636363624</v>
      </c>
      <c r="V41" s="3">
        <f t="shared" si="10"/>
        <v>0.22727272727272727</v>
      </c>
      <c r="W41" s="3">
        <f t="shared" si="11"/>
        <v>0.13636363636363635</v>
      </c>
      <c r="X41" s="6"/>
    </row>
    <row r="42" spans="1:24" x14ac:dyDescent="0.3">
      <c r="A42" s="27" t="s">
        <v>213</v>
      </c>
      <c r="B42" s="29" t="s">
        <v>214</v>
      </c>
      <c r="C42" s="30">
        <v>0.1</v>
      </c>
      <c r="D42" s="30">
        <v>0</v>
      </c>
      <c r="E42" s="30">
        <v>0.1</v>
      </c>
      <c r="F42" s="30">
        <v>0.1</v>
      </c>
      <c r="G42" s="30">
        <v>0.2</v>
      </c>
      <c r="H42" s="30">
        <v>0.1</v>
      </c>
      <c r="I42" s="30">
        <v>0</v>
      </c>
      <c r="J42" s="6"/>
      <c r="K42" s="15">
        <f t="shared" si="1"/>
        <v>0</v>
      </c>
      <c r="L42" s="15">
        <f t="shared" si="2"/>
        <v>0.2</v>
      </c>
      <c r="M42" s="17">
        <f t="shared" si="3"/>
        <v>8.5714285714285715E-2</v>
      </c>
      <c r="N42" s="17">
        <f t="shared" si="4"/>
        <v>6.900655593423545E-2</v>
      </c>
      <c r="O42" s="6"/>
      <c r="P42" s="29">
        <v>0.32</v>
      </c>
      <c r="Q42" s="3">
        <f t="shared" si="5"/>
        <v>0.3125</v>
      </c>
      <c r="R42" s="3">
        <f t="shared" si="6"/>
        <v>0</v>
      </c>
      <c r="S42" s="3">
        <f t="shared" si="7"/>
        <v>0.3125</v>
      </c>
      <c r="T42" s="3">
        <f t="shared" si="8"/>
        <v>0.3125</v>
      </c>
      <c r="U42" s="3">
        <f t="shared" si="9"/>
        <v>0.625</v>
      </c>
      <c r="V42" s="3">
        <f t="shared" si="10"/>
        <v>0.3125</v>
      </c>
      <c r="W42" s="3">
        <f t="shared" si="11"/>
        <v>0</v>
      </c>
      <c r="X42" s="6"/>
    </row>
    <row r="43" spans="1:24" x14ac:dyDescent="0.3">
      <c r="A43" s="27" t="s">
        <v>215</v>
      </c>
      <c r="B43" s="29" t="s">
        <v>216</v>
      </c>
      <c r="C43" s="30">
        <v>0.12</v>
      </c>
      <c r="D43" s="30" t="s">
        <v>161</v>
      </c>
      <c r="E43" s="30">
        <v>0.14000000000000001</v>
      </c>
      <c r="F43" s="30">
        <v>0.14000000000000001</v>
      </c>
      <c r="G43" s="30">
        <v>0.14000000000000001</v>
      </c>
      <c r="H43" s="30">
        <v>0.12</v>
      </c>
      <c r="I43" s="30" t="s">
        <v>161</v>
      </c>
      <c r="J43" s="6"/>
      <c r="K43" s="15">
        <f t="shared" si="1"/>
        <v>0.12</v>
      </c>
      <c r="L43" s="15">
        <f t="shared" si="2"/>
        <v>0.14000000000000001</v>
      </c>
      <c r="M43" s="17">
        <f t="shared" si="3"/>
        <v>0.13200000000000001</v>
      </c>
      <c r="N43" s="17">
        <f t="shared" si="4"/>
        <v>1.0954451150103331E-2</v>
      </c>
      <c r="O43" s="6"/>
      <c r="P43" s="29">
        <v>0.75</v>
      </c>
      <c r="Q43" s="3">
        <f t="shared" si="5"/>
        <v>0.16</v>
      </c>
      <c r="R43" s="3"/>
      <c r="S43" s="3">
        <f t="shared" si="7"/>
        <v>0.18666666666666668</v>
      </c>
      <c r="T43" s="3">
        <f t="shared" si="8"/>
        <v>0.18666666666666668</v>
      </c>
      <c r="U43" s="3">
        <f t="shared" si="9"/>
        <v>0.18666666666666668</v>
      </c>
      <c r="V43" s="3">
        <f t="shared" si="10"/>
        <v>0.16</v>
      </c>
      <c r="W43" s="3"/>
      <c r="X43" s="6"/>
    </row>
    <row r="44" spans="1:24" x14ac:dyDescent="0.3">
      <c r="A44" s="27" t="s">
        <v>217</v>
      </c>
      <c r="B44" s="29" t="s">
        <v>218</v>
      </c>
      <c r="C44" s="30" t="s">
        <v>161</v>
      </c>
      <c r="D44" s="30" t="s">
        <v>161</v>
      </c>
      <c r="E44" s="30" t="s">
        <v>161</v>
      </c>
      <c r="F44" s="30" t="s">
        <v>161</v>
      </c>
      <c r="G44" s="30" t="s">
        <v>161</v>
      </c>
      <c r="H44" s="30" t="s">
        <v>161</v>
      </c>
      <c r="I44" s="30" t="s">
        <v>161</v>
      </c>
      <c r="J44" s="6"/>
      <c r="K44" s="15"/>
      <c r="L44" s="15"/>
      <c r="M44" s="17"/>
      <c r="N44" s="17"/>
      <c r="O44" s="6"/>
      <c r="P44" s="29">
        <v>4.0000000000000002E-4</v>
      </c>
      <c r="Q44" s="3"/>
      <c r="R44" s="3"/>
      <c r="S44" s="3"/>
      <c r="T44" s="3"/>
      <c r="U44" s="3"/>
      <c r="V44" s="3"/>
      <c r="W44" s="3"/>
      <c r="X44" s="6"/>
    </row>
    <row r="45" spans="1:24" x14ac:dyDescent="0.3">
      <c r="A45" s="27" t="s">
        <v>219</v>
      </c>
      <c r="B45" s="29" t="s">
        <v>220</v>
      </c>
      <c r="C45" s="30">
        <v>2E-3</v>
      </c>
      <c r="D45" s="30">
        <v>2E-3</v>
      </c>
      <c r="E45" s="30">
        <v>2E-3</v>
      </c>
      <c r="F45" s="30">
        <v>1E-3</v>
      </c>
      <c r="G45" s="30" t="s">
        <v>245</v>
      </c>
      <c r="H45" s="30">
        <v>3.0000000000000001E-3</v>
      </c>
      <c r="I45" s="30">
        <v>2E-3</v>
      </c>
      <c r="J45" s="6"/>
      <c r="K45" s="15">
        <f>MIN(C45:I45)</f>
        <v>1E-3</v>
      </c>
      <c r="L45" s="15">
        <f>MAX(C45:I45)</f>
        <v>3.0000000000000001E-3</v>
      </c>
      <c r="M45" s="17">
        <f>AVERAGE(C45:I45)</f>
        <v>2E-3</v>
      </c>
      <c r="N45" s="17">
        <f>STDEV(C45:I45)</f>
        <v>6.3245553203367588E-4</v>
      </c>
      <c r="O45" s="6"/>
      <c r="P45" s="29">
        <v>1.8E-3</v>
      </c>
      <c r="Q45" s="3">
        <f t="shared" si="5"/>
        <v>1.1111111111111112</v>
      </c>
      <c r="R45" s="3">
        <f t="shared" si="6"/>
        <v>1.1111111111111112</v>
      </c>
      <c r="S45" s="3">
        <f t="shared" si="7"/>
        <v>1.1111111111111112</v>
      </c>
      <c r="T45" s="3">
        <f t="shared" si="8"/>
        <v>0.55555555555555558</v>
      </c>
      <c r="U45" s="3"/>
      <c r="V45" s="3">
        <f t="shared" si="10"/>
        <v>1.6666666666666667</v>
      </c>
      <c r="W45" s="3">
        <f t="shared" si="11"/>
        <v>1.1111111111111112</v>
      </c>
      <c r="X45" s="6"/>
    </row>
    <row r="46" spans="1:24" x14ac:dyDescent="0.3">
      <c r="A46" s="27" t="s">
        <v>221</v>
      </c>
      <c r="B46" s="29" t="s">
        <v>222</v>
      </c>
      <c r="C46" s="30" t="s">
        <v>161</v>
      </c>
      <c r="D46" s="30" t="s">
        <v>161</v>
      </c>
      <c r="E46" s="30" t="s">
        <v>161</v>
      </c>
      <c r="F46" s="30" t="s">
        <v>161</v>
      </c>
      <c r="G46" s="30" t="s">
        <v>161</v>
      </c>
      <c r="H46" s="30" t="s">
        <v>161</v>
      </c>
      <c r="I46" s="30" t="s">
        <v>161</v>
      </c>
      <c r="J46" s="6"/>
      <c r="K46" s="15"/>
      <c r="L46" s="15"/>
      <c r="M46" s="17"/>
      <c r="N46" s="17"/>
      <c r="O46" s="6"/>
      <c r="P46" s="29">
        <v>1</v>
      </c>
      <c r="Q46" s="3"/>
      <c r="R46" s="3"/>
      <c r="S46" s="3"/>
      <c r="T46" s="3"/>
      <c r="U46" s="3"/>
      <c r="V46" s="3"/>
      <c r="W46" s="3"/>
      <c r="X46" s="6"/>
    </row>
    <row r="47" spans="1:24" x14ac:dyDescent="0.3">
      <c r="A47" s="27" t="s">
        <v>223</v>
      </c>
      <c r="B47" s="29" t="s">
        <v>224</v>
      </c>
      <c r="C47" s="30">
        <v>4.0999999999999996</v>
      </c>
      <c r="D47" s="30">
        <v>3.4</v>
      </c>
      <c r="E47" s="30">
        <v>7.4</v>
      </c>
      <c r="F47" s="30">
        <v>11</v>
      </c>
      <c r="G47" s="30">
        <v>7.3</v>
      </c>
      <c r="H47" s="30">
        <v>4.9000000000000004</v>
      </c>
      <c r="I47" s="30">
        <v>2.9</v>
      </c>
      <c r="J47" s="6"/>
      <c r="K47" s="15">
        <f>MIN(C47:I47)</f>
        <v>2.9</v>
      </c>
      <c r="L47" s="15">
        <f>MAX(C47:I47)</f>
        <v>11</v>
      </c>
      <c r="M47" s="17">
        <f>AVERAGE(C47:I47)</f>
        <v>5.8571428571428559</v>
      </c>
      <c r="N47" s="17">
        <f>STDEV(C47:I47)</f>
        <v>2.877995334057573</v>
      </c>
      <c r="O47" s="6"/>
      <c r="P47" s="29">
        <v>17</v>
      </c>
      <c r="Q47" s="3">
        <f t="shared" si="5"/>
        <v>0.24117647058823527</v>
      </c>
      <c r="R47" s="3">
        <f t="shared" si="6"/>
        <v>0.19999999999999998</v>
      </c>
      <c r="S47" s="3">
        <f t="shared" si="7"/>
        <v>0.43529411764705883</v>
      </c>
      <c r="T47" s="3">
        <f t="shared" si="8"/>
        <v>0.6470588235294118</v>
      </c>
      <c r="U47" s="3">
        <f t="shared" si="9"/>
        <v>0.42941176470588233</v>
      </c>
      <c r="V47" s="3">
        <f t="shared" si="10"/>
        <v>0.28823529411764709</v>
      </c>
      <c r="W47" s="3">
        <f t="shared" si="11"/>
        <v>0.17058823529411765</v>
      </c>
      <c r="X47" s="6"/>
    </row>
    <row r="48" spans="1:24" x14ac:dyDescent="0.3">
      <c r="A48" s="27" t="s">
        <v>225</v>
      </c>
      <c r="B48" s="29" t="s">
        <v>226</v>
      </c>
      <c r="C48" s="30">
        <v>0.17</v>
      </c>
      <c r="D48" s="30">
        <v>0.12</v>
      </c>
      <c r="E48" s="30">
        <v>0.27</v>
      </c>
      <c r="F48" s="30">
        <v>0.36</v>
      </c>
      <c r="G48" s="30">
        <v>0.28999999999999998</v>
      </c>
      <c r="H48" s="30">
        <v>0.18</v>
      </c>
      <c r="I48" s="30" t="s">
        <v>161</v>
      </c>
      <c r="J48" s="6"/>
      <c r="K48" s="15">
        <f>MIN(C48:I48)</f>
        <v>0.12</v>
      </c>
      <c r="L48" s="15">
        <f>MAX(C48:I48)</f>
        <v>0.36</v>
      </c>
      <c r="M48" s="17">
        <f>AVERAGE(C48:I48)</f>
        <v>0.23166666666666666</v>
      </c>
      <c r="N48" s="17">
        <f>STDEV(C48:I48)</f>
        <v>8.9758936416752838E-2</v>
      </c>
      <c r="O48" s="6"/>
      <c r="P48" s="29">
        <v>0.127</v>
      </c>
      <c r="Q48" s="3">
        <f t="shared" si="5"/>
        <v>1.3385826771653544</v>
      </c>
      <c r="R48" s="3">
        <f t="shared" si="6"/>
        <v>0.94488188976377951</v>
      </c>
      <c r="S48" s="3">
        <f t="shared" si="7"/>
        <v>2.1259842519685042</v>
      </c>
      <c r="T48" s="3">
        <f t="shared" si="8"/>
        <v>2.8346456692913384</v>
      </c>
      <c r="U48" s="3">
        <f t="shared" si="9"/>
        <v>2.2834645669291338</v>
      </c>
      <c r="V48" s="3">
        <f t="shared" si="10"/>
        <v>1.4173228346456692</v>
      </c>
      <c r="W48" s="3"/>
      <c r="X48" s="6"/>
    </row>
    <row r="49" spans="1:24" x14ac:dyDescent="0.3">
      <c r="A49" s="27" t="s">
        <v>227</v>
      </c>
      <c r="B49" s="29" t="s">
        <v>228</v>
      </c>
      <c r="C49" s="30">
        <v>2.1</v>
      </c>
      <c r="D49" s="30">
        <v>2</v>
      </c>
      <c r="E49" s="30">
        <v>4</v>
      </c>
      <c r="F49" s="30">
        <v>4.5999999999999996</v>
      </c>
      <c r="G49" s="30">
        <v>2.6</v>
      </c>
      <c r="H49" s="30">
        <v>2.6</v>
      </c>
      <c r="I49" s="30">
        <v>1.6</v>
      </c>
      <c r="J49" s="6"/>
      <c r="K49" s="15">
        <f>MIN(C49:I49)</f>
        <v>1.6</v>
      </c>
      <c r="L49" s="15">
        <f>MAX(C49:I49)</f>
        <v>4.5999999999999996</v>
      </c>
      <c r="M49" s="17">
        <f>AVERAGE(C49:I49)</f>
        <v>2.7857142857142856</v>
      </c>
      <c r="N49" s="17">
        <f>STDEV(C49:I49)</f>
        <v>1.1051825964195103</v>
      </c>
      <c r="O49" s="6"/>
      <c r="P49" s="29">
        <v>10.7</v>
      </c>
      <c r="Q49" s="3">
        <f t="shared" si="5"/>
        <v>0.19626168224299068</v>
      </c>
      <c r="R49" s="3">
        <f t="shared" si="6"/>
        <v>0.18691588785046731</v>
      </c>
      <c r="S49" s="3">
        <f t="shared" si="7"/>
        <v>0.37383177570093462</v>
      </c>
      <c r="T49" s="3">
        <f t="shared" si="8"/>
        <v>0.42990654205607476</v>
      </c>
      <c r="U49" s="3">
        <f t="shared" si="9"/>
        <v>0.2429906542056075</v>
      </c>
      <c r="V49" s="3">
        <f t="shared" si="10"/>
        <v>0.2429906542056075</v>
      </c>
      <c r="W49" s="3">
        <f t="shared" si="11"/>
        <v>0.14953271028037385</v>
      </c>
      <c r="X49" s="6"/>
    </row>
    <row r="50" spans="1:24" x14ac:dyDescent="0.3">
      <c r="A50" s="27" t="s">
        <v>229</v>
      </c>
      <c r="B50" s="29" t="s">
        <v>230</v>
      </c>
      <c r="C50" s="30">
        <v>0.5</v>
      </c>
      <c r="D50" s="30">
        <v>0.46</v>
      </c>
      <c r="E50" s="30">
        <v>0.96</v>
      </c>
      <c r="F50" s="30">
        <v>1.2</v>
      </c>
      <c r="G50" s="30">
        <v>1.2</v>
      </c>
      <c r="H50" s="30">
        <v>0.6</v>
      </c>
      <c r="I50" s="30">
        <v>0.39</v>
      </c>
      <c r="J50" s="6"/>
      <c r="K50" s="15">
        <f>MIN(C50:I50)</f>
        <v>0.39</v>
      </c>
      <c r="L50" s="15">
        <f>MAX(C50:I50)</f>
        <v>1.2</v>
      </c>
      <c r="M50" s="17">
        <f>AVERAGE(C50:I50)</f>
        <v>0.75857142857142856</v>
      </c>
      <c r="N50" s="17">
        <f>STDEV(C50:I50)</f>
        <v>0.35291304743182722</v>
      </c>
      <c r="O50" s="6"/>
      <c r="P50" s="29">
        <v>2.8</v>
      </c>
      <c r="Q50" s="3">
        <f t="shared" si="5"/>
        <v>0.17857142857142858</v>
      </c>
      <c r="R50" s="3">
        <f t="shared" si="6"/>
        <v>0.16428571428571431</v>
      </c>
      <c r="S50" s="3">
        <f t="shared" si="7"/>
        <v>0.34285714285714286</v>
      </c>
      <c r="T50" s="3">
        <f t="shared" si="8"/>
        <v>0.4285714285714286</v>
      </c>
      <c r="U50" s="3">
        <f t="shared" si="9"/>
        <v>0.4285714285714286</v>
      </c>
      <c r="V50" s="3">
        <f t="shared" si="10"/>
        <v>0.2142857142857143</v>
      </c>
      <c r="W50" s="3">
        <f t="shared" si="11"/>
        <v>0.13928571428571429</v>
      </c>
      <c r="X50" s="6"/>
    </row>
    <row r="51" spans="1:24" x14ac:dyDescent="0.3">
      <c r="A51" s="27"/>
      <c r="B51" s="29"/>
      <c r="C51" s="28"/>
      <c r="D51" s="28"/>
      <c r="E51" s="28"/>
      <c r="F51" s="28"/>
      <c r="G51" s="28"/>
      <c r="H51" s="28"/>
      <c r="I51" s="28"/>
      <c r="J51" s="6"/>
      <c r="K51" s="27"/>
      <c r="L51" s="27"/>
      <c r="O51" s="6"/>
      <c r="P51" s="29"/>
      <c r="R51" s="27"/>
      <c r="S51" s="27"/>
      <c r="T51" s="27"/>
      <c r="U51" s="27"/>
      <c r="V51" s="27"/>
      <c r="W51" s="27"/>
      <c r="X51" s="6"/>
    </row>
    <row r="52" spans="1:24" x14ac:dyDescent="0.3">
      <c r="A52" s="8" t="s">
        <v>231</v>
      </c>
      <c r="B52" s="8"/>
      <c r="C52" s="8">
        <f t="shared" ref="C52:I52" si="12">SUM(C29:C42)+C18</f>
        <v>47.600000000000009</v>
      </c>
      <c r="D52" s="9">
        <f t="shared" si="12"/>
        <v>37</v>
      </c>
      <c r="E52" s="8">
        <f t="shared" si="12"/>
        <v>68.199999999999989</v>
      </c>
      <c r="F52" s="8">
        <f t="shared" si="12"/>
        <v>89.5</v>
      </c>
      <c r="G52" s="8">
        <f t="shared" si="12"/>
        <v>67.199999999999989</v>
      </c>
      <c r="H52" s="8">
        <f t="shared" si="12"/>
        <v>45.300000000000004</v>
      </c>
      <c r="I52" s="8">
        <f t="shared" si="12"/>
        <v>32.900000000000006</v>
      </c>
      <c r="J52" s="6"/>
      <c r="K52" s="27"/>
      <c r="L52" s="27"/>
      <c r="O52" s="6"/>
      <c r="P52" s="29"/>
      <c r="R52" s="27"/>
      <c r="S52" s="27"/>
      <c r="T52" s="27"/>
      <c r="U52" s="27"/>
      <c r="V52" s="27"/>
      <c r="W52" s="27"/>
      <c r="X52" s="6"/>
    </row>
    <row r="53" spans="1:24" x14ac:dyDescent="0.3">
      <c r="A53" s="8" t="s">
        <v>232</v>
      </c>
      <c r="B53" s="8"/>
      <c r="C53" s="9">
        <f>((C32+C34+C36+C37+C39+C18)/C52)/((C30+C38+C40+C41+C42)/C52)</f>
        <v>1.083333333333333</v>
      </c>
      <c r="D53" s="9"/>
      <c r="E53" s="9">
        <f>((E32+E34+E36+E37+E39+E18)/E52)/((E30+E38+E40+E41+E42)/E52)</f>
        <v>0.96062992125984226</v>
      </c>
      <c r="F53" s="9">
        <f>((F32+F34+F36+F37+F39+F18)/F52)/((F30+F38+F40+F41+F42)/F52)</f>
        <v>0.93841642228738997</v>
      </c>
      <c r="G53" s="9">
        <f>((G32+G34+G36+G37+G39+G18)/G52)/((G30+G38+G40+G41+G42)/G52)</f>
        <v>1.4444444444444451</v>
      </c>
      <c r="H53" s="9">
        <f>((H32+H34+H36+H37+H39+H18)/H52)/((H30+H38+H40+H41+H42)/H52)</f>
        <v>1</v>
      </c>
      <c r="I53" s="9"/>
      <c r="J53" s="6"/>
      <c r="K53" s="27"/>
      <c r="L53" s="27"/>
      <c r="O53" s="6"/>
      <c r="P53" s="29"/>
      <c r="R53" s="27"/>
      <c r="S53" s="27"/>
      <c r="T53" s="27"/>
      <c r="U53" s="27"/>
      <c r="V53" s="27"/>
      <c r="W53" s="27"/>
      <c r="X53" s="6"/>
    </row>
    <row r="54" spans="1:24" x14ac:dyDescent="0.3">
      <c r="A54" s="27"/>
      <c r="B54" s="29"/>
      <c r="C54" s="29"/>
      <c r="D54" s="27"/>
      <c r="E54" s="27"/>
      <c r="F54" s="27"/>
      <c r="G54" s="27"/>
      <c r="H54" s="27"/>
      <c r="I54" s="27"/>
      <c r="J54" s="6"/>
      <c r="K54" s="27"/>
      <c r="L54" s="27"/>
      <c r="O54" s="6"/>
      <c r="P54" s="29"/>
      <c r="R54" s="27"/>
      <c r="S54" s="27"/>
      <c r="T54" s="27"/>
      <c r="U54" s="27"/>
      <c r="V54" s="27"/>
      <c r="W54" s="27"/>
      <c r="X54" s="6"/>
    </row>
    <row r="55" spans="1:24" x14ac:dyDescent="0.3">
      <c r="A55" s="12" t="s">
        <v>233</v>
      </c>
      <c r="B55" s="12" t="s">
        <v>234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3"/>
      <c r="N55" s="13"/>
      <c r="O55" s="12"/>
      <c r="P55" s="12"/>
      <c r="Q55" s="13">
        <f>Q29/Q42</f>
        <v>0.7466666666666667</v>
      </c>
      <c r="R55" s="13"/>
      <c r="S55" s="13">
        <f t="shared" ref="S55:V55" si="13">S29/S42</f>
        <v>1.1733333333333333</v>
      </c>
      <c r="T55" s="13">
        <f t="shared" si="13"/>
        <v>1.3866666666666667</v>
      </c>
      <c r="U55" s="13">
        <f t="shared" si="13"/>
        <v>0.37333333333333335</v>
      </c>
      <c r="V55" s="13">
        <f t="shared" si="13"/>
        <v>0.7466666666666667</v>
      </c>
      <c r="W55" s="13"/>
      <c r="X55" s="6"/>
    </row>
    <row r="56" spans="1:24" x14ac:dyDescent="0.3">
      <c r="A56" s="12" t="s">
        <v>235</v>
      </c>
      <c r="B56" s="12" t="s">
        <v>236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3"/>
      <c r="N56" s="13"/>
      <c r="O56" s="12"/>
      <c r="P56" s="12"/>
      <c r="Q56" s="13">
        <f>Q29/Q33</f>
        <v>0.61764705882352944</v>
      </c>
      <c r="R56" s="13">
        <f t="shared" ref="R56:W56" si="14">R29/R33</f>
        <v>0.69230769230769229</v>
      </c>
      <c r="S56" s="13">
        <f t="shared" si="14"/>
        <v>0.74999999999999989</v>
      </c>
      <c r="T56" s="13">
        <f t="shared" si="14"/>
        <v>0.62903225806451613</v>
      </c>
      <c r="U56" s="13">
        <f t="shared" si="14"/>
        <v>0.4375</v>
      </c>
      <c r="V56" s="13">
        <f t="shared" si="14"/>
        <v>0.70000000000000007</v>
      </c>
      <c r="W56" s="13">
        <f t="shared" si="14"/>
        <v>0.90000000000000013</v>
      </c>
      <c r="X56" s="6"/>
    </row>
    <row r="57" spans="1:24" x14ac:dyDescent="0.3">
      <c r="A57" s="12" t="s">
        <v>237</v>
      </c>
      <c r="B57" s="12" t="s">
        <v>238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3"/>
      <c r="N57" s="13"/>
      <c r="O57" s="12"/>
      <c r="P57" s="12"/>
      <c r="Q57" s="13">
        <f>Q35/Q42</f>
        <v>1.6842105263157894</v>
      </c>
      <c r="R57" s="13"/>
      <c r="S57" s="13">
        <f t="shared" ref="S57:V57" si="15">S35/S42</f>
        <v>2.0210526315789474</v>
      </c>
      <c r="T57" s="13">
        <f t="shared" si="15"/>
        <v>2.8631578947368421</v>
      </c>
      <c r="U57" s="13">
        <f t="shared" si="15"/>
        <v>1.0105263157894737</v>
      </c>
      <c r="V57" s="13">
        <f t="shared" si="15"/>
        <v>1.5157894736842106</v>
      </c>
      <c r="W57" s="13"/>
      <c r="X57" s="6"/>
    </row>
    <row r="58" spans="1:24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3"/>
      <c r="N58" s="13"/>
      <c r="O58" s="12"/>
      <c r="P58" s="12"/>
      <c r="Q58" s="13"/>
      <c r="R58" s="13"/>
      <c r="S58" s="12"/>
      <c r="T58" s="12"/>
      <c r="U58" s="12"/>
      <c r="V58" s="12"/>
      <c r="W58" s="12"/>
      <c r="X58" s="6"/>
    </row>
    <row r="59" spans="1:24" x14ac:dyDescent="0.3">
      <c r="A59" s="12" t="s">
        <v>239</v>
      </c>
      <c r="B59" s="12" t="s">
        <v>240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3"/>
      <c r="N59" s="13"/>
      <c r="O59" s="12"/>
      <c r="P59" s="12"/>
      <c r="Q59" s="13">
        <f>Q30/((0.5*Q29)+(0.5*Q31))</f>
        <v>0.99188730084348653</v>
      </c>
      <c r="R59" s="13">
        <f t="shared" ref="R59:W59" si="16">R30/((0.5*R29)+(0.5*R31))</f>
        <v>1.033390410958904</v>
      </c>
      <c r="S59" s="13">
        <f t="shared" si="16"/>
        <v>0.98550277606415804</v>
      </c>
      <c r="T59" s="13">
        <f t="shared" si="16"/>
        <v>1.0303989488772096</v>
      </c>
      <c r="U59" s="13">
        <f t="shared" si="16"/>
        <v>1.0112079091620985</v>
      </c>
      <c r="V59" s="13">
        <f t="shared" si="16"/>
        <v>1.0077446962391514</v>
      </c>
      <c r="W59" s="13">
        <f t="shared" si="16"/>
        <v>1.0385638297872339</v>
      </c>
      <c r="X59" s="6"/>
    </row>
    <row r="60" spans="1:24" x14ac:dyDescent="0.3">
      <c r="A60" s="12" t="s">
        <v>241</v>
      </c>
      <c r="B60" s="12" t="s">
        <v>242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3"/>
      <c r="N60" s="13"/>
      <c r="O60" s="12"/>
      <c r="P60" s="12"/>
      <c r="Q60" s="13">
        <f>Q34/((0.5*Q33)+(0.5*Q35))</f>
        <v>1.0055274608961544</v>
      </c>
      <c r="R60" s="13">
        <f t="shared" ref="R60:W60" si="17">R34/((0.5*R33)+(0.5*R35))</f>
        <v>1.037285668068586</v>
      </c>
      <c r="S60" s="13">
        <f t="shared" si="17"/>
        <v>1.0141867527044981</v>
      </c>
      <c r="T60" s="13">
        <f t="shared" si="17"/>
        <v>0.86108500067141125</v>
      </c>
      <c r="U60" s="13">
        <f t="shared" si="17"/>
        <v>0.97549288061336259</v>
      </c>
      <c r="V60" s="13">
        <f t="shared" si="17"/>
        <v>1.1264822134387351</v>
      </c>
      <c r="W60" s="13">
        <f t="shared" si="17"/>
        <v>0.88831168831168839</v>
      </c>
      <c r="X60" s="6"/>
    </row>
    <row r="61" spans="1:24" x14ac:dyDescent="0.3">
      <c r="A61" s="12" t="s">
        <v>243</v>
      </c>
      <c r="B61" s="12" t="s">
        <v>244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3"/>
      <c r="N61" s="13"/>
      <c r="O61" s="12"/>
      <c r="P61" s="12"/>
      <c r="Q61" s="13">
        <f>Q33/((Q35*0.33)+(Q36*0.67))</f>
        <v>0.98621248986212495</v>
      </c>
      <c r="R61" s="13">
        <f t="shared" ref="R61:W61" si="18">R33/((R35*0.33)+(R36*0.67))</f>
        <v>0.87289754718439749</v>
      </c>
      <c r="S61" s="13">
        <f t="shared" si="18"/>
        <v>0.93570196884957491</v>
      </c>
      <c r="T61" s="13">
        <f t="shared" si="18"/>
        <v>0.96481259661947028</v>
      </c>
      <c r="U61" s="13">
        <f t="shared" si="18"/>
        <v>1.0207657841995361</v>
      </c>
      <c r="V61" s="13">
        <f t="shared" si="18"/>
        <v>0.91151689604509589</v>
      </c>
      <c r="W61" s="13">
        <f t="shared" si="18"/>
        <v>1.1099245141798333</v>
      </c>
      <c r="X61" s="6"/>
    </row>
    <row r="65" spans="3:9" x14ac:dyDescent="0.3">
      <c r="C65" s="45"/>
      <c r="D65" s="45"/>
      <c r="E65" s="45"/>
      <c r="F65" s="45"/>
      <c r="G65" s="45"/>
      <c r="H65" s="45"/>
      <c r="I65" s="45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4"/>
  <sheetViews>
    <sheetView topLeftCell="O1" workbookViewId="0">
      <selection activeCell="V22" sqref="V22"/>
    </sheetView>
  </sheetViews>
  <sheetFormatPr defaultRowHeight="14.4" x14ac:dyDescent="0.3"/>
  <cols>
    <col min="1" max="1" width="18.44140625" bestFit="1" customWidth="1"/>
    <col min="2" max="2" width="9.6640625" style="1" customWidth="1"/>
    <col min="3" max="3" width="21.44140625" bestFit="1" customWidth="1"/>
    <col min="4" max="4" width="22.5546875" bestFit="1" customWidth="1"/>
    <col min="5" max="5" width="21.44140625" bestFit="1" customWidth="1"/>
    <col min="6" max="7" width="20.109375" bestFit="1" customWidth="1"/>
    <col min="8" max="8" width="4" customWidth="1"/>
    <col min="9" max="10" width="8.6640625" customWidth="1"/>
    <col min="11" max="11" width="8.6640625" style="7" customWidth="1"/>
    <col min="12" max="12" width="11.6640625" style="7" customWidth="1"/>
    <col min="13" max="13" width="4" customWidth="1"/>
    <col min="14" max="14" width="11.109375" style="1" customWidth="1"/>
    <col min="15" max="15" width="21.44140625" bestFit="1" customWidth="1"/>
    <col min="16" max="16" width="22.5546875" bestFit="1" customWidth="1"/>
    <col min="17" max="17" width="21.44140625" bestFit="1" customWidth="1"/>
    <col min="18" max="19" width="20.109375" bestFit="1" customWidth="1"/>
    <col min="20" max="20" width="4" customWidth="1"/>
  </cols>
  <sheetData>
    <row r="1" spans="1:20" ht="15" thickBot="1" x14ac:dyDescent="0.35">
      <c r="A1" s="18" t="s">
        <v>124</v>
      </c>
      <c r="B1" s="18" t="s">
        <v>125</v>
      </c>
      <c r="C1" s="31" t="s">
        <v>54</v>
      </c>
      <c r="D1" s="31" t="s">
        <v>55</v>
      </c>
      <c r="E1" s="31" t="s">
        <v>56</v>
      </c>
      <c r="F1" s="31" t="s">
        <v>57</v>
      </c>
      <c r="G1" s="31" t="s">
        <v>58</v>
      </c>
      <c r="H1" s="20"/>
      <c r="I1" s="21" t="s">
        <v>126</v>
      </c>
      <c r="J1" s="21" t="s">
        <v>127</v>
      </c>
      <c r="K1" s="22" t="s">
        <v>128</v>
      </c>
      <c r="L1" s="22" t="s">
        <v>129</v>
      </c>
      <c r="M1" s="23"/>
      <c r="N1" s="18" t="s">
        <v>130</v>
      </c>
      <c r="O1" s="32" t="s">
        <v>54</v>
      </c>
      <c r="P1" s="32" t="s">
        <v>55</v>
      </c>
      <c r="Q1" s="32" t="s">
        <v>56</v>
      </c>
      <c r="R1" s="32" t="s">
        <v>57</v>
      </c>
      <c r="S1" s="32" t="s">
        <v>58</v>
      </c>
      <c r="T1" s="6"/>
    </row>
    <row r="2" spans="1:20" ht="15" thickTop="1" x14ac:dyDescent="0.3">
      <c r="A2" s="27" t="s">
        <v>131</v>
      </c>
      <c r="B2" s="29" t="s">
        <v>132</v>
      </c>
      <c r="C2" s="30">
        <v>6</v>
      </c>
      <c r="D2" s="30" t="s">
        <v>161</v>
      </c>
      <c r="E2" s="30">
        <v>5</v>
      </c>
      <c r="F2" s="30">
        <v>9</v>
      </c>
      <c r="G2" s="30">
        <v>12</v>
      </c>
      <c r="H2" s="6"/>
      <c r="I2" s="15">
        <f>MIN(C2:G2)</f>
        <v>5</v>
      </c>
      <c r="J2" s="15">
        <f>MAX(C2:G2)</f>
        <v>12</v>
      </c>
      <c r="K2" s="17">
        <f>AVERAGE(C2:G2)</f>
        <v>8</v>
      </c>
      <c r="L2" s="17">
        <f>STDEV(C2:G2)</f>
        <v>3.1622776601683795</v>
      </c>
      <c r="M2" s="6"/>
      <c r="N2" s="29">
        <v>20</v>
      </c>
      <c r="O2" s="3">
        <f>C2/$N2</f>
        <v>0.3</v>
      </c>
      <c r="P2" s="3"/>
      <c r="Q2" s="3">
        <f>E2/$N2</f>
        <v>0.25</v>
      </c>
      <c r="R2" s="3">
        <f>F2/$N2</f>
        <v>0.45</v>
      </c>
      <c r="S2" s="3">
        <f>G2/$N2</f>
        <v>0.6</v>
      </c>
      <c r="T2" s="6"/>
    </row>
    <row r="3" spans="1:20" x14ac:dyDescent="0.3">
      <c r="A3" s="27" t="s">
        <v>133</v>
      </c>
      <c r="B3" s="29" t="s">
        <v>134</v>
      </c>
      <c r="C3" s="30" t="s">
        <v>161</v>
      </c>
      <c r="D3" s="30" t="s">
        <v>161</v>
      </c>
      <c r="E3" s="30" t="s">
        <v>161</v>
      </c>
      <c r="F3" s="30" t="s">
        <v>161</v>
      </c>
      <c r="G3" s="30" t="s">
        <v>161</v>
      </c>
      <c r="H3" s="6"/>
      <c r="I3" s="15"/>
      <c r="J3" s="15"/>
      <c r="K3" s="17"/>
      <c r="L3" s="17"/>
      <c r="M3" s="6"/>
      <c r="N3" s="29">
        <v>3</v>
      </c>
      <c r="O3" s="3"/>
      <c r="P3" s="3"/>
      <c r="Q3" s="3"/>
      <c r="R3" s="3"/>
      <c r="S3" s="3"/>
      <c r="T3" s="6"/>
    </row>
    <row r="4" spans="1:20" x14ac:dyDescent="0.3">
      <c r="A4" s="27" t="s">
        <v>135</v>
      </c>
      <c r="B4" s="29" t="s">
        <v>136</v>
      </c>
      <c r="C4" s="30">
        <v>28000</v>
      </c>
      <c r="D4" s="30">
        <v>35000</v>
      </c>
      <c r="E4" s="30">
        <v>30000</v>
      </c>
      <c r="F4" s="30">
        <v>25000</v>
      </c>
      <c r="G4" s="30">
        <v>29000</v>
      </c>
      <c r="H4" s="6"/>
      <c r="I4" s="15">
        <f t="shared" ref="I4:I10" si="0">MIN(C4:G4)</f>
        <v>25000</v>
      </c>
      <c r="J4" s="15">
        <f t="shared" ref="J4:J10" si="1">MAX(C4:G4)</f>
        <v>35000</v>
      </c>
      <c r="K4" s="16">
        <f t="shared" ref="K4:K10" si="2">AVERAGE(C4:G4)</f>
        <v>29400</v>
      </c>
      <c r="L4" s="16">
        <f t="shared" ref="L4:L10" si="3">STDEV(C4:G4)</f>
        <v>3646.9165057620939</v>
      </c>
      <c r="M4" s="6"/>
      <c r="N4" s="29">
        <v>80000</v>
      </c>
      <c r="O4" s="3">
        <f t="shared" ref="O4:S10" si="4">C4/$N4</f>
        <v>0.35</v>
      </c>
      <c r="P4" s="3">
        <f t="shared" si="4"/>
        <v>0.4375</v>
      </c>
      <c r="Q4" s="3">
        <f t="shared" si="4"/>
        <v>0.375</v>
      </c>
      <c r="R4" s="3">
        <f t="shared" si="4"/>
        <v>0.3125</v>
      </c>
      <c r="S4" s="3">
        <f t="shared" si="4"/>
        <v>0.36249999999999999</v>
      </c>
      <c r="T4" s="6"/>
    </row>
    <row r="5" spans="1:20" x14ac:dyDescent="0.3">
      <c r="A5" s="27" t="s">
        <v>137</v>
      </c>
      <c r="B5" s="29" t="s">
        <v>138</v>
      </c>
      <c r="C5" s="30">
        <v>14</v>
      </c>
      <c r="D5" s="30">
        <v>36</v>
      </c>
      <c r="E5" s="30">
        <v>26</v>
      </c>
      <c r="F5" s="30">
        <v>18</v>
      </c>
      <c r="G5" s="30">
        <v>9</v>
      </c>
      <c r="H5" s="6"/>
      <c r="I5" s="15">
        <f t="shared" si="0"/>
        <v>9</v>
      </c>
      <c r="J5" s="15">
        <f t="shared" si="1"/>
        <v>36</v>
      </c>
      <c r="K5" s="17">
        <f t="shared" si="2"/>
        <v>20.6</v>
      </c>
      <c r="L5" s="17">
        <f t="shared" si="3"/>
        <v>10.620734437881401</v>
      </c>
      <c r="M5" s="6"/>
      <c r="N5" s="29">
        <v>350</v>
      </c>
      <c r="O5" s="3">
        <f t="shared" si="4"/>
        <v>0.04</v>
      </c>
      <c r="P5" s="3">
        <f t="shared" si="4"/>
        <v>0.10285714285714286</v>
      </c>
      <c r="Q5" s="3">
        <f t="shared" si="4"/>
        <v>7.4285714285714288E-2</v>
      </c>
      <c r="R5" s="3">
        <f t="shared" si="4"/>
        <v>5.1428571428571428E-2</v>
      </c>
      <c r="S5" s="3">
        <f t="shared" si="4"/>
        <v>2.5714285714285714E-2</v>
      </c>
      <c r="T5" s="6"/>
    </row>
    <row r="6" spans="1:20" x14ac:dyDescent="0.3">
      <c r="A6" s="27" t="s">
        <v>139</v>
      </c>
      <c r="B6" s="29" t="s">
        <v>140</v>
      </c>
      <c r="C6" s="30">
        <v>6.5</v>
      </c>
      <c r="D6" s="30">
        <v>5.2</v>
      </c>
      <c r="E6" s="30">
        <v>4.4000000000000004</v>
      </c>
      <c r="F6" s="30">
        <v>2.9</v>
      </c>
      <c r="G6" s="30">
        <v>3.2</v>
      </c>
      <c r="H6" s="6"/>
      <c r="I6" s="15">
        <f t="shared" si="0"/>
        <v>2.9</v>
      </c>
      <c r="J6" s="15">
        <f t="shared" si="1"/>
        <v>6.5</v>
      </c>
      <c r="K6" s="17">
        <f t="shared" si="2"/>
        <v>4.4399999999999995</v>
      </c>
      <c r="L6" s="17">
        <f t="shared" si="3"/>
        <v>1.4774978849392657</v>
      </c>
      <c r="M6" s="6"/>
      <c r="N6" s="29">
        <v>13.6</v>
      </c>
      <c r="O6" s="3">
        <f t="shared" si="4"/>
        <v>0.47794117647058826</v>
      </c>
      <c r="P6" s="3">
        <f t="shared" si="4"/>
        <v>0.38235294117647062</v>
      </c>
      <c r="Q6" s="3">
        <f t="shared" si="4"/>
        <v>0.3235294117647059</v>
      </c>
      <c r="R6" s="3">
        <f t="shared" si="4"/>
        <v>0.21323529411764705</v>
      </c>
      <c r="S6" s="3">
        <f t="shared" si="4"/>
        <v>0.23529411764705885</v>
      </c>
      <c r="T6" s="6"/>
    </row>
    <row r="7" spans="1:20" x14ac:dyDescent="0.3">
      <c r="A7" s="27" t="s">
        <v>141</v>
      </c>
      <c r="B7" s="29" t="s">
        <v>142</v>
      </c>
      <c r="C7" s="30">
        <v>5</v>
      </c>
      <c r="D7" s="30">
        <v>2</v>
      </c>
      <c r="E7" s="30">
        <v>3</v>
      </c>
      <c r="F7" s="30">
        <v>3</v>
      </c>
      <c r="G7" s="30">
        <v>3</v>
      </c>
      <c r="H7" s="6"/>
      <c r="I7" s="15">
        <f t="shared" si="0"/>
        <v>2</v>
      </c>
      <c r="J7" s="15">
        <f t="shared" si="1"/>
        <v>5</v>
      </c>
      <c r="K7" s="17">
        <f t="shared" si="2"/>
        <v>3.2</v>
      </c>
      <c r="L7" s="17">
        <f t="shared" si="3"/>
        <v>1.0954451150103319</v>
      </c>
      <c r="M7" s="6"/>
      <c r="N7" s="29">
        <v>107</v>
      </c>
      <c r="O7" s="3">
        <f t="shared" si="4"/>
        <v>4.6728971962616821E-2</v>
      </c>
      <c r="P7" s="3">
        <f t="shared" si="4"/>
        <v>1.8691588785046728E-2</v>
      </c>
      <c r="Q7" s="3">
        <f t="shared" si="4"/>
        <v>2.8037383177570093E-2</v>
      </c>
      <c r="R7" s="3">
        <f t="shared" si="4"/>
        <v>2.8037383177570093E-2</v>
      </c>
      <c r="S7" s="3">
        <f t="shared" si="4"/>
        <v>2.8037383177570093E-2</v>
      </c>
      <c r="T7" s="6"/>
    </row>
    <row r="8" spans="1:20" x14ac:dyDescent="0.3">
      <c r="A8" s="27" t="s">
        <v>143</v>
      </c>
      <c r="B8" s="29" t="s">
        <v>144</v>
      </c>
      <c r="C8" s="30">
        <v>2</v>
      </c>
      <c r="D8" s="30">
        <v>1</v>
      </c>
      <c r="E8" s="30">
        <v>2</v>
      </c>
      <c r="F8" s="30">
        <v>2</v>
      </c>
      <c r="G8" s="30">
        <v>1</v>
      </c>
      <c r="H8" s="6"/>
      <c r="I8" s="15">
        <f t="shared" si="0"/>
        <v>1</v>
      </c>
      <c r="J8" s="15">
        <f t="shared" si="1"/>
        <v>2</v>
      </c>
      <c r="K8" s="17">
        <f t="shared" si="2"/>
        <v>1.6</v>
      </c>
      <c r="L8" s="17">
        <f t="shared" si="3"/>
        <v>0.54772255750516596</v>
      </c>
      <c r="M8" s="6"/>
      <c r="N8" s="29">
        <v>83</v>
      </c>
      <c r="O8" s="3">
        <f t="shared" si="4"/>
        <v>2.4096385542168676E-2</v>
      </c>
      <c r="P8" s="3">
        <f t="shared" si="4"/>
        <v>1.2048192771084338E-2</v>
      </c>
      <c r="Q8" s="3">
        <f t="shared" si="4"/>
        <v>2.4096385542168676E-2</v>
      </c>
      <c r="R8" s="3">
        <f t="shared" si="4"/>
        <v>2.4096385542168676E-2</v>
      </c>
      <c r="S8" s="3">
        <f t="shared" si="4"/>
        <v>1.2048192771084338E-2</v>
      </c>
      <c r="T8" s="6"/>
    </row>
    <row r="9" spans="1:20" x14ac:dyDescent="0.3">
      <c r="A9" s="27" t="s">
        <v>145</v>
      </c>
      <c r="B9" s="29" t="s">
        <v>146</v>
      </c>
      <c r="C9" s="30">
        <v>8</v>
      </c>
      <c r="D9" s="30">
        <v>5</v>
      </c>
      <c r="E9" s="30">
        <v>9</v>
      </c>
      <c r="F9" s="30">
        <v>7</v>
      </c>
      <c r="G9" s="30">
        <v>2</v>
      </c>
      <c r="H9" s="6"/>
      <c r="I9" s="15">
        <f t="shared" si="0"/>
        <v>2</v>
      </c>
      <c r="J9" s="15">
        <f t="shared" si="1"/>
        <v>9</v>
      </c>
      <c r="K9" s="17">
        <f t="shared" si="2"/>
        <v>6.2</v>
      </c>
      <c r="L9" s="17">
        <f t="shared" si="3"/>
        <v>2.7748873851023221</v>
      </c>
      <c r="M9" s="6"/>
      <c r="N9" s="29">
        <v>600</v>
      </c>
      <c r="O9" s="3">
        <f t="shared" si="4"/>
        <v>1.3333333333333334E-2</v>
      </c>
      <c r="P9" s="3">
        <f t="shared" si="4"/>
        <v>8.3333333333333332E-3</v>
      </c>
      <c r="Q9" s="3">
        <f t="shared" si="4"/>
        <v>1.4999999999999999E-2</v>
      </c>
      <c r="R9" s="3">
        <f t="shared" si="4"/>
        <v>1.1666666666666667E-2</v>
      </c>
      <c r="S9" s="3">
        <f t="shared" si="4"/>
        <v>3.3333333333333335E-3</v>
      </c>
      <c r="T9" s="6"/>
    </row>
    <row r="10" spans="1:20" x14ac:dyDescent="0.3">
      <c r="A10" s="27" t="s">
        <v>147</v>
      </c>
      <c r="B10" s="29" t="s">
        <v>148</v>
      </c>
      <c r="C10" s="30">
        <v>3800</v>
      </c>
      <c r="D10" s="30">
        <v>6300</v>
      </c>
      <c r="E10" s="30">
        <v>4700</v>
      </c>
      <c r="F10" s="30">
        <v>4400</v>
      </c>
      <c r="G10" s="30">
        <v>1900</v>
      </c>
      <c r="H10" s="6"/>
      <c r="I10" s="15">
        <f t="shared" si="0"/>
        <v>1900</v>
      </c>
      <c r="J10" s="15">
        <f t="shared" si="1"/>
        <v>6300</v>
      </c>
      <c r="K10" s="16">
        <f t="shared" si="2"/>
        <v>4220</v>
      </c>
      <c r="L10" s="16">
        <f t="shared" si="3"/>
        <v>1592.7962832704</v>
      </c>
      <c r="M10" s="6"/>
      <c r="N10" s="29">
        <v>35000</v>
      </c>
      <c r="O10" s="3">
        <f t="shared" si="4"/>
        <v>0.10857142857142857</v>
      </c>
      <c r="P10" s="3">
        <f t="shared" si="4"/>
        <v>0.18</v>
      </c>
      <c r="Q10" s="3">
        <f t="shared" si="4"/>
        <v>0.13428571428571429</v>
      </c>
      <c r="R10" s="3">
        <f t="shared" si="4"/>
        <v>0.12571428571428572</v>
      </c>
      <c r="S10" s="3">
        <f t="shared" si="4"/>
        <v>5.4285714285714284E-2</v>
      </c>
      <c r="T10" s="6"/>
    </row>
    <row r="11" spans="1:20" x14ac:dyDescent="0.3">
      <c r="A11" s="27" t="s">
        <v>149</v>
      </c>
      <c r="B11" s="29" t="s">
        <v>150</v>
      </c>
      <c r="C11" s="30" t="s">
        <v>161</v>
      </c>
      <c r="D11" s="30" t="s">
        <v>161</v>
      </c>
      <c r="E11" s="30" t="s">
        <v>161</v>
      </c>
      <c r="F11" s="30" t="s">
        <v>161</v>
      </c>
      <c r="G11" s="30" t="s">
        <v>161</v>
      </c>
      <c r="H11" s="6"/>
      <c r="I11" s="15"/>
      <c r="J11" s="15"/>
      <c r="K11" s="17"/>
      <c r="L11" s="17"/>
      <c r="M11" s="6"/>
      <c r="N11" s="29">
        <v>17</v>
      </c>
      <c r="O11" s="3"/>
      <c r="P11" s="3"/>
      <c r="Q11" s="3"/>
      <c r="R11" s="3"/>
      <c r="S11" s="3"/>
      <c r="T11" s="6"/>
    </row>
    <row r="12" spans="1:20" x14ac:dyDescent="0.3">
      <c r="A12" s="27" t="s">
        <v>151</v>
      </c>
      <c r="B12" s="29" t="s">
        <v>152</v>
      </c>
      <c r="C12" s="30" t="s">
        <v>161</v>
      </c>
      <c r="D12" s="30" t="s">
        <v>161</v>
      </c>
      <c r="E12" s="30" t="s">
        <v>161</v>
      </c>
      <c r="F12" s="30" t="s">
        <v>161</v>
      </c>
      <c r="G12" s="30">
        <v>3</v>
      </c>
      <c r="H12" s="6"/>
      <c r="I12" s="15">
        <f>MIN(C12:G12)</f>
        <v>3</v>
      </c>
      <c r="J12" s="15">
        <f>MAX(C12:G12)</f>
        <v>3</v>
      </c>
      <c r="K12" s="17">
        <f>AVERAGE(C12:G12)</f>
        <v>3</v>
      </c>
      <c r="L12" s="17"/>
      <c r="M12" s="6"/>
      <c r="N12" s="29">
        <v>44</v>
      </c>
      <c r="O12" s="3"/>
      <c r="P12" s="3"/>
      <c r="Q12" s="3"/>
      <c r="R12" s="3"/>
      <c r="S12" s="3">
        <f>G12/$N12</f>
        <v>6.8181818181818177E-2</v>
      </c>
      <c r="T12" s="6"/>
    </row>
    <row r="13" spans="1:20" x14ac:dyDescent="0.3">
      <c r="A13" s="27" t="s">
        <v>153</v>
      </c>
      <c r="B13" s="29" t="s">
        <v>154</v>
      </c>
      <c r="C13" s="30">
        <v>3</v>
      </c>
      <c r="D13" s="30" t="s">
        <v>161</v>
      </c>
      <c r="E13" s="30">
        <v>2</v>
      </c>
      <c r="F13" s="30" t="s">
        <v>161</v>
      </c>
      <c r="G13" s="30">
        <v>4</v>
      </c>
      <c r="H13" s="6"/>
      <c r="I13" s="15">
        <f>MIN(C13:G13)</f>
        <v>2</v>
      </c>
      <c r="J13" s="15">
        <f>MAX(C13:G13)</f>
        <v>4</v>
      </c>
      <c r="K13" s="17">
        <f>AVERAGE(C13:G13)</f>
        <v>3</v>
      </c>
      <c r="L13" s="17">
        <f>STDEV(C13:G13)</f>
        <v>1</v>
      </c>
      <c r="M13" s="6"/>
      <c r="N13" s="29">
        <v>25</v>
      </c>
      <c r="O13" s="3">
        <f>C13/$N13</f>
        <v>0.12</v>
      </c>
      <c r="P13" s="3"/>
      <c r="Q13" s="3">
        <f>E13/$N13</f>
        <v>0.08</v>
      </c>
      <c r="R13" s="3"/>
      <c r="S13" s="3">
        <f>G13/$N13</f>
        <v>0.16</v>
      </c>
      <c r="T13" s="6"/>
    </row>
    <row r="14" spans="1:20" x14ac:dyDescent="0.3">
      <c r="A14" s="27" t="s">
        <v>155</v>
      </c>
      <c r="B14" s="29" t="s">
        <v>156</v>
      </c>
      <c r="C14" s="30">
        <v>2</v>
      </c>
      <c r="D14" s="30" t="s">
        <v>161</v>
      </c>
      <c r="E14" s="30">
        <v>1</v>
      </c>
      <c r="F14" s="30">
        <v>2</v>
      </c>
      <c r="G14" s="30">
        <v>2</v>
      </c>
      <c r="H14" s="6"/>
      <c r="I14" s="15">
        <f>MIN(C14:G14)</f>
        <v>1</v>
      </c>
      <c r="J14" s="15">
        <f>MAX(C14:G14)</f>
        <v>2</v>
      </c>
      <c r="K14" s="17">
        <f>AVERAGE(C14:G14)</f>
        <v>1.75</v>
      </c>
      <c r="L14" s="17">
        <f>STDEV(C14:G14)</f>
        <v>0.5</v>
      </c>
      <c r="M14" s="6"/>
      <c r="N14" s="29">
        <v>71</v>
      </c>
      <c r="O14" s="3">
        <f>C14/$N14</f>
        <v>2.8169014084507043E-2</v>
      </c>
      <c r="P14" s="3"/>
      <c r="Q14" s="3">
        <f>E14/$N14</f>
        <v>1.4084507042253521E-2</v>
      </c>
      <c r="R14" s="3">
        <f>F14/$N14</f>
        <v>2.8169014084507043E-2</v>
      </c>
      <c r="S14" s="3">
        <f>G14/$N14</f>
        <v>2.8169014084507043E-2</v>
      </c>
      <c r="T14" s="6"/>
    </row>
    <row r="15" spans="1:20" x14ac:dyDescent="0.3">
      <c r="A15" s="27" t="s">
        <v>157</v>
      </c>
      <c r="B15" s="29" t="s">
        <v>158</v>
      </c>
      <c r="C15" s="30">
        <v>5</v>
      </c>
      <c r="D15" s="30">
        <v>10.1</v>
      </c>
      <c r="E15" s="30">
        <v>6.5</v>
      </c>
      <c r="F15" s="30">
        <v>4.9000000000000004</v>
      </c>
      <c r="G15" s="30">
        <v>6.8</v>
      </c>
      <c r="H15" s="6"/>
      <c r="I15" s="15">
        <f>MIN(C15:G15)</f>
        <v>4.9000000000000004</v>
      </c>
      <c r="J15" s="15">
        <f>MAX(C15:G15)</f>
        <v>10.1</v>
      </c>
      <c r="K15" s="17">
        <f>AVERAGE(C15:G15)</f>
        <v>6.6599999999999993</v>
      </c>
      <c r="L15" s="17">
        <f>STDEV(C15:G15)</f>
        <v>2.1054690688775284</v>
      </c>
      <c r="M15" s="6"/>
      <c r="N15" s="29">
        <v>17</v>
      </c>
      <c r="O15" s="3">
        <f>C15/$N15</f>
        <v>0.29411764705882354</v>
      </c>
      <c r="P15" s="3">
        <f>D15/$N15</f>
        <v>0.59411764705882353</v>
      </c>
      <c r="Q15" s="3">
        <f>E15/$N15</f>
        <v>0.38235294117647056</v>
      </c>
      <c r="R15" s="3">
        <f>F15/$N15</f>
        <v>0.28823529411764709</v>
      </c>
      <c r="S15" s="3">
        <f>G15/$N15</f>
        <v>0.39999999999999997</v>
      </c>
      <c r="T15" s="6"/>
    </row>
    <row r="16" spans="1:20" x14ac:dyDescent="0.3">
      <c r="A16" s="27" t="s">
        <v>159</v>
      </c>
      <c r="B16" s="29" t="s">
        <v>160</v>
      </c>
      <c r="C16" s="30" t="s">
        <v>161</v>
      </c>
      <c r="D16" s="30" t="s">
        <v>161</v>
      </c>
      <c r="E16" s="30" t="s">
        <v>161</v>
      </c>
      <c r="F16" s="30" t="s">
        <v>161</v>
      </c>
      <c r="G16" s="30" t="s">
        <v>161</v>
      </c>
      <c r="H16" s="6"/>
      <c r="I16" s="15"/>
      <c r="J16" s="15"/>
      <c r="K16" s="17"/>
      <c r="L16" s="17"/>
      <c r="M16" s="6"/>
      <c r="N16" s="29">
        <v>1.6</v>
      </c>
      <c r="O16" s="3"/>
      <c r="P16" s="3"/>
      <c r="Q16" s="3"/>
      <c r="R16" s="3"/>
      <c r="S16" s="3"/>
      <c r="T16" s="6"/>
    </row>
    <row r="17" spans="1:20" x14ac:dyDescent="0.3">
      <c r="A17" s="27" t="s">
        <v>162</v>
      </c>
      <c r="B17" s="29" t="s">
        <v>163</v>
      </c>
      <c r="C17" s="30">
        <v>7.4</v>
      </c>
      <c r="D17" s="30">
        <v>23.1</v>
      </c>
      <c r="E17" s="30">
        <v>7.8</v>
      </c>
      <c r="F17" s="30">
        <v>8.6</v>
      </c>
      <c r="G17" s="30">
        <v>8.1</v>
      </c>
      <c r="H17" s="6"/>
      <c r="I17" s="15">
        <f>MIN(C17:G17)</f>
        <v>7.4</v>
      </c>
      <c r="J17" s="15">
        <f>MAX(C17:G17)</f>
        <v>23.1</v>
      </c>
      <c r="K17" s="17">
        <f>AVERAGE(C17:G17)</f>
        <v>11</v>
      </c>
      <c r="L17" s="17">
        <f>STDEV(C17:G17)</f>
        <v>6.7782741166170037</v>
      </c>
      <c r="M17" s="6"/>
      <c r="N17" s="29">
        <v>112</v>
      </c>
      <c r="O17" s="3">
        <f>C17/$N17</f>
        <v>6.6071428571428573E-2</v>
      </c>
      <c r="P17" s="3">
        <f>D17/$N17</f>
        <v>0.20625000000000002</v>
      </c>
      <c r="Q17" s="3">
        <f>E17/$N17</f>
        <v>6.9642857142857145E-2</v>
      </c>
      <c r="R17" s="3">
        <f>F17/$N17</f>
        <v>7.6785714285714277E-2</v>
      </c>
      <c r="S17" s="3">
        <f>G17/$N17</f>
        <v>7.2321428571428564E-2</v>
      </c>
      <c r="T17" s="6"/>
    </row>
    <row r="18" spans="1:20" x14ac:dyDescent="0.3">
      <c r="A18" s="27" t="s">
        <v>164</v>
      </c>
      <c r="B18" s="29" t="s">
        <v>165</v>
      </c>
      <c r="C18" s="30">
        <v>2</v>
      </c>
      <c r="D18" s="30" t="s">
        <v>161</v>
      </c>
      <c r="E18" s="30" t="s">
        <v>161</v>
      </c>
      <c r="F18" s="30">
        <v>2</v>
      </c>
      <c r="G18" s="30" t="s">
        <v>161</v>
      </c>
      <c r="H18" s="6"/>
      <c r="I18" s="15">
        <f>MIN(C18:G18)</f>
        <v>2</v>
      </c>
      <c r="J18" s="15">
        <f>MAX(C18:G18)</f>
        <v>2</v>
      </c>
      <c r="K18" s="17">
        <f>AVERAGE(C18:G18)</f>
        <v>2</v>
      </c>
      <c r="L18" s="17">
        <f>STDEV(C18:G18)</f>
        <v>0</v>
      </c>
      <c r="M18" s="6"/>
      <c r="N18" s="29">
        <v>22</v>
      </c>
      <c r="O18" s="3">
        <f>C18/$N18</f>
        <v>9.0909090909090912E-2</v>
      </c>
      <c r="P18" s="3"/>
      <c r="Q18" s="3"/>
      <c r="R18" s="3">
        <f>F18/$N18</f>
        <v>9.0909090909090912E-2</v>
      </c>
      <c r="S18" s="3"/>
      <c r="T18" s="6"/>
    </row>
    <row r="19" spans="1:20" x14ac:dyDescent="0.3">
      <c r="A19" s="27" t="s">
        <v>166</v>
      </c>
      <c r="B19" s="29" t="s">
        <v>167</v>
      </c>
      <c r="C19" s="30">
        <v>9</v>
      </c>
      <c r="D19" s="30">
        <v>4</v>
      </c>
      <c r="E19" s="30">
        <v>7</v>
      </c>
      <c r="F19" s="30">
        <v>11</v>
      </c>
      <c r="G19" s="30">
        <v>10</v>
      </c>
      <c r="H19" s="6"/>
      <c r="I19" s="15">
        <f>MIN(C19:G19)</f>
        <v>4</v>
      </c>
      <c r="J19" s="15">
        <f>MAX(C19:G19)</f>
        <v>11</v>
      </c>
      <c r="K19" s="17">
        <f>AVERAGE(C19:G19)</f>
        <v>8.1999999999999993</v>
      </c>
      <c r="L19" s="17">
        <f>STDEV(C19:G19)</f>
        <v>2.7748873851023221</v>
      </c>
      <c r="M19" s="6"/>
      <c r="N19" s="29">
        <v>190</v>
      </c>
      <c r="O19" s="3">
        <f>C19/$N19</f>
        <v>4.736842105263158E-2</v>
      </c>
      <c r="P19" s="3">
        <f>D19/$N19</f>
        <v>2.1052631578947368E-2</v>
      </c>
      <c r="Q19" s="3">
        <f>E19/$N19</f>
        <v>3.6842105263157891E-2</v>
      </c>
      <c r="R19" s="3">
        <f>F19/$N19</f>
        <v>5.7894736842105263E-2</v>
      </c>
      <c r="S19" s="3">
        <f>G19/$N19</f>
        <v>5.2631578947368418E-2</v>
      </c>
      <c r="T19" s="6"/>
    </row>
    <row r="20" spans="1:20" x14ac:dyDescent="0.3">
      <c r="A20" s="27" t="s">
        <v>168</v>
      </c>
      <c r="B20" s="29" t="s">
        <v>169</v>
      </c>
      <c r="C20" s="30">
        <v>1.3</v>
      </c>
      <c r="D20" s="30">
        <v>2.4</v>
      </c>
      <c r="E20" s="30">
        <v>1.2</v>
      </c>
      <c r="F20" s="30">
        <v>0.76</v>
      </c>
      <c r="G20" s="30">
        <v>1.9</v>
      </c>
      <c r="H20" s="6"/>
      <c r="I20" s="15">
        <f>MIN(C20:G20)</f>
        <v>0.76</v>
      </c>
      <c r="J20" s="15">
        <f>MAX(C20:G20)</f>
        <v>2.4</v>
      </c>
      <c r="K20" s="17">
        <f>AVERAGE(C20:G20)</f>
        <v>1.512</v>
      </c>
      <c r="L20" s="17">
        <f>STDEV(C20:G20)</f>
        <v>0.64165411243130033</v>
      </c>
      <c r="M20" s="6"/>
      <c r="N20" s="29">
        <v>12</v>
      </c>
      <c r="O20" s="3">
        <f>C20/$N20</f>
        <v>0.10833333333333334</v>
      </c>
      <c r="P20" s="3">
        <f>D20/$N20</f>
        <v>0.19999999999999998</v>
      </c>
      <c r="Q20" s="3">
        <f>E20/$N20</f>
        <v>9.9999999999999992E-2</v>
      </c>
      <c r="R20" s="3">
        <f>F20/$N20</f>
        <v>6.3333333333333339E-2</v>
      </c>
      <c r="S20" s="3">
        <f>G20/$N20</f>
        <v>0.15833333333333333</v>
      </c>
      <c r="T20" s="6"/>
    </row>
    <row r="21" spans="1:20" x14ac:dyDescent="0.3">
      <c r="A21" s="27" t="s">
        <v>170</v>
      </c>
      <c r="B21" s="29" t="s">
        <v>171</v>
      </c>
      <c r="C21" s="30" t="s">
        <v>161</v>
      </c>
      <c r="D21" s="30" t="s">
        <v>161</v>
      </c>
      <c r="E21" s="30" t="s">
        <v>161</v>
      </c>
      <c r="F21" s="30" t="s">
        <v>161</v>
      </c>
      <c r="G21" s="30" t="s">
        <v>161</v>
      </c>
      <c r="H21" s="6"/>
      <c r="I21" s="15"/>
      <c r="J21" s="15"/>
      <c r="K21" s="17"/>
      <c r="L21" s="17"/>
      <c r="M21" s="6"/>
      <c r="N21" s="29">
        <v>1.5</v>
      </c>
      <c r="O21" s="3"/>
      <c r="P21" s="3"/>
      <c r="Q21" s="3"/>
      <c r="R21" s="3"/>
      <c r="S21" s="3"/>
      <c r="T21" s="6"/>
    </row>
    <row r="22" spans="1:20" x14ac:dyDescent="0.3">
      <c r="A22" s="27" t="s">
        <v>172</v>
      </c>
      <c r="B22" s="29" t="s">
        <v>173</v>
      </c>
      <c r="C22" s="30" t="s">
        <v>161</v>
      </c>
      <c r="D22" s="30" t="s">
        <v>161</v>
      </c>
      <c r="E22" s="30" t="s">
        <v>161</v>
      </c>
      <c r="F22" s="30" t="s">
        <v>161</v>
      </c>
      <c r="G22" s="30" t="s">
        <v>161</v>
      </c>
      <c r="H22" s="6"/>
      <c r="I22" s="15"/>
      <c r="J22" s="15"/>
      <c r="K22" s="17"/>
      <c r="L22" s="17"/>
      <c r="M22" s="6"/>
      <c r="N22" s="29">
        <v>0.05</v>
      </c>
      <c r="O22" s="3"/>
      <c r="P22" s="3"/>
      <c r="Q22" s="3"/>
      <c r="R22" s="3"/>
      <c r="S22" s="3"/>
      <c r="T22" s="6"/>
    </row>
    <row r="23" spans="1:20" x14ac:dyDescent="0.3">
      <c r="A23" s="27" t="s">
        <v>174</v>
      </c>
      <c r="B23" s="29" t="s">
        <v>175</v>
      </c>
      <c r="C23" s="30">
        <v>0.05</v>
      </c>
      <c r="D23" s="30">
        <v>0.06</v>
      </c>
      <c r="E23" s="30">
        <v>0.05</v>
      </c>
      <c r="F23" s="30">
        <v>0.05</v>
      </c>
      <c r="G23" s="30">
        <v>0.05</v>
      </c>
      <c r="H23" s="6"/>
      <c r="I23" s="15">
        <f>MIN(C23:G23)</f>
        <v>0.05</v>
      </c>
      <c r="J23" s="15">
        <f>MAX(C23:G23)</f>
        <v>0.06</v>
      </c>
      <c r="K23" s="17">
        <f>AVERAGE(C23:G23)</f>
        <v>5.2000000000000005E-2</v>
      </c>
      <c r="L23" s="17">
        <f>STDEV(C23:G23)</f>
        <v>4.4721359549995763E-3</v>
      </c>
      <c r="M23" s="6"/>
      <c r="N23" s="29">
        <v>9.8000000000000004E-2</v>
      </c>
      <c r="O23" s="3">
        <f>C23/$N23</f>
        <v>0.51020408163265307</v>
      </c>
      <c r="P23" s="3">
        <f>D23/$N23</f>
        <v>0.61224489795918358</v>
      </c>
      <c r="Q23" s="3">
        <f>E23/$N23</f>
        <v>0.51020408163265307</v>
      </c>
      <c r="R23" s="3">
        <f>F23/$N23</f>
        <v>0.51020408163265307</v>
      </c>
      <c r="S23" s="3">
        <f>G23/$N23</f>
        <v>0.51020408163265307</v>
      </c>
      <c r="T23" s="6"/>
    </row>
    <row r="24" spans="1:20" x14ac:dyDescent="0.3">
      <c r="A24" s="27" t="s">
        <v>176</v>
      </c>
      <c r="B24" s="29" t="s">
        <v>177</v>
      </c>
      <c r="C24" s="30">
        <v>0.03</v>
      </c>
      <c r="D24" s="30">
        <v>0.03</v>
      </c>
      <c r="E24" s="30">
        <v>0.03</v>
      </c>
      <c r="F24" s="30" t="s">
        <v>161</v>
      </c>
      <c r="G24" s="30">
        <v>0.03</v>
      </c>
      <c r="H24" s="6"/>
      <c r="I24" s="15">
        <f>MIN(C24:G24)</f>
        <v>0.03</v>
      </c>
      <c r="J24" s="15">
        <f>MAX(C24:G24)</f>
        <v>0.03</v>
      </c>
      <c r="K24" s="17">
        <f>AVERAGE(C24:G24)</f>
        <v>0.03</v>
      </c>
      <c r="L24" s="17">
        <f>STDEV(C24:G24)</f>
        <v>0</v>
      </c>
      <c r="M24" s="6"/>
      <c r="N24" s="29">
        <v>0.05</v>
      </c>
      <c r="O24" s="3">
        <f>C24/$N24</f>
        <v>0.6</v>
      </c>
      <c r="P24" s="3">
        <f>D24/$N24</f>
        <v>0.6</v>
      </c>
      <c r="Q24" s="3">
        <f>E24/$N24</f>
        <v>0.6</v>
      </c>
      <c r="R24" s="3"/>
      <c r="S24" s="3">
        <f>G24/$N24</f>
        <v>0.6</v>
      </c>
      <c r="T24" s="6"/>
    </row>
    <row r="25" spans="1:20" x14ac:dyDescent="0.3">
      <c r="A25" s="27" t="s">
        <v>178</v>
      </c>
      <c r="B25" s="29" t="s">
        <v>179</v>
      </c>
      <c r="C25" s="30" t="s">
        <v>161</v>
      </c>
      <c r="D25" s="30" t="s">
        <v>161</v>
      </c>
      <c r="E25" s="30" t="s">
        <v>161</v>
      </c>
      <c r="F25" s="30" t="s">
        <v>161</v>
      </c>
      <c r="G25" s="30" t="s">
        <v>161</v>
      </c>
      <c r="H25" s="6"/>
      <c r="I25" s="15"/>
      <c r="J25" s="15"/>
      <c r="K25" s="17"/>
      <c r="L25" s="17"/>
      <c r="M25" s="6"/>
      <c r="N25" s="29">
        <v>5.5</v>
      </c>
      <c r="O25" s="3"/>
      <c r="P25" s="3"/>
      <c r="Q25" s="3"/>
      <c r="R25" s="3"/>
      <c r="S25" s="3"/>
      <c r="T25" s="6"/>
    </row>
    <row r="26" spans="1:20" x14ac:dyDescent="0.3">
      <c r="A26" s="27" t="s">
        <v>180</v>
      </c>
      <c r="B26" s="29" t="s">
        <v>181</v>
      </c>
      <c r="C26" s="30" t="s">
        <v>161</v>
      </c>
      <c r="D26" s="30" t="s">
        <v>161</v>
      </c>
      <c r="E26" s="30" t="s">
        <v>161</v>
      </c>
      <c r="F26" s="30" t="s">
        <v>161</v>
      </c>
      <c r="G26" s="30" t="s">
        <v>161</v>
      </c>
      <c r="H26" s="6"/>
      <c r="I26" s="15"/>
      <c r="J26" s="15"/>
      <c r="K26" s="17"/>
      <c r="L26" s="17"/>
      <c r="M26" s="6"/>
      <c r="N26" s="5" t="s">
        <v>182</v>
      </c>
      <c r="O26" s="3"/>
      <c r="P26" s="3"/>
      <c r="Q26" s="3"/>
      <c r="R26" s="3"/>
      <c r="S26" s="3"/>
      <c r="T26" s="6"/>
    </row>
    <row r="27" spans="1:20" x14ac:dyDescent="0.3">
      <c r="A27" s="27" t="s">
        <v>183</v>
      </c>
      <c r="B27" s="29" t="s">
        <v>184</v>
      </c>
      <c r="C27" s="30">
        <v>1.3</v>
      </c>
      <c r="D27" s="30">
        <v>5.0999999999999996</v>
      </c>
      <c r="E27" s="30">
        <v>0.89</v>
      </c>
      <c r="F27" s="30">
        <v>0.73</v>
      </c>
      <c r="G27" s="30">
        <v>0.51</v>
      </c>
      <c r="H27" s="6"/>
      <c r="I27" s="15">
        <f>MIN(C27:G27)</f>
        <v>0.51</v>
      </c>
      <c r="J27" s="15">
        <f>MAX(C27:G27)</f>
        <v>5.0999999999999996</v>
      </c>
      <c r="K27" s="17">
        <f>AVERAGE(C27:G27)</f>
        <v>1.706</v>
      </c>
      <c r="L27" s="17">
        <f>STDEV(C27:G27)</f>
        <v>1.9191743016203613</v>
      </c>
      <c r="M27" s="6"/>
      <c r="N27" s="29">
        <v>4.5999999999999996</v>
      </c>
      <c r="O27" s="3">
        <f t="shared" ref="O27:Q28" si="5">C27/$N27</f>
        <v>0.28260869565217395</v>
      </c>
      <c r="P27" s="3">
        <f t="shared" si="5"/>
        <v>1.1086956521739131</v>
      </c>
      <c r="Q27" s="3">
        <f t="shared" si="5"/>
        <v>0.19347826086956524</v>
      </c>
      <c r="R27" s="3"/>
      <c r="S27" s="3">
        <f>G27/$N27</f>
        <v>0.11086956521739132</v>
      </c>
      <c r="T27" s="6"/>
    </row>
    <row r="28" spans="1:20" x14ac:dyDescent="0.3">
      <c r="A28" s="27" t="s">
        <v>185</v>
      </c>
      <c r="B28" s="29" t="s">
        <v>186</v>
      </c>
      <c r="C28" s="30">
        <v>8</v>
      </c>
      <c r="D28" s="30">
        <v>9</v>
      </c>
      <c r="E28" s="30">
        <v>9</v>
      </c>
      <c r="F28" s="30">
        <v>11</v>
      </c>
      <c r="G28" s="30">
        <v>10</v>
      </c>
      <c r="H28" s="6"/>
      <c r="I28" s="15">
        <f>MIN(C28:G28)</f>
        <v>8</v>
      </c>
      <c r="J28" s="15">
        <f>MAX(C28:G28)</f>
        <v>11</v>
      </c>
      <c r="K28" s="17">
        <f>AVERAGE(C28:G28)</f>
        <v>9.4</v>
      </c>
      <c r="L28" s="17">
        <f>STDEV(C28:G28)</f>
        <v>1.1401754250991367</v>
      </c>
      <c r="M28" s="6"/>
      <c r="N28" s="29">
        <v>550</v>
      </c>
      <c r="O28" s="3">
        <f t="shared" si="5"/>
        <v>1.4545454545454545E-2</v>
      </c>
      <c r="P28" s="3">
        <f t="shared" si="5"/>
        <v>1.6363636363636365E-2</v>
      </c>
      <c r="Q28" s="3">
        <f t="shared" si="5"/>
        <v>1.6363636363636365E-2</v>
      </c>
      <c r="R28" s="3">
        <f>F28/$N28</f>
        <v>0.02</v>
      </c>
      <c r="S28" s="3">
        <f>G28/$N28</f>
        <v>1.8181818181818181E-2</v>
      </c>
      <c r="T28" s="6"/>
    </row>
    <row r="29" spans="1:20" x14ac:dyDescent="0.3">
      <c r="A29" s="27" t="s">
        <v>187</v>
      </c>
      <c r="B29" s="29" t="s">
        <v>188</v>
      </c>
      <c r="C29" s="30" t="s">
        <v>161</v>
      </c>
      <c r="D29" s="30" t="s">
        <v>161</v>
      </c>
      <c r="E29" s="30" t="s">
        <v>161</v>
      </c>
      <c r="F29" s="30" t="s">
        <v>161</v>
      </c>
      <c r="G29" s="30" t="s">
        <v>161</v>
      </c>
      <c r="H29" s="6"/>
      <c r="I29" s="15"/>
      <c r="J29" s="15"/>
      <c r="K29" s="17"/>
      <c r="L29" s="17"/>
      <c r="M29" s="6"/>
      <c r="N29" s="29">
        <v>30</v>
      </c>
      <c r="O29" s="3"/>
      <c r="P29" s="3"/>
      <c r="Q29" s="3"/>
      <c r="R29" s="3"/>
      <c r="S29" s="3"/>
      <c r="T29" s="6"/>
    </row>
    <row r="30" spans="1:20" x14ac:dyDescent="0.3">
      <c r="A30" s="27" t="s">
        <v>189</v>
      </c>
      <c r="B30" s="29" t="s">
        <v>190</v>
      </c>
      <c r="C30" s="30">
        <v>21.7</v>
      </c>
      <c r="D30" s="30">
        <v>22.2</v>
      </c>
      <c r="E30" s="30">
        <v>23.3</v>
      </c>
      <c r="F30" s="30">
        <v>21.8</v>
      </c>
      <c r="G30" s="30">
        <v>10</v>
      </c>
      <c r="H30" s="6"/>
      <c r="I30" s="15">
        <f t="shared" ref="I30:I43" si="6">MIN(C30:G30)</f>
        <v>10</v>
      </c>
      <c r="J30" s="15">
        <f t="shared" ref="J30:J43" si="7">MAX(C30:G30)</f>
        <v>23.3</v>
      </c>
      <c r="K30" s="17">
        <f t="shared" ref="K30:K43" si="8">AVERAGE(C30:G30)</f>
        <v>19.8</v>
      </c>
      <c r="L30" s="17">
        <f t="shared" ref="L30:L43" si="9">STDEV(C30:G30)</f>
        <v>5.5149796010502072</v>
      </c>
      <c r="M30" s="6"/>
      <c r="N30" s="29">
        <v>64</v>
      </c>
      <c r="O30" s="3">
        <f t="shared" ref="O30:O42" si="10">C30/$N30</f>
        <v>0.33906249999999999</v>
      </c>
      <c r="P30" s="3">
        <f t="shared" ref="P30:P42" si="11">D30/$N30</f>
        <v>0.34687499999999999</v>
      </c>
      <c r="Q30" s="3">
        <f t="shared" ref="Q30:Q42" si="12">E30/$N30</f>
        <v>0.36406250000000001</v>
      </c>
      <c r="R30" s="3">
        <f t="shared" ref="R30:R42" si="13">F30/$N30</f>
        <v>0.34062500000000001</v>
      </c>
      <c r="S30" s="3">
        <f t="shared" ref="S30:S42" si="14">G30/$N30</f>
        <v>0.15625</v>
      </c>
      <c r="T30" s="6"/>
    </row>
    <row r="31" spans="1:20" x14ac:dyDescent="0.3">
      <c r="A31" s="27" t="s">
        <v>191</v>
      </c>
      <c r="B31" s="29" t="s">
        <v>192</v>
      </c>
      <c r="C31" s="30">
        <v>2.6</v>
      </c>
      <c r="D31" s="30">
        <v>2.5</v>
      </c>
      <c r="E31" s="30">
        <v>2.5</v>
      </c>
      <c r="F31" s="30">
        <v>2.7</v>
      </c>
      <c r="G31" s="30">
        <v>1.1000000000000001</v>
      </c>
      <c r="H31" s="6"/>
      <c r="I31" s="15">
        <f t="shared" si="6"/>
        <v>1.1000000000000001</v>
      </c>
      <c r="J31" s="15">
        <f t="shared" si="7"/>
        <v>2.7</v>
      </c>
      <c r="K31" s="17">
        <f t="shared" si="8"/>
        <v>2.2800000000000002</v>
      </c>
      <c r="L31" s="17">
        <f t="shared" si="9"/>
        <v>0.66483080554378726</v>
      </c>
      <c r="M31" s="6"/>
      <c r="N31" s="29">
        <v>7.1</v>
      </c>
      <c r="O31" s="3">
        <f t="shared" si="10"/>
        <v>0.36619718309859156</v>
      </c>
      <c r="P31" s="3">
        <f t="shared" si="11"/>
        <v>0.35211267605633806</v>
      </c>
      <c r="Q31" s="3">
        <f t="shared" si="12"/>
        <v>0.35211267605633806</v>
      </c>
      <c r="R31" s="3">
        <f t="shared" si="13"/>
        <v>0.38028169014084512</v>
      </c>
      <c r="S31" s="3">
        <f t="shared" si="14"/>
        <v>0.15492957746478875</v>
      </c>
      <c r="T31" s="6"/>
    </row>
    <row r="32" spans="1:20" x14ac:dyDescent="0.3">
      <c r="A32" s="27" t="s">
        <v>193</v>
      </c>
      <c r="B32" s="29" t="s">
        <v>194</v>
      </c>
      <c r="C32" s="30">
        <v>10.9</v>
      </c>
      <c r="D32" s="30">
        <v>9.8000000000000007</v>
      </c>
      <c r="E32" s="30">
        <v>9.6</v>
      </c>
      <c r="F32" s="30">
        <v>11.3</v>
      </c>
      <c r="G32" s="30">
        <v>4.2</v>
      </c>
      <c r="H32" s="6"/>
      <c r="I32" s="15">
        <f t="shared" si="6"/>
        <v>4.2</v>
      </c>
      <c r="J32" s="15">
        <f t="shared" si="7"/>
        <v>11.3</v>
      </c>
      <c r="K32" s="17">
        <f t="shared" si="8"/>
        <v>9.1600000000000019</v>
      </c>
      <c r="L32" s="17">
        <f t="shared" si="9"/>
        <v>2.8640879874752332</v>
      </c>
      <c r="M32" s="6"/>
      <c r="N32" s="29">
        <v>26</v>
      </c>
      <c r="O32" s="3">
        <f t="shared" si="10"/>
        <v>0.41923076923076924</v>
      </c>
      <c r="P32" s="3">
        <f t="shared" si="11"/>
        <v>0.37692307692307697</v>
      </c>
      <c r="Q32" s="3">
        <f t="shared" si="12"/>
        <v>0.3692307692307692</v>
      </c>
      <c r="R32" s="3">
        <f t="shared" si="13"/>
        <v>0.43461538461538463</v>
      </c>
      <c r="S32" s="3">
        <f t="shared" si="14"/>
        <v>0.16153846153846155</v>
      </c>
      <c r="T32" s="6"/>
    </row>
    <row r="33" spans="1:20" x14ac:dyDescent="0.3">
      <c r="A33" s="27" t="s">
        <v>195</v>
      </c>
      <c r="B33" s="29" t="s">
        <v>196</v>
      </c>
      <c r="C33" s="30">
        <v>2.2999999999999998</v>
      </c>
      <c r="D33" s="30">
        <v>2</v>
      </c>
      <c r="E33" s="30">
        <v>1.9</v>
      </c>
      <c r="F33" s="30">
        <v>2.4</v>
      </c>
      <c r="G33" s="30">
        <v>0.9</v>
      </c>
      <c r="H33" s="6"/>
      <c r="I33" s="15">
        <f t="shared" si="6"/>
        <v>0.9</v>
      </c>
      <c r="J33" s="15">
        <f t="shared" si="7"/>
        <v>2.4</v>
      </c>
      <c r="K33" s="17">
        <f t="shared" si="8"/>
        <v>1.9</v>
      </c>
      <c r="L33" s="17">
        <f t="shared" si="9"/>
        <v>0.59581876439064807</v>
      </c>
      <c r="M33" s="6"/>
      <c r="N33" s="29">
        <v>4.5</v>
      </c>
      <c r="O33" s="3">
        <f t="shared" si="10"/>
        <v>0.51111111111111107</v>
      </c>
      <c r="P33" s="3">
        <f t="shared" si="11"/>
        <v>0.44444444444444442</v>
      </c>
      <c r="Q33" s="3">
        <f t="shared" si="12"/>
        <v>0.42222222222222222</v>
      </c>
      <c r="R33" s="3">
        <f t="shared" si="13"/>
        <v>0.53333333333333333</v>
      </c>
      <c r="S33" s="3">
        <f t="shared" si="14"/>
        <v>0.2</v>
      </c>
      <c r="T33" s="6"/>
    </row>
    <row r="34" spans="1:20" x14ac:dyDescent="0.3">
      <c r="A34" s="27" t="s">
        <v>197</v>
      </c>
      <c r="B34" s="29" t="s">
        <v>198</v>
      </c>
      <c r="C34" s="30">
        <v>0.6</v>
      </c>
      <c r="D34" s="30">
        <v>0.5</v>
      </c>
      <c r="E34" s="30">
        <v>0.5</v>
      </c>
      <c r="F34" s="30">
        <v>0.5</v>
      </c>
      <c r="G34" s="30">
        <v>0.2</v>
      </c>
      <c r="H34" s="6"/>
      <c r="I34" s="15">
        <f t="shared" si="6"/>
        <v>0.2</v>
      </c>
      <c r="J34" s="15">
        <f t="shared" si="7"/>
        <v>0.6</v>
      </c>
      <c r="K34" s="17">
        <f t="shared" si="8"/>
        <v>0.46000000000000008</v>
      </c>
      <c r="L34" s="17">
        <f t="shared" si="9"/>
        <v>0.15165750888103072</v>
      </c>
      <c r="M34" s="6"/>
      <c r="N34" s="29">
        <v>0.88</v>
      </c>
      <c r="O34" s="3">
        <f t="shared" si="10"/>
        <v>0.68181818181818177</v>
      </c>
      <c r="P34" s="3">
        <f t="shared" si="11"/>
        <v>0.56818181818181823</v>
      </c>
      <c r="Q34" s="3">
        <f t="shared" si="12"/>
        <v>0.56818181818181823</v>
      </c>
      <c r="R34" s="3">
        <f t="shared" si="13"/>
        <v>0.56818181818181823</v>
      </c>
      <c r="S34" s="3">
        <f t="shared" si="14"/>
        <v>0.22727272727272729</v>
      </c>
      <c r="T34" s="6"/>
    </row>
    <row r="35" spans="1:20" x14ac:dyDescent="0.3">
      <c r="A35" s="27" t="s">
        <v>199</v>
      </c>
      <c r="B35" s="29" t="s">
        <v>200</v>
      </c>
      <c r="C35" s="30">
        <v>2.9</v>
      </c>
      <c r="D35" s="30">
        <v>2.4</v>
      </c>
      <c r="E35" s="30">
        <v>2.2999999999999998</v>
      </c>
      <c r="F35" s="30">
        <v>2.7</v>
      </c>
      <c r="G35" s="30">
        <v>1.1000000000000001</v>
      </c>
      <c r="H35" s="6"/>
      <c r="I35" s="15">
        <f t="shared" si="6"/>
        <v>1.1000000000000001</v>
      </c>
      <c r="J35" s="15">
        <f t="shared" si="7"/>
        <v>2.9</v>
      </c>
      <c r="K35" s="17">
        <f t="shared" si="8"/>
        <v>2.2800000000000002</v>
      </c>
      <c r="L35" s="17">
        <f t="shared" si="9"/>
        <v>0.70142711667000723</v>
      </c>
      <c r="M35" s="6"/>
      <c r="N35" s="29">
        <v>3.8</v>
      </c>
      <c r="O35" s="3">
        <f t="shared" si="10"/>
        <v>0.76315789473684215</v>
      </c>
      <c r="P35" s="3">
        <f t="shared" si="11"/>
        <v>0.63157894736842102</v>
      </c>
      <c r="Q35" s="3">
        <f t="shared" si="12"/>
        <v>0.60526315789473684</v>
      </c>
      <c r="R35" s="3">
        <f t="shared" si="13"/>
        <v>0.71052631578947378</v>
      </c>
      <c r="S35" s="3">
        <f t="shared" si="14"/>
        <v>0.28947368421052633</v>
      </c>
      <c r="T35" s="6"/>
    </row>
    <row r="36" spans="1:20" x14ac:dyDescent="0.3">
      <c r="A36" s="27" t="s">
        <v>201</v>
      </c>
      <c r="B36" s="29" t="s">
        <v>202</v>
      </c>
      <c r="C36" s="30">
        <v>0.4</v>
      </c>
      <c r="D36" s="30">
        <v>0.3</v>
      </c>
      <c r="E36" s="30">
        <v>0.3</v>
      </c>
      <c r="F36" s="30">
        <v>0.3</v>
      </c>
      <c r="G36" s="30">
        <v>0.1</v>
      </c>
      <c r="H36" s="6"/>
      <c r="I36" s="15">
        <f t="shared" si="6"/>
        <v>0.1</v>
      </c>
      <c r="J36" s="15">
        <f t="shared" si="7"/>
        <v>0.4</v>
      </c>
      <c r="K36" s="17">
        <f t="shared" si="8"/>
        <v>0.28000000000000003</v>
      </c>
      <c r="L36" s="17">
        <f t="shared" si="9"/>
        <v>0.10954451150103309</v>
      </c>
      <c r="M36" s="6"/>
      <c r="N36" s="29">
        <v>0.64</v>
      </c>
      <c r="O36" s="3">
        <f t="shared" si="10"/>
        <v>0.625</v>
      </c>
      <c r="P36" s="3">
        <f t="shared" si="11"/>
        <v>0.46875</v>
      </c>
      <c r="Q36" s="3">
        <f t="shared" si="12"/>
        <v>0.46875</v>
      </c>
      <c r="R36" s="3">
        <f t="shared" si="13"/>
        <v>0.46875</v>
      </c>
      <c r="S36" s="3">
        <f t="shared" si="14"/>
        <v>0.15625</v>
      </c>
      <c r="T36" s="6"/>
    </row>
    <row r="37" spans="1:20" x14ac:dyDescent="0.3">
      <c r="A37" s="27" t="s">
        <v>203</v>
      </c>
      <c r="B37" s="29" t="s">
        <v>204</v>
      </c>
      <c r="C37" s="30">
        <v>2.2999999999999998</v>
      </c>
      <c r="D37" s="30">
        <v>1.8</v>
      </c>
      <c r="E37" s="30">
        <v>1.6</v>
      </c>
      <c r="F37" s="30">
        <v>1.7</v>
      </c>
      <c r="G37" s="30">
        <v>0.8</v>
      </c>
      <c r="H37" s="6"/>
      <c r="I37" s="15">
        <f t="shared" si="6"/>
        <v>0.8</v>
      </c>
      <c r="J37" s="15">
        <f t="shared" si="7"/>
        <v>2.2999999999999998</v>
      </c>
      <c r="K37" s="17">
        <f t="shared" si="8"/>
        <v>1.64</v>
      </c>
      <c r="L37" s="17">
        <f t="shared" si="9"/>
        <v>0.54129474410897482</v>
      </c>
      <c r="M37" s="6"/>
      <c r="N37" s="29">
        <v>3.5</v>
      </c>
      <c r="O37" s="3">
        <f t="shared" si="10"/>
        <v>0.65714285714285714</v>
      </c>
      <c r="P37" s="3">
        <f t="shared" si="11"/>
        <v>0.51428571428571435</v>
      </c>
      <c r="Q37" s="3">
        <f t="shared" si="12"/>
        <v>0.45714285714285718</v>
      </c>
      <c r="R37" s="3">
        <f t="shared" si="13"/>
        <v>0.48571428571428571</v>
      </c>
      <c r="S37" s="3">
        <f t="shared" si="14"/>
        <v>0.22857142857142859</v>
      </c>
      <c r="T37" s="6"/>
    </row>
    <row r="38" spans="1:20" x14ac:dyDescent="0.3">
      <c r="A38" s="27" t="s">
        <v>205</v>
      </c>
      <c r="B38" s="29" t="s">
        <v>206</v>
      </c>
      <c r="C38" s="30">
        <v>0.4</v>
      </c>
      <c r="D38" s="30">
        <v>0.3</v>
      </c>
      <c r="E38" s="30">
        <v>0.3</v>
      </c>
      <c r="F38" s="30">
        <v>0.3</v>
      </c>
      <c r="G38" s="30">
        <v>0.2</v>
      </c>
      <c r="H38" s="6"/>
      <c r="I38" s="15">
        <f t="shared" si="6"/>
        <v>0.2</v>
      </c>
      <c r="J38" s="15">
        <f t="shared" si="7"/>
        <v>0.4</v>
      </c>
      <c r="K38" s="17">
        <f t="shared" si="8"/>
        <v>0.3</v>
      </c>
      <c r="L38" s="17">
        <f t="shared" si="9"/>
        <v>7.0710678118654682E-2</v>
      </c>
      <c r="M38" s="6"/>
      <c r="N38" s="29">
        <v>0.8</v>
      </c>
      <c r="O38" s="3">
        <f t="shared" si="10"/>
        <v>0.5</v>
      </c>
      <c r="P38" s="3">
        <f t="shared" si="11"/>
        <v>0.37499999999999994</v>
      </c>
      <c r="Q38" s="3">
        <f t="shared" si="12"/>
        <v>0.37499999999999994</v>
      </c>
      <c r="R38" s="3">
        <f t="shared" si="13"/>
        <v>0.37499999999999994</v>
      </c>
      <c r="S38" s="3">
        <f t="shared" si="14"/>
        <v>0.25</v>
      </c>
      <c r="T38" s="6"/>
    </row>
    <row r="39" spans="1:20" x14ac:dyDescent="0.3">
      <c r="A39" s="27" t="s">
        <v>207</v>
      </c>
      <c r="B39" s="29" t="s">
        <v>208</v>
      </c>
      <c r="C39" s="30">
        <v>1.3</v>
      </c>
      <c r="D39" s="30">
        <v>1</v>
      </c>
      <c r="E39" s="30">
        <v>0.8</v>
      </c>
      <c r="F39" s="30">
        <v>0.9</v>
      </c>
      <c r="G39" s="30">
        <v>0.4</v>
      </c>
      <c r="H39" s="6"/>
      <c r="I39" s="15">
        <f t="shared" si="6"/>
        <v>0.4</v>
      </c>
      <c r="J39" s="15">
        <f t="shared" si="7"/>
        <v>1.3</v>
      </c>
      <c r="K39" s="17">
        <f t="shared" si="8"/>
        <v>0.87999999999999989</v>
      </c>
      <c r="L39" s="17">
        <f t="shared" si="9"/>
        <v>0.32710854467592315</v>
      </c>
      <c r="M39" s="6"/>
      <c r="N39" s="29">
        <v>2.2999999999999998</v>
      </c>
      <c r="O39" s="3">
        <f t="shared" si="10"/>
        <v>0.56521739130434789</v>
      </c>
      <c r="P39" s="3">
        <f t="shared" si="11"/>
        <v>0.43478260869565222</v>
      </c>
      <c r="Q39" s="3">
        <f t="shared" si="12"/>
        <v>0.34782608695652178</v>
      </c>
      <c r="R39" s="3">
        <f t="shared" si="13"/>
        <v>0.39130434782608697</v>
      </c>
      <c r="S39" s="3">
        <f t="shared" si="14"/>
        <v>0.17391304347826089</v>
      </c>
      <c r="T39" s="6"/>
    </row>
    <row r="40" spans="1:20" x14ac:dyDescent="0.3">
      <c r="A40" s="27" t="s">
        <v>209</v>
      </c>
      <c r="B40" s="29" t="s">
        <v>210</v>
      </c>
      <c r="C40" s="30">
        <v>0.2</v>
      </c>
      <c r="D40" s="30">
        <v>0.1</v>
      </c>
      <c r="E40" s="30">
        <v>0.1</v>
      </c>
      <c r="F40" s="30">
        <v>0.1</v>
      </c>
      <c r="G40" s="30">
        <v>0.1</v>
      </c>
      <c r="H40" s="6"/>
      <c r="I40" s="15">
        <f t="shared" si="6"/>
        <v>0.1</v>
      </c>
      <c r="J40" s="15">
        <f t="shared" si="7"/>
        <v>0.2</v>
      </c>
      <c r="K40" s="17">
        <f t="shared" si="8"/>
        <v>0.12</v>
      </c>
      <c r="L40" s="17">
        <f t="shared" si="9"/>
        <v>4.472135954999585E-2</v>
      </c>
      <c r="M40" s="6"/>
      <c r="N40" s="29">
        <v>0.33</v>
      </c>
      <c r="O40" s="3">
        <f t="shared" si="10"/>
        <v>0.60606060606060608</v>
      </c>
      <c r="P40" s="3">
        <f t="shared" si="11"/>
        <v>0.30303030303030304</v>
      </c>
      <c r="Q40" s="3">
        <f t="shared" si="12"/>
        <v>0.30303030303030304</v>
      </c>
      <c r="R40" s="3">
        <f t="shared" si="13"/>
        <v>0.30303030303030304</v>
      </c>
      <c r="S40" s="3">
        <f t="shared" si="14"/>
        <v>0.30303030303030304</v>
      </c>
      <c r="T40" s="6"/>
    </row>
    <row r="41" spans="1:20" x14ac:dyDescent="0.3">
      <c r="A41" s="27" t="s">
        <v>211</v>
      </c>
      <c r="B41" s="29" t="s">
        <v>212</v>
      </c>
      <c r="C41" s="30">
        <v>1.2</v>
      </c>
      <c r="D41" s="30">
        <v>0.9</v>
      </c>
      <c r="E41" s="30">
        <v>0.7</v>
      </c>
      <c r="F41" s="30">
        <v>0.8</v>
      </c>
      <c r="G41" s="30">
        <v>0.4</v>
      </c>
      <c r="H41" s="6"/>
      <c r="I41" s="15">
        <f t="shared" si="6"/>
        <v>0.4</v>
      </c>
      <c r="J41" s="15">
        <f t="shared" si="7"/>
        <v>1.2</v>
      </c>
      <c r="K41" s="17">
        <f t="shared" si="8"/>
        <v>0.79999999999999993</v>
      </c>
      <c r="L41" s="17">
        <f t="shared" si="9"/>
        <v>0.29154759474226533</v>
      </c>
      <c r="M41" s="6"/>
      <c r="N41" s="29">
        <v>2.2000000000000002</v>
      </c>
      <c r="O41" s="3">
        <f t="shared" si="10"/>
        <v>0.54545454545454541</v>
      </c>
      <c r="P41" s="3">
        <f t="shared" si="11"/>
        <v>0.40909090909090906</v>
      </c>
      <c r="Q41" s="3">
        <f t="shared" si="12"/>
        <v>0.31818181818181812</v>
      </c>
      <c r="R41" s="3">
        <f t="shared" si="13"/>
        <v>0.36363636363636365</v>
      </c>
      <c r="S41" s="3">
        <f t="shared" si="14"/>
        <v>0.18181818181818182</v>
      </c>
      <c r="T41" s="6"/>
    </row>
    <row r="42" spans="1:20" x14ac:dyDescent="0.3">
      <c r="A42" s="27" t="s">
        <v>213</v>
      </c>
      <c r="B42" s="29" t="s">
        <v>214</v>
      </c>
      <c r="C42" s="30">
        <v>0.2</v>
      </c>
      <c r="D42" s="30">
        <v>0.1</v>
      </c>
      <c r="E42" s="30">
        <v>0.1</v>
      </c>
      <c r="F42" s="30">
        <v>0.1</v>
      </c>
      <c r="G42" s="30">
        <v>0.1</v>
      </c>
      <c r="H42" s="6"/>
      <c r="I42" s="15">
        <f t="shared" si="6"/>
        <v>0.1</v>
      </c>
      <c r="J42" s="15">
        <f t="shared" si="7"/>
        <v>0.2</v>
      </c>
      <c r="K42" s="17">
        <f t="shared" si="8"/>
        <v>0.12</v>
      </c>
      <c r="L42" s="17">
        <f t="shared" si="9"/>
        <v>4.472135954999585E-2</v>
      </c>
      <c r="M42" s="6"/>
      <c r="N42" s="29">
        <v>0.32</v>
      </c>
      <c r="O42" s="3">
        <f t="shared" si="10"/>
        <v>0.625</v>
      </c>
      <c r="P42" s="3">
        <f t="shared" si="11"/>
        <v>0.3125</v>
      </c>
      <c r="Q42" s="3">
        <f t="shared" si="12"/>
        <v>0.3125</v>
      </c>
      <c r="R42" s="3">
        <f t="shared" si="13"/>
        <v>0.3125</v>
      </c>
      <c r="S42" s="3">
        <f t="shared" si="14"/>
        <v>0.3125</v>
      </c>
      <c r="T42" s="6"/>
    </row>
    <row r="43" spans="1:20" x14ac:dyDescent="0.3">
      <c r="A43" s="27" t="s">
        <v>215</v>
      </c>
      <c r="B43" s="29" t="s">
        <v>216</v>
      </c>
      <c r="C43" s="30">
        <v>0.13</v>
      </c>
      <c r="D43" s="30">
        <v>0.23</v>
      </c>
      <c r="E43" s="30">
        <v>0.12</v>
      </c>
      <c r="F43" s="30" t="s">
        <v>161</v>
      </c>
      <c r="G43" s="30">
        <v>0.24</v>
      </c>
      <c r="H43" s="6"/>
      <c r="I43" s="15">
        <f t="shared" si="6"/>
        <v>0.12</v>
      </c>
      <c r="J43" s="15">
        <f t="shared" si="7"/>
        <v>0.24</v>
      </c>
      <c r="K43" s="17">
        <f t="shared" si="8"/>
        <v>0.18</v>
      </c>
      <c r="L43" s="17">
        <f t="shared" si="9"/>
        <v>6.3770421565696608E-2</v>
      </c>
      <c r="M43" s="6"/>
      <c r="N43" s="29">
        <v>0.75</v>
      </c>
      <c r="O43" s="3">
        <f>C43/$N43</f>
        <v>0.17333333333333334</v>
      </c>
      <c r="P43" s="3">
        <f>D43/$N43</f>
        <v>0.3066666666666667</v>
      </c>
      <c r="Q43" s="3">
        <f>E43/$N43</f>
        <v>0.16</v>
      </c>
      <c r="R43" s="3"/>
      <c r="S43" s="3">
        <f>G43/$N43</f>
        <v>0.32</v>
      </c>
      <c r="T43" s="6"/>
    </row>
    <row r="44" spans="1:20" x14ac:dyDescent="0.3">
      <c r="A44" s="27" t="s">
        <v>217</v>
      </c>
      <c r="B44" s="29" t="s">
        <v>218</v>
      </c>
      <c r="C44" s="30" t="s">
        <v>161</v>
      </c>
      <c r="D44" s="30" t="s">
        <v>161</v>
      </c>
      <c r="E44" s="30" t="s">
        <v>161</v>
      </c>
      <c r="F44" s="30" t="s">
        <v>161</v>
      </c>
      <c r="G44" s="30" t="s">
        <v>161</v>
      </c>
      <c r="H44" s="6"/>
      <c r="I44" s="15"/>
      <c r="J44" s="15"/>
      <c r="K44" s="17"/>
      <c r="L44" s="17"/>
      <c r="M44" s="6"/>
      <c r="N44" s="29">
        <v>4.0000000000000002E-4</v>
      </c>
      <c r="O44" s="3"/>
      <c r="P44" s="3"/>
      <c r="Q44" s="3"/>
      <c r="R44" s="3"/>
      <c r="S44" s="3"/>
      <c r="T44" s="6"/>
    </row>
    <row r="45" spans="1:20" x14ac:dyDescent="0.3">
      <c r="A45" s="27" t="s">
        <v>219</v>
      </c>
      <c r="B45" s="29" t="s">
        <v>220</v>
      </c>
      <c r="C45" s="30">
        <v>3.0000000000000001E-3</v>
      </c>
      <c r="D45" s="30">
        <v>2E-3</v>
      </c>
      <c r="E45" s="30">
        <v>3.0000000000000001E-3</v>
      </c>
      <c r="F45" s="30">
        <v>3.0000000000000001E-3</v>
      </c>
      <c r="G45" s="30">
        <v>4.0000000000000001E-3</v>
      </c>
      <c r="H45" s="6"/>
      <c r="I45" s="15"/>
      <c r="J45" s="15"/>
      <c r="K45" s="17"/>
      <c r="L45" s="17"/>
      <c r="M45" s="6"/>
      <c r="N45" s="29">
        <v>1.8E-3</v>
      </c>
      <c r="O45" s="3">
        <f>C45/$N45</f>
        <v>1.6666666666666667</v>
      </c>
      <c r="P45" s="3">
        <f t="shared" ref="P45" si="15">D45/$N45</f>
        <v>1.1111111111111112</v>
      </c>
      <c r="Q45" s="3">
        <f t="shared" ref="Q45" si="16">E45/$N45</f>
        <v>1.6666666666666667</v>
      </c>
      <c r="R45" s="3">
        <f t="shared" ref="R45" si="17">F45/$N45</f>
        <v>1.6666666666666667</v>
      </c>
      <c r="S45" s="3">
        <f t="shared" ref="S45" si="18">G45/$N45</f>
        <v>2.2222222222222223</v>
      </c>
      <c r="T45" s="6"/>
    </row>
    <row r="46" spans="1:20" x14ac:dyDescent="0.3">
      <c r="A46" s="27" t="s">
        <v>221</v>
      </c>
      <c r="B46" s="29" t="s">
        <v>222</v>
      </c>
      <c r="C46" s="30" t="s">
        <v>161</v>
      </c>
      <c r="D46" s="30" t="s">
        <v>161</v>
      </c>
      <c r="E46" s="30" t="s">
        <v>161</v>
      </c>
      <c r="F46" s="30" t="s">
        <v>161</v>
      </c>
      <c r="G46" s="30" t="s">
        <v>161</v>
      </c>
      <c r="H46" s="6"/>
      <c r="I46" s="15"/>
      <c r="J46" s="15"/>
      <c r="K46" s="17"/>
      <c r="L46" s="17"/>
      <c r="M46" s="6"/>
      <c r="N46" s="29">
        <v>1</v>
      </c>
      <c r="O46" s="3"/>
      <c r="P46" s="3"/>
      <c r="Q46" s="3"/>
      <c r="R46" s="3"/>
      <c r="S46" s="3"/>
      <c r="T46" s="6"/>
    </row>
    <row r="47" spans="1:20" x14ac:dyDescent="0.3">
      <c r="A47" s="27" t="s">
        <v>223</v>
      </c>
      <c r="B47" s="29" t="s">
        <v>224</v>
      </c>
      <c r="C47" s="30">
        <v>6.4</v>
      </c>
      <c r="D47" s="30">
        <v>11</v>
      </c>
      <c r="E47" s="30">
        <v>8</v>
      </c>
      <c r="F47" s="30">
        <v>4.7</v>
      </c>
      <c r="G47" s="30">
        <v>11</v>
      </c>
      <c r="H47" s="6"/>
      <c r="I47" s="15">
        <f>MIN(C47:G47)</f>
        <v>4.7</v>
      </c>
      <c r="J47" s="15">
        <f>MAX(C47:G47)</f>
        <v>11</v>
      </c>
      <c r="K47" s="17">
        <f>AVERAGE(C47:G47)</f>
        <v>8.2199999999999989</v>
      </c>
      <c r="L47" s="17">
        <f>STDEV(C47:G47)</f>
        <v>2.7932060432413541</v>
      </c>
      <c r="M47" s="6"/>
      <c r="N47" s="29">
        <v>17</v>
      </c>
      <c r="O47" s="3">
        <f>C47/$N47</f>
        <v>0.37647058823529411</v>
      </c>
      <c r="P47" s="3">
        <f>D47/$N47</f>
        <v>0.6470588235294118</v>
      </c>
      <c r="Q47" s="3">
        <f>E47/$N47</f>
        <v>0.47058823529411764</v>
      </c>
      <c r="R47" s="3">
        <f>F47/$N47</f>
        <v>0.27647058823529413</v>
      </c>
      <c r="S47" s="3">
        <f>G47/$N47</f>
        <v>0.6470588235294118</v>
      </c>
      <c r="T47" s="6"/>
    </row>
    <row r="48" spans="1:20" x14ac:dyDescent="0.3">
      <c r="A48" s="27" t="s">
        <v>225</v>
      </c>
      <c r="B48" s="29" t="s">
        <v>226</v>
      </c>
      <c r="C48" s="30">
        <v>0.2</v>
      </c>
      <c r="D48" s="30">
        <v>0.2</v>
      </c>
      <c r="E48" s="30">
        <v>0.25</v>
      </c>
      <c r="F48" s="30">
        <v>0.17</v>
      </c>
      <c r="G48" s="30">
        <v>0.22</v>
      </c>
      <c r="H48" s="6"/>
      <c r="I48" s="15">
        <f>MIN(C48:G48)</f>
        <v>0.17</v>
      </c>
      <c r="J48" s="15">
        <f>MAX(C48:G48)</f>
        <v>0.25</v>
      </c>
      <c r="K48" s="17">
        <f>AVERAGE(C48:G48)</f>
        <v>0.20800000000000002</v>
      </c>
      <c r="L48" s="17">
        <f>STDEV(C48:G48)</f>
        <v>2.9495762407505299E-2</v>
      </c>
      <c r="M48" s="6"/>
      <c r="N48" s="29">
        <v>0.127</v>
      </c>
      <c r="O48" s="3">
        <f t="shared" ref="O48:P50" si="19">C48/$N48</f>
        <v>1.5748031496062993</v>
      </c>
      <c r="P48" s="3">
        <f t="shared" si="19"/>
        <v>1.5748031496062993</v>
      </c>
      <c r="Q48" s="3"/>
      <c r="R48" s="3">
        <f t="shared" ref="R48:S50" si="20">F48/$N48</f>
        <v>1.3385826771653544</v>
      </c>
      <c r="S48" s="3">
        <f t="shared" si="20"/>
        <v>1.7322834645669292</v>
      </c>
      <c r="T48" s="6"/>
    </row>
    <row r="49" spans="1:20" x14ac:dyDescent="0.3">
      <c r="A49" s="27" t="s">
        <v>227</v>
      </c>
      <c r="B49" s="29" t="s">
        <v>228</v>
      </c>
      <c r="C49" s="30">
        <v>3.1</v>
      </c>
      <c r="D49" s="30">
        <v>4.2</v>
      </c>
      <c r="E49" s="30">
        <v>4.2</v>
      </c>
      <c r="F49" s="30">
        <v>2.2999999999999998</v>
      </c>
      <c r="G49" s="30">
        <v>5.9</v>
      </c>
      <c r="H49" s="6"/>
      <c r="I49" s="15">
        <f>MIN(C49:G49)</f>
        <v>2.2999999999999998</v>
      </c>
      <c r="J49" s="15">
        <f>MAX(C49:G49)</f>
        <v>5.9</v>
      </c>
      <c r="K49" s="17">
        <f>AVERAGE(C49:G49)</f>
        <v>3.9400000000000004</v>
      </c>
      <c r="L49" s="17">
        <f>STDEV(C49:G49)</f>
        <v>1.3575713609236151</v>
      </c>
      <c r="M49" s="6"/>
      <c r="N49" s="29">
        <v>10.7</v>
      </c>
      <c r="O49" s="3">
        <f t="shared" si="19"/>
        <v>0.28971962616822433</v>
      </c>
      <c r="P49" s="3">
        <f t="shared" si="19"/>
        <v>0.39252336448598135</v>
      </c>
      <c r="Q49" s="3">
        <f>E49/$N49</f>
        <v>0.39252336448598135</v>
      </c>
      <c r="R49" s="3">
        <f t="shared" si="20"/>
        <v>0.21495327102803738</v>
      </c>
      <c r="S49" s="3">
        <f t="shared" si="20"/>
        <v>0.55140186915887857</v>
      </c>
      <c r="T49" s="6"/>
    </row>
    <row r="50" spans="1:20" x14ac:dyDescent="0.3">
      <c r="A50" s="27" t="s">
        <v>229</v>
      </c>
      <c r="B50" s="29" t="s">
        <v>230</v>
      </c>
      <c r="C50" s="30">
        <v>0.87</v>
      </c>
      <c r="D50" s="30">
        <v>1.1000000000000001</v>
      </c>
      <c r="E50" s="30">
        <v>1</v>
      </c>
      <c r="F50" s="30">
        <v>0.49</v>
      </c>
      <c r="G50" s="30">
        <v>1.7</v>
      </c>
      <c r="H50" s="6"/>
      <c r="I50" s="15">
        <f>MIN(C50:G50)</f>
        <v>0.49</v>
      </c>
      <c r="J50" s="15">
        <f>MAX(C50:G50)</f>
        <v>1.7</v>
      </c>
      <c r="K50" s="17">
        <f>AVERAGE(C50:G50)</f>
        <v>1.032</v>
      </c>
      <c r="L50" s="17">
        <f>STDEV(C50:G50)</f>
        <v>0.43928350754381829</v>
      </c>
      <c r="M50" s="6"/>
      <c r="N50" s="29">
        <v>2.8</v>
      </c>
      <c r="O50" s="3">
        <f t="shared" si="19"/>
        <v>0.31071428571428572</v>
      </c>
      <c r="P50" s="3">
        <f t="shared" si="19"/>
        <v>0.3928571428571429</v>
      </c>
      <c r="Q50" s="3">
        <f>E50/$N50</f>
        <v>0.35714285714285715</v>
      </c>
      <c r="R50" s="3">
        <f t="shared" si="20"/>
        <v>0.17500000000000002</v>
      </c>
      <c r="S50" s="3">
        <f t="shared" si="20"/>
        <v>0.60714285714285721</v>
      </c>
      <c r="T50" s="6"/>
    </row>
    <row r="51" spans="1:20" x14ac:dyDescent="0.3">
      <c r="A51" s="27"/>
      <c r="B51" s="29"/>
      <c r="C51" s="27"/>
      <c r="D51" s="27"/>
      <c r="E51" s="27"/>
      <c r="F51" s="27"/>
      <c r="G51" s="27"/>
      <c r="H51" s="6"/>
      <c r="I51" s="27"/>
      <c r="J51" s="27"/>
      <c r="M51" s="6"/>
      <c r="N51" s="29"/>
      <c r="O51" s="27"/>
      <c r="P51" s="27"/>
      <c r="Q51" s="27"/>
      <c r="R51" s="27"/>
      <c r="S51" s="27"/>
      <c r="T51" s="6"/>
    </row>
    <row r="52" spans="1:20" x14ac:dyDescent="0.3">
      <c r="A52" s="8" t="s">
        <v>231</v>
      </c>
      <c r="B52" s="8"/>
      <c r="C52" s="8">
        <f>SUM(C29:C42)+C18</f>
        <v>49</v>
      </c>
      <c r="D52" s="8">
        <f>SUM(D30:D42)</f>
        <v>43.899999999999991</v>
      </c>
      <c r="E52" s="8">
        <f>SUM(E30:E42)</f>
        <v>43.999999999999993</v>
      </c>
      <c r="F52" s="8">
        <f t="shared" ref="F52" si="21">SUM(F29:F42)+F18</f>
        <v>47.599999999999994</v>
      </c>
      <c r="G52" s="8">
        <f>SUM(G30:G42)</f>
        <v>19.600000000000001</v>
      </c>
      <c r="H52" s="6"/>
      <c r="I52" s="27"/>
      <c r="J52" s="27"/>
      <c r="M52" s="6"/>
      <c r="N52" s="29"/>
      <c r="O52" s="27"/>
      <c r="P52" s="27"/>
      <c r="Q52" s="27"/>
      <c r="R52" s="27"/>
      <c r="S52" s="27"/>
      <c r="T52" s="6"/>
    </row>
    <row r="53" spans="1:20" x14ac:dyDescent="0.3">
      <c r="A53" s="8" t="s">
        <v>232</v>
      </c>
      <c r="B53" s="8"/>
      <c r="C53" s="9">
        <f>((C32+C34+C36+C37+C39+C18)/C52)/((C30+C38+C40+C41+C42)/C52)</f>
        <v>0.73839662447257404</v>
      </c>
      <c r="D53" s="9"/>
      <c r="E53" s="9"/>
      <c r="F53" s="9">
        <f t="shared" ref="F53" si="22">((F32+F34+F36+F37+F39+F18)/F52)/((F30+F38+F40+F41+F42)/F52)</f>
        <v>0.72294372294372289</v>
      </c>
      <c r="G53" s="9"/>
      <c r="H53" s="6"/>
      <c r="I53" s="27"/>
      <c r="J53" s="27"/>
      <c r="M53" s="6"/>
      <c r="N53" s="29"/>
      <c r="O53" s="27"/>
      <c r="P53" s="27"/>
      <c r="Q53" s="27"/>
      <c r="R53" s="27"/>
      <c r="S53" s="27"/>
      <c r="T53" s="6"/>
    </row>
    <row r="54" spans="1:20" x14ac:dyDescent="0.3">
      <c r="A54" s="27"/>
      <c r="B54" s="29"/>
      <c r="C54" s="27"/>
      <c r="D54" s="27"/>
      <c r="E54" s="27"/>
      <c r="F54" s="27"/>
      <c r="G54" s="27"/>
      <c r="H54" s="6"/>
      <c r="I54" s="27"/>
      <c r="J54" s="27"/>
      <c r="M54" s="6"/>
      <c r="N54" s="29"/>
      <c r="O54" s="27"/>
      <c r="P54" s="27"/>
      <c r="Q54" s="27"/>
      <c r="R54" s="27"/>
      <c r="S54" s="27"/>
      <c r="T54" s="6"/>
    </row>
    <row r="55" spans="1:20" x14ac:dyDescent="0.3">
      <c r="A55" s="12" t="s">
        <v>233</v>
      </c>
      <c r="B55" s="12" t="s">
        <v>234</v>
      </c>
      <c r="C55" s="12"/>
      <c r="D55" s="12"/>
      <c r="E55" s="12"/>
      <c r="F55" s="12"/>
      <c r="G55" s="12"/>
      <c r="H55" s="12"/>
      <c r="I55" s="12"/>
      <c r="J55" s="12"/>
      <c r="K55" s="13"/>
      <c r="L55" s="13"/>
      <c r="M55" s="12"/>
      <c r="N55" s="12"/>
      <c r="O55" s="13"/>
      <c r="P55" s="13"/>
      <c r="Q55" s="13"/>
      <c r="R55" s="13"/>
      <c r="S55" s="13"/>
      <c r="T55" s="6"/>
    </row>
    <row r="56" spans="1:20" x14ac:dyDescent="0.3">
      <c r="A56" s="12" t="s">
        <v>235</v>
      </c>
      <c r="B56" s="12" t="s">
        <v>236</v>
      </c>
      <c r="C56" s="12"/>
      <c r="D56" s="12"/>
      <c r="E56" s="12"/>
      <c r="F56" s="12"/>
      <c r="G56" s="12"/>
      <c r="H56" s="12"/>
      <c r="I56" s="12"/>
      <c r="J56" s="12"/>
      <c r="K56" s="13"/>
      <c r="L56" s="13"/>
      <c r="M56" s="12"/>
      <c r="N56" s="12"/>
      <c r="O56" s="13"/>
      <c r="P56" s="13"/>
      <c r="Q56" s="13"/>
      <c r="R56" s="13"/>
      <c r="S56" s="13"/>
      <c r="T56" s="6"/>
    </row>
    <row r="57" spans="1:20" x14ac:dyDescent="0.3">
      <c r="A57" s="12" t="s">
        <v>237</v>
      </c>
      <c r="B57" s="12" t="s">
        <v>238</v>
      </c>
      <c r="C57" s="12"/>
      <c r="D57" s="12"/>
      <c r="E57" s="12"/>
      <c r="F57" s="12"/>
      <c r="G57" s="12"/>
      <c r="H57" s="12"/>
      <c r="I57" s="12"/>
      <c r="J57" s="12"/>
      <c r="K57" s="13"/>
      <c r="L57" s="13"/>
      <c r="M57" s="12"/>
      <c r="N57" s="12"/>
      <c r="O57" s="13">
        <f>O35/O42</f>
        <v>1.2210526315789474</v>
      </c>
      <c r="P57" s="13">
        <f t="shared" ref="P57:S57" si="23">P35/P42</f>
        <v>2.0210526315789474</v>
      </c>
      <c r="Q57" s="13">
        <f t="shared" si="23"/>
        <v>1.9368421052631579</v>
      </c>
      <c r="R57" s="13">
        <f t="shared" si="23"/>
        <v>2.2736842105263162</v>
      </c>
      <c r="S57" s="13">
        <f t="shared" si="23"/>
        <v>0.9263157894736842</v>
      </c>
      <c r="T57" s="6"/>
    </row>
    <row r="58" spans="1:20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3"/>
      <c r="L58" s="13"/>
      <c r="M58" s="12"/>
      <c r="N58" s="12"/>
      <c r="O58" s="12"/>
      <c r="P58" s="12"/>
      <c r="Q58" s="12"/>
      <c r="R58" s="12"/>
      <c r="S58" s="12"/>
      <c r="T58" s="6"/>
    </row>
    <row r="59" spans="1:20" x14ac:dyDescent="0.3">
      <c r="A59" s="12" t="s">
        <v>239</v>
      </c>
      <c r="B59" s="12" t="s">
        <v>240</v>
      </c>
      <c r="C59" s="12"/>
      <c r="D59" s="12"/>
      <c r="E59" s="12"/>
      <c r="F59" s="12"/>
      <c r="G59" s="12"/>
      <c r="H59" s="12"/>
      <c r="I59" s="12"/>
      <c r="J59" s="12"/>
      <c r="K59" s="13"/>
      <c r="L59" s="13"/>
      <c r="M59" s="12"/>
      <c r="N59" s="12"/>
      <c r="O59" s="13">
        <f>O30/((0.5*O29)+(0.5*O31))</f>
        <v>1.8518028846153844</v>
      </c>
      <c r="P59" s="13">
        <f t="shared" ref="P59:S59" si="24">P30/((0.5*P29)+(0.5*P31))</f>
        <v>1.9702499999999998</v>
      </c>
      <c r="Q59" s="13">
        <f t="shared" si="24"/>
        <v>2.0678749999999999</v>
      </c>
      <c r="R59" s="13">
        <f t="shared" si="24"/>
        <v>1.7914351851851851</v>
      </c>
      <c r="S59" s="13">
        <f t="shared" si="24"/>
        <v>2.0170454545454541</v>
      </c>
      <c r="T59" s="6"/>
    </row>
    <row r="60" spans="1:20" x14ac:dyDescent="0.3">
      <c r="A60" s="12" t="s">
        <v>241</v>
      </c>
      <c r="B60" s="12" t="s">
        <v>242</v>
      </c>
      <c r="C60" s="12"/>
      <c r="D60" s="12"/>
      <c r="E60" s="12"/>
      <c r="F60" s="12"/>
      <c r="G60" s="12"/>
      <c r="H60" s="12"/>
      <c r="I60" s="12"/>
      <c r="J60" s="12"/>
      <c r="K60" s="13"/>
      <c r="L60" s="13"/>
      <c r="M60" s="12"/>
      <c r="N60" s="12"/>
      <c r="O60" s="13">
        <f>O34/((0.5*O33)+(0.5*O35))</f>
        <v>1.0701322541616254</v>
      </c>
      <c r="P60" s="13">
        <f t="shared" ref="P60:S60" si="25">P34/((0.5*P33)+(0.5*P35))</f>
        <v>1.0560770750988144</v>
      </c>
      <c r="Q60" s="13">
        <f t="shared" si="25"/>
        <v>1.1059657474000104</v>
      </c>
      <c r="R60" s="13">
        <f t="shared" si="25"/>
        <v>0.91357866393127329</v>
      </c>
      <c r="S60" s="13">
        <f t="shared" si="25"/>
        <v>0.92864125122189645</v>
      </c>
      <c r="T60" s="6"/>
    </row>
    <row r="61" spans="1:20" x14ac:dyDescent="0.3">
      <c r="A61" s="12" t="s">
        <v>243</v>
      </c>
      <c r="B61" s="12" t="s">
        <v>244</v>
      </c>
      <c r="C61" s="12"/>
      <c r="D61" s="12"/>
      <c r="E61" s="12"/>
      <c r="F61" s="12"/>
      <c r="G61" s="12"/>
      <c r="H61" s="12"/>
      <c r="I61" s="12"/>
      <c r="J61" s="12"/>
      <c r="K61" s="13"/>
      <c r="L61" s="13"/>
      <c r="M61" s="12"/>
      <c r="N61" s="12"/>
      <c r="O61" s="13">
        <f>O33/((O35*0.33)+(O36*0.67))</f>
        <v>0.76217883732844971</v>
      </c>
      <c r="P61" s="13">
        <f t="shared" ref="P61:S61" si="26">P33/((P35*0.33)+(P36*0.67))</f>
        <v>0.85063815349961347</v>
      </c>
      <c r="Q61" s="13">
        <f t="shared" si="26"/>
        <v>0.82176481677105906</v>
      </c>
      <c r="R61" s="13">
        <f t="shared" si="26"/>
        <v>0.97228468911476895</v>
      </c>
      <c r="S61" s="13">
        <f t="shared" si="26"/>
        <v>0.99893206276184998</v>
      </c>
      <c r="T61" s="6"/>
    </row>
    <row r="64" spans="1:20" x14ac:dyDescent="0.3">
      <c r="A64" s="27"/>
      <c r="B64" s="29"/>
      <c r="C64" s="45"/>
      <c r="D64" s="45"/>
      <c r="E64" s="45"/>
      <c r="F64" s="45"/>
      <c r="G64" s="45"/>
      <c r="H64" s="27"/>
      <c r="I64" s="27"/>
      <c r="J64" s="27"/>
      <c r="M64" s="27"/>
      <c r="N64" s="29"/>
      <c r="O64" s="27"/>
      <c r="P64" s="27"/>
      <c r="Q64" s="27"/>
      <c r="R64" s="27"/>
      <c r="S64" s="27"/>
      <c r="T64" s="27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1"/>
  <sheetViews>
    <sheetView topLeftCell="N1" zoomScaleNormal="100" workbookViewId="0">
      <selection activeCell="M34" sqref="M34"/>
    </sheetView>
  </sheetViews>
  <sheetFormatPr defaultRowHeight="14.4" x14ac:dyDescent="0.3"/>
  <cols>
    <col min="1" max="1" width="18.44140625" bestFit="1" customWidth="1"/>
    <col min="2" max="2" width="9.6640625" style="1" customWidth="1"/>
    <col min="3" max="3" width="11" customWidth="1"/>
    <col min="4" max="5" width="11.33203125" customWidth="1"/>
    <col min="6" max="6" width="10.6640625" customWidth="1"/>
    <col min="7" max="7" width="10.5546875" customWidth="1"/>
    <col min="8" max="8" width="10.6640625" customWidth="1"/>
    <col min="9" max="10" width="10.33203125" customWidth="1"/>
    <col min="11" max="11" width="12.109375" customWidth="1"/>
    <col min="12" max="12" width="13.109375" customWidth="1"/>
    <col min="13" max="14" width="13.109375" style="27" customWidth="1"/>
    <col min="15" max="15" width="4" customWidth="1"/>
    <col min="16" max="17" width="8.6640625" customWidth="1"/>
    <col min="18" max="18" width="8.6640625" style="7" customWidth="1"/>
    <col min="19" max="19" width="11.6640625" style="7" customWidth="1"/>
    <col min="20" max="20" width="4" customWidth="1"/>
    <col min="21" max="21" width="11.109375" style="1" customWidth="1"/>
    <col min="22" max="29" width="10.33203125" customWidth="1"/>
    <col min="30" max="30" width="11.6640625" customWidth="1"/>
    <col min="31" max="31" width="12.44140625" customWidth="1"/>
    <col min="32" max="33" width="12.44140625" style="27" customWidth="1"/>
    <col min="34" max="34" width="4" customWidth="1"/>
  </cols>
  <sheetData>
    <row r="1" spans="1:34" ht="15" thickBot="1" x14ac:dyDescent="0.35">
      <c r="A1" s="18" t="s">
        <v>124</v>
      </c>
      <c r="B1" s="18" t="s">
        <v>125</v>
      </c>
      <c r="C1" s="19" t="s">
        <v>60</v>
      </c>
      <c r="D1" s="19" t="s">
        <v>62</v>
      </c>
      <c r="E1" s="19" t="s">
        <v>63</v>
      </c>
      <c r="F1" s="19" t="s">
        <v>64</v>
      </c>
      <c r="G1" s="19" t="s">
        <v>65</v>
      </c>
      <c r="H1" s="19" t="s">
        <v>66</v>
      </c>
      <c r="I1" s="19" t="s">
        <v>67</v>
      </c>
      <c r="J1" s="19" t="s">
        <v>68</v>
      </c>
      <c r="K1" s="19" t="s">
        <v>69</v>
      </c>
      <c r="L1" s="19" t="s">
        <v>70</v>
      </c>
      <c r="M1" s="19" t="s">
        <v>71</v>
      </c>
      <c r="N1" s="19" t="s">
        <v>72</v>
      </c>
      <c r="O1" s="20"/>
      <c r="P1" s="21" t="s">
        <v>126</v>
      </c>
      <c r="Q1" s="21" t="s">
        <v>127</v>
      </c>
      <c r="R1" s="22" t="s">
        <v>128</v>
      </c>
      <c r="S1" s="22" t="s">
        <v>129</v>
      </c>
      <c r="T1" s="23"/>
      <c r="U1" s="18" t="s">
        <v>130</v>
      </c>
      <c r="V1" s="18" t="s">
        <v>60</v>
      </c>
      <c r="W1" s="18" t="s">
        <v>62</v>
      </c>
      <c r="X1" s="18" t="s">
        <v>63</v>
      </c>
      <c r="Y1" s="18" t="s">
        <v>64</v>
      </c>
      <c r="Z1" s="18" t="s">
        <v>65</v>
      </c>
      <c r="AA1" s="18" t="s">
        <v>66</v>
      </c>
      <c r="AB1" s="18" t="s">
        <v>67</v>
      </c>
      <c r="AC1" s="18" t="s">
        <v>68</v>
      </c>
      <c r="AD1" s="18" t="s">
        <v>69</v>
      </c>
      <c r="AE1" s="18" t="s">
        <v>70</v>
      </c>
      <c r="AF1" s="18" t="s">
        <v>71</v>
      </c>
      <c r="AG1" s="18" t="s">
        <v>72</v>
      </c>
      <c r="AH1" s="6"/>
    </row>
    <row r="2" spans="1:34" ht="15" thickTop="1" x14ac:dyDescent="0.3">
      <c r="A2" s="27" t="s">
        <v>131</v>
      </c>
      <c r="B2" s="29" t="s">
        <v>132</v>
      </c>
      <c r="C2" s="10">
        <v>60</v>
      </c>
      <c r="D2" s="10">
        <v>44</v>
      </c>
      <c r="E2" s="10">
        <v>28</v>
      </c>
      <c r="F2" s="10">
        <v>55</v>
      </c>
      <c r="G2" s="10">
        <v>70</v>
      </c>
      <c r="H2" s="10">
        <v>48</v>
      </c>
      <c r="I2" s="10">
        <v>43</v>
      </c>
      <c r="J2" s="10">
        <v>36</v>
      </c>
      <c r="K2" s="10">
        <v>26</v>
      </c>
      <c r="L2" s="10">
        <v>36</v>
      </c>
      <c r="M2" s="10">
        <v>55</v>
      </c>
      <c r="N2" s="10" t="s">
        <v>161</v>
      </c>
      <c r="O2" s="6"/>
      <c r="P2" s="15">
        <f>MIN(C2:N2)</f>
        <v>26</v>
      </c>
      <c r="Q2" s="15">
        <f>MAX(C2:N2)</f>
        <v>70</v>
      </c>
      <c r="R2" s="17">
        <f>AVERAGE(C2:N2)</f>
        <v>45.545454545454547</v>
      </c>
      <c r="S2" s="17">
        <f>STDEV(C2:N2)</f>
        <v>13.684762594679061</v>
      </c>
      <c r="T2" s="6"/>
      <c r="U2" s="29">
        <v>20</v>
      </c>
      <c r="V2" s="3">
        <f t="shared" ref="V2:AE2" si="0">C2/$U2</f>
        <v>3</v>
      </c>
      <c r="W2" s="3">
        <f t="shared" si="0"/>
        <v>2.2000000000000002</v>
      </c>
      <c r="X2" s="3">
        <f t="shared" si="0"/>
        <v>1.4</v>
      </c>
      <c r="Y2" s="3">
        <f t="shared" si="0"/>
        <v>2.75</v>
      </c>
      <c r="Z2" s="3">
        <f t="shared" si="0"/>
        <v>3.5</v>
      </c>
      <c r="AA2" s="3">
        <f t="shared" si="0"/>
        <v>2.4</v>
      </c>
      <c r="AB2" s="3">
        <f t="shared" si="0"/>
        <v>2.15</v>
      </c>
      <c r="AC2" s="3">
        <f t="shared" si="0"/>
        <v>1.8</v>
      </c>
      <c r="AD2" s="3">
        <f t="shared" si="0"/>
        <v>1.3</v>
      </c>
      <c r="AE2" s="3">
        <f t="shared" si="0"/>
        <v>1.8</v>
      </c>
      <c r="AF2" s="3">
        <f t="shared" ref="AF2:AG15" si="1">M2/$U2</f>
        <v>2.75</v>
      </c>
      <c r="AG2" s="3"/>
      <c r="AH2" s="6"/>
    </row>
    <row r="3" spans="1:34" x14ac:dyDescent="0.3">
      <c r="A3" s="27" t="s">
        <v>133</v>
      </c>
      <c r="B3" s="29" t="s">
        <v>134</v>
      </c>
      <c r="C3" s="10">
        <v>2</v>
      </c>
      <c r="D3" s="10">
        <v>2</v>
      </c>
      <c r="E3" s="10">
        <v>0.4</v>
      </c>
      <c r="F3" s="10">
        <v>1</v>
      </c>
      <c r="G3" s="10">
        <v>1</v>
      </c>
      <c r="H3" s="10">
        <v>0.6</v>
      </c>
      <c r="I3" s="10">
        <v>2</v>
      </c>
      <c r="J3" s="10">
        <v>2</v>
      </c>
      <c r="K3" s="10">
        <v>0.8</v>
      </c>
      <c r="L3" s="10">
        <v>0.5</v>
      </c>
      <c r="M3" s="10">
        <v>1</v>
      </c>
      <c r="N3" s="10">
        <v>0.1</v>
      </c>
      <c r="O3" s="6"/>
      <c r="P3" s="15">
        <f t="shared" ref="P3:P50" si="2">MIN(C3:N3)</f>
        <v>0.1</v>
      </c>
      <c r="Q3" s="15">
        <f t="shared" ref="Q3:Q50" si="3">MAX(C3:N3)</f>
        <v>2</v>
      </c>
      <c r="R3" s="17">
        <f t="shared" ref="R3:R50" si="4">AVERAGE(C3:N3)</f>
        <v>1.1166666666666667</v>
      </c>
      <c r="S3" s="17">
        <f t="shared" ref="S3:S50" si="5">STDEV(C3:N3)</f>
        <v>0.70431570056375026</v>
      </c>
      <c r="T3" s="6"/>
      <c r="U3" s="29">
        <v>3</v>
      </c>
      <c r="V3" s="3">
        <f t="shared" ref="V3:V50" si="6">C3/$U3</f>
        <v>0.66666666666666663</v>
      </c>
      <c r="W3" s="3">
        <f t="shared" ref="W3:W50" si="7">D3/$U3</f>
        <v>0.66666666666666663</v>
      </c>
      <c r="X3" s="3">
        <f t="shared" ref="X3:X50" si="8">E3/$U3</f>
        <v>0.13333333333333333</v>
      </c>
      <c r="Y3" s="3">
        <f t="shared" ref="Y3:Y50" si="9">F3/$U3</f>
        <v>0.33333333333333331</v>
      </c>
      <c r="Z3" s="3">
        <f t="shared" ref="Z3:Z50" si="10">G3/$U3</f>
        <v>0.33333333333333331</v>
      </c>
      <c r="AA3" s="3">
        <f t="shared" ref="AA3:AA50" si="11">H3/$U3</f>
        <v>0.19999999999999998</v>
      </c>
      <c r="AB3" s="3">
        <f t="shared" ref="AB3:AB50" si="12">I3/$U3</f>
        <v>0.66666666666666663</v>
      </c>
      <c r="AC3" s="3">
        <f t="shared" ref="AC3:AC50" si="13">J3/$U3</f>
        <v>0.66666666666666663</v>
      </c>
      <c r="AD3" s="3">
        <f t="shared" ref="AD3:AD50" si="14">K3/$U3</f>
        <v>0.26666666666666666</v>
      </c>
      <c r="AE3" s="3">
        <f t="shared" ref="AE3:AE50" si="15">L3/$U3</f>
        <v>0.16666666666666666</v>
      </c>
      <c r="AF3" s="3">
        <f t="shared" si="1"/>
        <v>0.33333333333333331</v>
      </c>
      <c r="AG3" s="3">
        <f t="shared" si="1"/>
        <v>3.3333333333333333E-2</v>
      </c>
      <c r="AH3" s="6"/>
    </row>
    <row r="4" spans="1:34" x14ac:dyDescent="0.3">
      <c r="A4" s="27" t="s">
        <v>135</v>
      </c>
      <c r="B4" s="29" t="s">
        <v>136</v>
      </c>
      <c r="C4" s="10">
        <v>85000</v>
      </c>
      <c r="D4" s="10">
        <v>103000</v>
      </c>
      <c r="E4" s="10">
        <v>17000</v>
      </c>
      <c r="F4" s="10">
        <v>48000</v>
      </c>
      <c r="G4" s="10">
        <v>77000</v>
      </c>
      <c r="H4" s="10">
        <v>22000</v>
      </c>
      <c r="I4" s="10">
        <v>97000</v>
      </c>
      <c r="J4" s="10">
        <v>85000</v>
      </c>
      <c r="K4" s="10">
        <v>31000</v>
      </c>
      <c r="L4" s="10">
        <v>23000</v>
      </c>
      <c r="M4" s="10">
        <v>680000</v>
      </c>
      <c r="N4" s="10">
        <v>102000</v>
      </c>
      <c r="O4" s="6"/>
      <c r="P4" s="15">
        <f t="shared" si="2"/>
        <v>17000</v>
      </c>
      <c r="Q4" s="15">
        <f t="shared" si="3"/>
        <v>680000</v>
      </c>
      <c r="R4" s="17">
        <f t="shared" si="4"/>
        <v>114166.66666666667</v>
      </c>
      <c r="S4" s="17">
        <f t="shared" si="5"/>
        <v>181248.11388778308</v>
      </c>
      <c r="T4" s="6"/>
      <c r="U4" s="29">
        <v>80000</v>
      </c>
      <c r="V4" s="3">
        <f t="shared" si="6"/>
        <v>1.0625</v>
      </c>
      <c r="W4" s="3">
        <f t="shared" si="7"/>
        <v>1.2875000000000001</v>
      </c>
      <c r="X4" s="3">
        <f t="shared" si="8"/>
        <v>0.21249999999999999</v>
      </c>
      <c r="Y4" s="3">
        <f t="shared" si="9"/>
        <v>0.6</v>
      </c>
      <c r="Z4" s="3">
        <f t="shared" si="10"/>
        <v>0.96250000000000002</v>
      </c>
      <c r="AA4" s="3">
        <f t="shared" si="11"/>
        <v>0.27500000000000002</v>
      </c>
      <c r="AB4" s="3">
        <f t="shared" si="12"/>
        <v>1.2124999999999999</v>
      </c>
      <c r="AC4" s="3">
        <f t="shared" si="13"/>
        <v>1.0625</v>
      </c>
      <c r="AD4" s="3">
        <f t="shared" si="14"/>
        <v>0.38750000000000001</v>
      </c>
      <c r="AE4" s="3">
        <f t="shared" si="15"/>
        <v>0.28749999999999998</v>
      </c>
      <c r="AF4" s="3">
        <f t="shared" si="1"/>
        <v>8.5</v>
      </c>
      <c r="AG4" s="3">
        <f t="shared" si="1"/>
        <v>1.2749999999999999</v>
      </c>
      <c r="AH4" s="6"/>
    </row>
    <row r="5" spans="1:34" x14ac:dyDescent="0.3">
      <c r="A5" s="27" t="s">
        <v>137</v>
      </c>
      <c r="B5" s="29" t="s">
        <v>138</v>
      </c>
      <c r="C5" s="10">
        <v>90</v>
      </c>
      <c r="D5" s="10">
        <v>190</v>
      </c>
      <c r="E5" s="10">
        <v>47</v>
      </c>
      <c r="F5" s="10">
        <v>180</v>
      </c>
      <c r="G5" s="10">
        <v>220</v>
      </c>
      <c r="H5" s="10">
        <v>110</v>
      </c>
      <c r="I5" s="10">
        <v>190</v>
      </c>
      <c r="J5" s="10">
        <v>200</v>
      </c>
      <c r="K5" s="10">
        <v>140</v>
      </c>
      <c r="L5" s="10">
        <v>130</v>
      </c>
      <c r="M5" s="10">
        <v>1600</v>
      </c>
      <c r="N5" s="10">
        <v>20</v>
      </c>
      <c r="O5" s="6"/>
      <c r="P5" s="15">
        <f t="shared" si="2"/>
        <v>20</v>
      </c>
      <c r="Q5" s="15">
        <f t="shared" si="3"/>
        <v>1600</v>
      </c>
      <c r="R5" s="17">
        <f t="shared" si="4"/>
        <v>259.75</v>
      </c>
      <c r="S5" s="17">
        <f t="shared" si="5"/>
        <v>426.68577431172929</v>
      </c>
      <c r="T5" s="6"/>
      <c r="U5" s="29">
        <v>350</v>
      </c>
      <c r="V5" s="3">
        <f t="shared" si="6"/>
        <v>0.25714285714285712</v>
      </c>
      <c r="W5" s="3">
        <f t="shared" si="7"/>
        <v>0.54285714285714282</v>
      </c>
      <c r="X5" s="3">
        <f t="shared" si="8"/>
        <v>0.13428571428571429</v>
      </c>
      <c r="Y5" s="3">
        <f t="shared" si="9"/>
        <v>0.51428571428571423</v>
      </c>
      <c r="Z5" s="3">
        <f t="shared" si="10"/>
        <v>0.62857142857142856</v>
      </c>
      <c r="AA5" s="3">
        <f t="shared" si="11"/>
        <v>0.31428571428571428</v>
      </c>
      <c r="AB5" s="3">
        <f t="shared" si="12"/>
        <v>0.54285714285714282</v>
      </c>
      <c r="AC5" s="3">
        <f t="shared" si="13"/>
        <v>0.5714285714285714</v>
      </c>
      <c r="AD5" s="3">
        <f t="shared" si="14"/>
        <v>0.4</v>
      </c>
      <c r="AE5" s="3">
        <f t="shared" si="15"/>
        <v>0.37142857142857144</v>
      </c>
      <c r="AF5" s="3">
        <f t="shared" si="1"/>
        <v>4.5714285714285712</v>
      </c>
      <c r="AG5" s="3">
        <f t="shared" si="1"/>
        <v>5.7142857142857141E-2</v>
      </c>
      <c r="AH5" s="6"/>
    </row>
    <row r="6" spans="1:34" x14ac:dyDescent="0.3">
      <c r="A6" s="27" t="s">
        <v>139</v>
      </c>
      <c r="B6" s="29" t="s">
        <v>140</v>
      </c>
      <c r="C6" s="10">
        <v>16</v>
      </c>
      <c r="D6" s="10">
        <v>14</v>
      </c>
      <c r="E6" s="10">
        <v>3.3</v>
      </c>
      <c r="F6" s="10">
        <v>3.8</v>
      </c>
      <c r="G6" s="10">
        <v>14</v>
      </c>
      <c r="H6" s="10">
        <v>3.5</v>
      </c>
      <c r="I6" s="10">
        <v>15</v>
      </c>
      <c r="J6" s="10">
        <v>14</v>
      </c>
      <c r="K6" s="10">
        <v>4.8</v>
      </c>
      <c r="L6" s="10">
        <v>3.2</v>
      </c>
      <c r="M6" s="10">
        <v>15</v>
      </c>
      <c r="N6" s="10">
        <v>25</v>
      </c>
      <c r="O6" s="6"/>
      <c r="P6" s="15">
        <f t="shared" si="2"/>
        <v>3.2</v>
      </c>
      <c r="Q6" s="15">
        <f t="shared" si="3"/>
        <v>25</v>
      </c>
      <c r="R6" s="17">
        <f t="shared" si="4"/>
        <v>10.966666666666667</v>
      </c>
      <c r="S6" s="17">
        <f t="shared" si="5"/>
        <v>7.0494788115967495</v>
      </c>
      <c r="T6" s="6"/>
      <c r="U6" s="29">
        <v>13.6</v>
      </c>
      <c r="V6" s="3">
        <f t="shared" si="6"/>
        <v>1.1764705882352942</v>
      </c>
      <c r="W6" s="3">
        <f t="shared" si="7"/>
        <v>1.0294117647058825</v>
      </c>
      <c r="X6" s="3">
        <f t="shared" si="8"/>
        <v>0.24264705882352941</v>
      </c>
      <c r="Y6" s="3">
        <f t="shared" si="9"/>
        <v>0.27941176470588236</v>
      </c>
      <c r="Z6" s="3">
        <f t="shared" si="10"/>
        <v>1.0294117647058825</v>
      </c>
      <c r="AA6" s="3">
        <f t="shared" si="11"/>
        <v>0.25735294117647062</v>
      </c>
      <c r="AB6" s="3">
        <f t="shared" si="12"/>
        <v>1.1029411764705883</v>
      </c>
      <c r="AC6" s="3">
        <f t="shared" si="13"/>
        <v>1.0294117647058825</v>
      </c>
      <c r="AD6" s="3">
        <f t="shared" si="14"/>
        <v>0.35294117647058826</v>
      </c>
      <c r="AE6" s="3">
        <f t="shared" si="15"/>
        <v>0.23529411764705885</v>
      </c>
      <c r="AF6" s="3">
        <f t="shared" si="1"/>
        <v>1.1029411764705883</v>
      </c>
      <c r="AG6" s="3">
        <f t="shared" si="1"/>
        <v>1.8382352941176472</v>
      </c>
      <c r="AH6" s="6"/>
    </row>
    <row r="7" spans="1:34" x14ac:dyDescent="0.3">
      <c r="A7" s="27" t="s">
        <v>141</v>
      </c>
      <c r="B7" s="29" t="s">
        <v>142</v>
      </c>
      <c r="C7" s="10">
        <v>100</v>
      </c>
      <c r="D7" s="10">
        <v>110</v>
      </c>
      <c r="E7" s="10">
        <v>22</v>
      </c>
      <c r="F7" s="10">
        <v>42</v>
      </c>
      <c r="G7" s="10">
        <v>120</v>
      </c>
      <c r="H7" s="10">
        <v>26</v>
      </c>
      <c r="I7" s="10">
        <v>130</v>
      </c>
      <c r="J7" s="10">
        <v>150</v>
      </c>
      <c r="K7" s="10">
        <v>37</v>
      </c>
      <c r="L7" s="10">
        <v>23</v>
      </c>
      <c r="M7" s="10">
        <v>210</v>
      </c>
      <c r="N7" s="10">
        <v>8</v>
      </c>
      <c r="O7" s="6"/>
      <c r="P7" s="15">
        <f>MIN(C7:N7)</f>
        <v>8</v>
      </c>
      <c r="Q7" s="15">
        <f t="shared" si="3"/>
        <v>210</v>
      </c>
      <c r="R7" s="17">
        <f t="shared" si="4"/>
        <v>81.5</v>
      </c>
      <c r="S7" s="17">
        <f t="shared" si="5"/>
        <v>64.087298415378825</v>
      </c>
      <c r="T7" s="6"/>
      <c r="U7" s="29">
        <v>107</v>
      </c>
      <c r="V7" s="3">
        <f t="shared" si="6"/>
        <v>0.93457943925233644</v>
      </c>
      <c r="W7" s="3">
        <f t="shared" si="7"/>
        <v>1.02803738317757</v>
      </c>
      <c r="X7" s="3">
        <f t="shared" si="8"/>
        <v>0.20560747663551401</v>
      </c>
      <c r="Y7" s="3">
        <f t="shared" si="9"/>
        <v>0.3925233644859813</v>
      </c>
      <c r="Z7" s="3">
        <f t="shared" si="10"/>
        <v>1.1214953271028036</v>
      </c>
      <c r="AA7" s="3">
        <f t="shared" si="11"/>
        <v>0.24299065420560748</v>
      </c>
      <c r="AB7" s="3">
        <f t="shared" si="12"/>
        <v>1.2149532710280373</v>
      </c>
      <c r="AC7" s="3">
        <f t="shared" si="13"/>
        <v>1.4018691588785046</v>
      </c>
      <c r="AD7" s="3">
        <f t="shared" si="14"/>
        <v>0.34579439252336447</v>
      </c>
      <c r="AE7" s="3">
        <f t="shared" si="15"/>
        <v>0.21495327102803738</v>
      </c>
      <c r="AF7" s="3">
        <f t="shared" si="1"/>
        <v>1.9626168224299065</v>
      </c>
      <c r="AG7" s="3">
        <f t="shared" si="1"/>
        <v>7.476635514018691E-2</v>
      </c>
      <c r="AH7" s="6"/>
    </row>
    <row r="8" spans="1:34" x14ac:dyDescent="0.3">
      <c r="A8" s="27" t="s">
        <v>143</v>
      </c>
      <c r="B8" s="29" t="s">
        <v>144</v>
      </c>
      <c r="C8" s="10">
        <v>41</v>
      </c>
      <c r="D8" s="10">
        <v>38</v>
      </c>
      <c r="E8" s="10">
        <v>8</v>
      </c>
      <c r="F8" s="10">
        <v>100</v>
      </c>
      <c r="G8" s="10">
        <v>32</v>
      </c>
      <c r="H8" s="10">
        <v>10</v>
      </c>
      <c r="I8" s="10">
        <v>37</v>
      </c>
      <c r="J8" s="10">
        <v>38</v>
      </c>
      <c r="K8" s="10">
        <v>13</v>
      </c>
      <c r="L8" s="10">
        <v>8</v>
      </c>
      <c r="M8" s="10">
        <v>290</v>
      </c>
      <c r="N8" s="10">
        <v>2</v>
      </c>
      <c r="O8" s="6"/>
      <c r="P8" s="15">
        <f t="shared" si="2"/>
        <v>2</v>
      </c>
      <c r="Q8" s="15">
        <f t="shared" si="3"/>
        <v>290</v>
      </c>
      <c r="R8" s="17">
        <f t="shared" si="4"/>
        <v>51.416666666666664</v>
      </c>
      <c r="S8" s="17">
        <f t="shared" si="5"/>
        <v>79.623498511127451</v>
      </c>
      <c r="T8" s="6"/>
      <c r="U8" s="29">
        <v>83</v>
      </c>
      <c r="V8" s="3">
        <f t="shared" si="6"/>
        <v>0.49397590361445781</v>
      </c>
      <c r="W8" s="3">
        <f t="shared" si="7"/>
        <v>0.45783132530120479</v>
      </c>
      <c r="X8" s="3">
        <f t="shared" si="8"/>
        <v>9.6385542168674704E-2</v>
      </c>
      <c r="Y8" s="3">
        <f t="shared" si="9"/>
        <v>1.2048192771084338</v>
      </c>
      <c r="Z8" s="3">
        <f t="shared" si="10"/>
        <v>0.38554216867469882</v>
      </c>
      <c r="AA8" s="3">
        <f t="shared" si="11"/>
        <v>0.12048192771084337</v>
      </c>
      <c r="AB8" s="3">
        <f t="shared" si="12"/>
        <v>0.44578313253012047</v>
      </c>
      <c r="AC8" s="3">
        <f t="shared" si="13"/>
        <v>0.45783132530120479</v>
      </c>
      <c r="AD8" s="3">
        <f t="shared" si="14"/>
        <v>0.15662650602409639</v>
      </c>
      <c r="AE8" s="3">
        <f t="shared" si="15"/>
        <v>9.6385542168674704E-2</v>
      </c>
      <c r="AF8" s="3">
        <f t="shared" si="1"/>
        <v>3.4939759036144578</v>
      </c>
      <c r="AG8" s="3">
        <f t="shared" si="1"/>
        <v>2.4096385542168676E-2</v>
      </c>
      <c r="AH8" s="6"/>
    </row>
    <row r="9" spans="1:34" x14ac:dyDescent="0.3">
      <c r="A9" s="27" t="s">
        <v>145</v>
      </c>
      <c r="B9" s="29" t="s">
        <v>146</v>
      </c>
      <c r="C9" s="10">
        <v>1200</v>
      </c>
      <c r="D9" s="10">
        <v>51</v>
      </c>
      <c r="E9" s="10">
        <v>500</v>
      </c>
      <c r="F9" s="10">
        <v>97</v>
      </c>
      <c r="G9" s="10">
        <v>30</v>
      </c>
      <c r="H9" s="10">
        <v>140</v>
      </c>
      <c r="I9" s="10">
        <v>210</v>
      </c>
      <c r="J9" s="10">
        <v>720</v>
      </c>
      <c r="K9" s="10">
        <v>590</v>
      </c>
      <c r="L9" s="10">
        <v>120</v>
      </c>
      <c r="M9" s="10">
        <v>1200</v>
      </c>
      <c r="N9" s="10">
        <v>6</v>
      </c>
      <c r="O9" s="6"/>
      <c r="P9" s="15">
        <f t="shared" si="2"/>
        <v>6</v>
      </c>
      <c r="Q9" s="15">
        <f t="shared" si="3"/>
        <v>1200</v>
      </c>
      <c r="R9" s="17">
        <f t="shared" si="4"/>
        <v>405.33333333333331</v>
      </c>
      <c r="S9" s="17">
        <f t="shared" si="5"/>
        <v>438.59327469314968</v>
      </c>
      <c r="T9" s="6"/>
      <c r="U9" s="29">
        <v>600</v>
      </c>
      <c r="V9" s="3">
        <f t="shared" si="6"/>
        <v>2</v>
      </c>
      <c r="W9" s="3">
        <f t="shared" si="7"/>
        <v>8.5000000000000006E-2</v>
      </c>
      <c r="X9" s="3">
        <f t="shared" si="8"/>
        <v>0.83333333333333337</v>
      </c>
      <c r="Y9" s="3">
        <f t="shared" si="9"/>
        <v>0.16166666666666665</v>
      </c>
      <c r="Z9" s="3">
        <f t="shared" si="10"/>
        <v>0.05</v>
      </c>
      <c r="AA9" s="3">
        <f t="shared" si="11"/>
        <v>0.23333333333333334</v>
      </c>
      <c r="AB9" s="3">
        <f t="shared" si="12"/>
        <v>0.35</v>
      </c>
      <c r="AC9" s="3">
        <f t="shared" si="13"/>
        <v>1.2</v>
      </c>
      <c r="AD9" s="3">
        <f t="shared" si="14"/>
        <v>0.98333333333333328</v>
      </c>
      <c r="AE9" s="3">
        <f t="shared" si="15"/>
        <v>0.2</v>
      </c>
      <c r="AF9" s="3">
        <f t="shared" si="1"/>
        <v>2</v>
      </c>
      <c r="AG9" s="3">
        <f t="shared" si="1"/>
        <v>0.01</v>
      </c>
      <c r="AH9" s="6"/>
    </row>
    <row r="10" spans="1:34" x14ac:dyDescent="0.3">
      <c r="A10" s="27" t="s">
        <v>147</v>
      </c>
      <c r="B10" s="29" t="s">
        <v>148</v>
      </c>
      <c r="C10" s="10">
        <v>57000</v>
      </c>
      <c r="D10" s="10">
        <v>8700</v>
      </c>
      <c r="E10" s="10">
        <v>18000</v>
      </c>
      <c r="F10" s="10">
        <v>7800</v>
      </c>
      <c r="G10" s="10">
        <v>6000</v>
      </c>
      <c r="H10" s="10">
        <v>8300</v>
      </c>
      <c r="I10" s="10">
        <v>18000</v>
      </c>
      <c r="J10" s="10">
        <v>42000</v>
      </c>
      <c r="K10" s="10">
        <v>29000</v>
      </c>
      <c r="L10" s="10">
        <v>13000</v>
      </c>
      <c r="M10" s="10">
        <v>87000</v>
      </c>
      <c r="N10" s="10">
        <v>17000</v>
      </c>
      <c r="O10" s="6"/>
      <c r="P10" s="15">
        <f t="shared" si="2"/>
        <v>6000</v>
      </c>
      <c r="Q10" s="15">
        <f t="shared" si="3"/>
        <v>87000</v>
      </c>
      <c r="R10" s="17">
        <f t="shared" si="4"/>
        <v>25983.333333333332</v>
      </c>
      <c r="S10" s="17">
        <f t="shared" si="5"/>
        <v>24622.26757644512</v>
      </c>
      <c r="T10" s="6"/>
      <c r="U10" s="29">
        <v>35000</v>
      </c>
      <c r="V10" s="3">
        <f t="shared" si="6"/>
        <v>1.6285714285714286</v>
      </c>
      <c r="W10" s="3">
        <f t="shared" si="7"/>
        <v>0.24857142857142858</v>
      </c>
      <c r="X10" s="3">
        <f t="shared" si="8"/>
        <v>0.51428571428571423</v>
      </c>
      <c r="Y10" s="3">
        <f t="shared" si="9"/>
        <v>0.22285714285714286</v>
      </c>
      <c r="Z10" s="3">
        <f t="shared" si="10"/>
        <v>0.17142857142857143</v>
      </c>
      <c r="AA10" s="3">
        <f t="shared" si="11"/>
        <v>0.23714285714285716</v>
      </c>
      <c r="AB10" s="3">
        <f t="shared" si="12"/>
        <v>0.51428571428571423</v>
      </c>
      <c r="AC10" s="3">
        <f t="shared" si="13"/>
        <v>1.2</v>
      </c>
      <c r="AD10" s="3">
        <f t="shared" si="14"/>
        <v>0.82857142857142863</v>
      </c>
      <c r="AE10" s="3">
        <f t="shared" si="15"/>
        <v>0.37142857142857144</v>
      </c>
      <c r="AF10" s="3">
        <f t="shared" si="1"/>
        <v>2.4857142857142858</v>
      </c>
      <c r="AG10" s="3">
        <f t="shared" si="1"/>
        <v>0.48571428571428571</v>
      </c>
      <c r="AH10" s="6"/>
    </row>
    <row r="11" spans="1:34" x14ac:dyDescent="0.3">
      <c r="A11" s="27" t="s">
        <v>149</v>
      </c>
      <c r="B11" s="29" t="s">
        <v>150</v>
      </c>
      <c r="C11" s="10">
        <v>31</v>
      </c>
      <c r="D11" s="10">
        <v>15</v>
      </c>
      <c r="E11" s="10">
        <v>18</v>
      </c>
      <c r="F11" s="10">
        <v>26</v>
      </c>
      <c r="G11" s="10">
        <v>10</v>
      </c>
      <c r="H11" s="10">
        <v>20</v>
      </c>
      <c r="I11" s="10">
        <v>22</v>
      </c>
      <c r="J11" s="10">
        <v>27</v>
      </c>
      <c r="K11" s="10">
        <v>16</v>
      </c>
      <c r="L11" s="10">
        <v>12</v>
      </c>
      <c r="M11" s="10">
        <v>92</v>
      </c>
      <c r="N11" s="10" t="s">
        <v>161</v>
      </c>
      <c r="O11" s="6"/>
      <c r="P11" s="15">
        <f t="shared" si="2"/>
        <v>10</v>
      </c>
      <c r="Q11" s="15">
        <f t="shared" si="3"/>
        <v>92</v>
      </c>
      <c r="R11" s="17">
        <f t="shared" si="4"/>
        <v>26.272727272727273</v>
      </c>
      <c r="S11" s="17">
        <f t="shared" si="5"/>
        <v>22.738033816013683</v>
      </c>
      <c r="T11" s="6"/>
      <c r="U11" s="29">
        <v>17</v>
      </c>
      <c r="V11" s="3">
        <f t="shared" si="6"/>
        <v>1.8235294117647058</v>
      </c>
      <c r="W11" s="3">
        <f t="shared" si="7"/>
        <v>0.88235294117647056</v>
      </c>
      <c r="X11" s="3">
        <f t="shared" si="8"/>
        <v>1.0588235294117647</v>
      </c>
      <c r="Y11" s="3">
        <f t="shared" si="9"/>
        <v>1.5294117647058822</v>
      </c>
      <c r="Z11" s="3">
        <f t="shared" si="10"/>
        <v>0.58823529411764708</v>
      </c>
      <c r="AA11" s="3">
        <f t="shared" si="11"/>
        <v>1.1764705882352942</v>
      </c>
      <c r="AB11" s="3">
        <f t="shared" si="12"/>
        <v>1.2941176470588236</v>
      </c>
      <c r="AC11" s="3">
        <f t="shared" si="13"/>
        <v>1.588235294117647</v>
      </c>
      <c r="AD11" s="3">
        <f t="shared" si="14"/>
        <v>0.94117647058823528</v>
      </c>
      <c r="AE11" s="3">
        <f t="shared" si="15"/>
        <v>0.70588235294117652</v>
      </c>
      <c r="AF11" s="3">
        <f t="shared" si="1"/>
        <v>5.4117647058823533</v>
      </c>
      <c r="AG11" s="3"/>
      <c r="AH11" s="6"/>
    </row>
    <row r="12" spans="1:34" x14ac:dyDescent="0.3">
      <c r="A12" s="27" t="s">
        <v>151</v>
      </c>
      <c r="B12" s="29" t="s">
        <v>152</v>
      </c>
      <c r="C12" s="10">
        <v>27</v>
      </c>
      <c r="D12" s="10">
        <v>21</v>
      </c>
      <c r="E12" s="10">
        <v>8</v>
      </c>
      <c r="F12" s="10">
        <v>20</v>
      </c>
      <c r="G12" s="10">
        <v>18</v>
      </c>
      <c r="H12" s="10">
        <v>6</v>
      </c>
      <c r="I12" s="10">
        <v>39</v>
      </c>
      <c r="J12" s="10">
        <v>53</v>
      </c>
      <c r="K12" s="10">
        <v>12</v>
      </c>
      <c r="L12" s="10">
        <v>7</v>
      </c>
      <c r="M12" s="10">
        <v>240</v>
      </c>
      <c r="N12" s="10">
        <v>1</v>
      </c>
      <c r="O12" s="6"/>
      <c r="P12" s="15">
        <f t="shared" si="2"/>
        <v>1</v>
      </c>
      <c r="Q12" s="15">
        <f t="shared" si="3"/>
        <v>240</v>
      </c>
      <c r="R12" s="17">
        <f t="shared" si="4"/>
        <v>37.666666666666664</v>
      </c>
      <c r="S12" s="17">
        <f t="shared" si="5"/>
        <v>65.430509054656724</v>
      </c>
      <c r="T12" s="6"/>
      <c r="U12" s="29">
        <v>44</v>
      </c>
      <c r="V12" s="3">
        <f t="shared" si="6"/>
        <v>0.61363636363636365</v>
      </c>
      <c r="W12" s="3">
        <f t="shared" si="7"/>
        <v>0.47727272727272729</v>
      </c>
      <c r="X12" s="3">
        <f t="shared" si="8"/>
        <v>0.18181818181818182</v>
      </c>
      <c r="Y12" s="3">
        <f t="shared" si="9"/>
        <v>0.45454545454545453</v>
      </c>
      <c r="Z12" s="3">
        <f t="shared" si="10"/>
        <v>0.40909090909090912</v>
      </c>
      <c r="AA12" s="3">
        <f t="shared" si="11"/>
        <v>0.13636363636363635</v>
      </c>
      <c r="AB12" s="3">
        <f t="shared" si="12"/>
        <v>0.88636363636363635</v>
      </c>
      <c r="AC12" s="3">
        <f t="shared" si="13"/>
        <v>1.2045454545454546</v>
      </c>
      <c r="AD12" s="3">
        <f t="shared" si="14"/>
        <v>0.27272727272727271</v>
      </c>
      <c r="AE12" s="3">
        <f t="shared" si="15"/>
        <v>0.15909090909090909</v>
      </c>
      <c r="AF12" s="3">
        <f t="shared" si="1"/>
        <v>5.4545454545454541</v>
      </c>
      <c r="AG12" s="3">
        <f t="shared" si="1"/>
        <v>2.2727272727272728E-2</v>
      </c>
      <c r="AH12" s="6"/>
    </row>
    <row r="13" spans="1:34" x14ac:dyDescent="0.3">
      <c r="A13" s="27" t="s">
        <v>153</v>
      </c>
      <c r="B13" s="29" t="s">
        <v>154</v>
      </c>
      <c r="C13" s="10">
        <v>47</v>
      </c>
      <c r="D13" s="10">
        <v>69</v>
      </c>
      <c r="E13" s="10">
        <v>14</v>
      </c>
      <c r="F13" s="10">
        <v>41</v>
      </c>
      <c r="G13" s="10">
        <v>55</v>
      </c>
      <c r="H13" s="10">
        <v>14</v>
      </c>
      <c r="I13" s="10">
        <v>70</v>
      </c>
      <c r="J13" s="10">
        <v>63</v>
      </c>
      <c r="K13" s="10">
        <v>21</v>
      </c>
      <c r="L13" s="10">
        <v>16</v>
      </c>
      <c r="M13" s="10">
        <v>68</v>
      </c>
      <c r="N13" s="10">
        <v>4</v>
      </c>
      <c r="O13" s="6"/>
      <c r="P13" s="15">
        <f t="shared" si="2"/>
        <v>4</v>
      </c>
      <c r="Q13" s="15">
        <f t="shared" si="3"/>
        <v>70</v>
      </c>
      <c r="R13" s="17">
        <f t="shared" si="4"/>
        <v>40.166666666666664</v>
      </c>
      <c r="S13" s="17">
        <f t="shared" si="5"/>
        <v>25.070204456987415</v>
      </c>
      <c r="T13" s="6"/>
      <c r="U13" s="29">
        <v>25</v>
      </c>
      <c r="V13" s="3">
        <f t="shared" si="6"/>
        <v>1.88</v>
      </c>
      <c r="W13" s="3">
        <f t="shared" si="7"/>
        <v>2.76</v>
      </c>
      <c r="X13" s="3">
        <f t="shared" si="8"/>
        <v>0.56000000000000005</v>
      </c>
      <c r="Y13" s="3">
        <f t="shared" si="9"/>
        <v>1.64</v>
      </c>
      <c r="Z13" s="3">
        <f t="shared" si="10"/>
        <v>2.2000000000000002</v>
      </c>
      <c r="AA13" s="3">
        <f t="shared" si="11"/>
        <v>0.56000000000000005</v>
      </c>
      <c r="AB13" s="3">
        <f t="shared" si="12"/>
        <v>2.8</v>
      </c>
      <c r="AC13" s="3">
        <f t="shared" si="13"/>
        <v>2.52</v>
      </c>
      <c r="AD13" s="3">
        <f t="shared" si="14"/>
        <v>0.84</v>
      </c>
      <c r="AE13" s="3">
        <f t="shared" si="15"/>
        <v>0.64</v>
      </c>
      <c r="AF13" s="3">
        <f t="shared" si="1"/>
        <v>2.72</v>
      </c>
      <c r="AG13" s="3">
        <f t="shared" si="1"/>
        <v>0.16</v>
      </c>
      <c r="AH13" s="6"/>
    </row>
    <row r="14" spans="1:34" x14ac:dyDescent="0.3">
      <c r="A14" s="27" t="s">
        <v>155</v>
      </c>
      <c r="B14" s="29" t="s">
        <v>156</v>
      </c>
      <c r="C14" s="10">
        <v>59</v>
      </c>
      <c r="D14" s="10">
        <v>180</v>
      </c>
      <c r="E14" s="10">
        <v>12</v>
      </c>
      <c r="F14" s="10">
        <v>22</v>
      </c>
      <c r="G14" s="10">
        <v>26</v>
      </c>
      <c r="H14" s="10">
        <v>11</v>
      </c>
      <c r="I14" s="10">
        <v>45</v>
      </c>
      <c r="J14" s="10">
        <v>33</v>
      </c>
      <c r="K14" s="10">
        <v>27</v>
      </c>
      <c r="L14" s="10">
        <v>8</v>
      </c>
      <c r="M14" s="10">
        <v>120</v>
      </c>
      <c r="N14" s="10">
        <v>4</v>
      </c>
      <c r="O14" s="6"/>
      <c r="P14" s="15">
        <f t="shared" si="2"/>
        <v>4</v>
      </c>
      <c r="Q14" s="15">
        <f t="shared" si="3"/>
        <v>180</v>
      </c>
      <c r="R14" s="17">
        <f t="shared" si="4"/>
        <v>45.583333333333336</v>
      </c>
      <c r="S14" s="17">
        <f t="shared" si="5"/>
        <v>52.824681444349196</v>
      </c>
      <c r="T14" s="6"/>
      <c r="U14" s="29">
        <v>71</v>
      </c>
      <c r="V14" s="3">
        <f t="shared" si="6"/>
        <v>0.83098591549295775</v>
      </c>
      <c r="W14" s="3">
        <f t="shared" si="7"/>
        <v>2.535211267605634</v>
      </c>
      <c r="X14" s="3">
        <f t="shared" si="8"/>
        <v>0.16901408450704225</v>
      </c>
      <c r="Y14" s="3">
        <f t="shared" si="9"/>
        <v>0.30985915492957744</v>
      </c>
      <c r="Z14" s="3">
        <f t="shared" si="10"/>
        <v>0.36619718309859156</v>
      </c>
      <c r="AA14" s="3">
        <f t="shared" si="11"/>
        <v>0.15492957746478872</v>
      </c>
      <c r="AB14" s="3">
        <f t="shared" si="12"/>
        <v>0.63380281690140849</v>
      </c>
      <c r="AC14" s="3">
        <f t="shared" si="13"/>
        <v>0.46478873239436619</v>
      </c>
      <c r="AD14" s="3">
        <f t="shared" si="14"/>
        <v>0.38028169014084506</v>
      </c>
      <c r="AE14" s="3">
        <f t="shared" si="15"/>
        <v>0.11267605633802817</v>
      </c>
      <c r="AF14" s="3">
        <f t="shared" si="1"/>
        <v>1.6901408450704225</v>
      </c>
      <c r="AG14" s="3">
        <f t="shared" si="1"/>
        <v>5.6338028169014086E-2</v>
      </c>
      <c r="AH14" s="6"/>
    </row>
    <row r="15" spans="1:34" x14ac:dyDescent="0.3">
      <c r="A15" s="27" t="s">
        <v>157</v>
      </c>
      <c r="B15" s="29" t="s">
        <v>158</v>
      </c>
      <c r="C15" s="10">
        <v>19.3</v>
      </c>
      <c r="D15" s="10">
        <v>28.2</v>
      </c>
      <c r="E15" s="10">
        <v>4.2</v>
      </c>
      <c r="F15" s="10">
        <v>12.5</v>
      </c>
      <c r="G15" s="10">
        <v>18.899999999999999</v>
      </c>
      <c r="H15" s="10">
        <v>5.0999999999999996</v>
      </c>
      <c r="I15" s="10">
        <v>23.1</v>
      </c>
      <c r="J15" s="10">
        <v>20.100000000000001</v>
      </c>
      <c r="K15" s="10">
        <v>7.8</v>
      </c>
      <c r="L15" s="10">
        <v>4.3</v>
      </c>
      <c r="M15" s="10">
        <v>20.7</v>
      </c>
      <c r="N15" s="10">
        <v>29.8</v>
      </c>
      <c r="O15" s="6"/>
      <c r="P15" s="15">
        <f t="shared" si="2"/>
        <v>4.2</v>
      </c>
      <c r="Q15" s="15">
        <f t="shared" si="3"/>
        <v>29.8</v>
      </c>
      <c r="R15" s="17">
        <f t="shared" si="4"/>
        <v>16.166666666666668</v>
      </c>
      <c r="S15" s="17">
        <f t="shared" si="5"/>
        <v>9.1551608231078969</v>
      </c>
      <c r="T15" s="6"/>
      <c r="U15" s="29">
        <v>17</v>
      </c>
      <c r="V15" s="3">
        <f t="shared" si="6"/>
        <v>1.1352941176470588</v>
      </c>
      <c r="W15" s="3">
        <f t="shared" si="7"/>
        <v>1.6588235294117646</v>
      </c>
      <c r="X15" s="3">
        <f t="shared" si="8"/>
        <v>0.24705882352941178</v>
      </c>
      <c r="Y15" s="3">
        <f t="shared" si="9"/>
        <v>0.73529411764705888</v>
      </c>
      <c r="Z15" s="3">
        <f t="shared" si="10"/>
        <v>1.1117647058823528</v>
      </c>
      <c r="AA15" s="3">
        <f t="shared" si="11"/>
        <v>0.3</v>
      </c>
      <c r="AB15" s="3">
        <f t="shared" si="12"/>
        <v>1.3588235294117648</v>
      </c>
      <c r="AC15" s="3">
        <f t="shared" si="13"/>
        <v>1.1823529411764706</v>
      </c>
      <c r="AD15" s="3">
        <f t="shared" si="14"/>
        <v>0.45882352941176469</v>
      </c>
      <c r="AE15" s="3">
        <f t="shared" si="15"/>
        <v>0.25294117647058822</v>
      </c>
      <c r="AF15" s="3">
        <f t="shared" si="1"/>
        <v>1.2176470588235293</v>
      </c>
      <c r="AG15" s="3">
        <f t="shared" si="1"/>
        <v>1.7529411764705882</v>
      </c>
      <c r="AH15" s="6"/>
    </row>
    <row r="16" spans="1:34" x14ac:dyDescent="0.3">
      <c r="A16" s="27" t="s">
        <v>159</v>
      </c>
      <c r="B16" s="29" t="s">
        <v>160</v>
      </c>
      <c r="C16" s="10" t="s">
        <v>161</v>
      </c>
      <c r="D16" s="10" t="s">
        <v>161</v>
      </c>
      <c r="E16" s="10" t="s">
        <v>161</v>
      </c>
      <c r="F16" s="10" t="s">
        <v>161</v>
      </c>
      <c r="G16" s="10" t="s">
        <v>161</v>
      </c>
      <c r="H16" s="10" t="s">
        <v>161</v>
      </c>
      <c r="I16" s="10" t="s">
        <v>161</v>
      </c>
      <c r="J16" s="10" t="s">
        <v>161</v>
      </c>
      <c r="K16" s="10" t="s">
        <v>161</v>
      </c>
      <c r="L16" s="10" t="s">
        <v>161</v>
      </c>
      <c r="M16" s="10" t="s">
        <v>161</v>
      </c>
      <c r="N16" s="10" t="s">
        <v>161</v>
      </c>
      <c r="O16" s="6"/>
      <c r="P16" s="15">
        <f t="shared" si="2"/>
        <v>0</v>
      </c>
      <c r="Q16" s="15">
        <f t="shared" si="3"/>
        <v>0</v>
      </c>
      <c r="R16" s="17"/>
      <c r="S16" s="17"/>
      <c r="T16" s="6"/>
      <c r="U16" s="29">
        <v>1.6</v>
      </c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6"/>
    </row>
    <row r="17" spans="1:34" x14ac:dyDescent="0.3">
      <c r="A17" s="27" t="s">
        <v>162</v>
      </c>
      <c r="B17" s="29" t="s">
        <v>163</v>
      </c>
      <c r="C17" s="10">
        <v>46.3</v>
      </c>
      <c r="D17" s="10">
        <v>130</v>
      </c>
      <c r="E17" s="10">
        <v>2.6</v>
      </c>
      <c r="F17" s="10">
        <v>16.5</v>
      </c>
      <c r="G17" s="10">
        <v>76</v>
      </c>
      <c r="H17" s="10">
        <v>6.8</v>
      </c>
      <c r="I17" s="10">
        <v>120</v>
      </c>
      <c r="J17" s="10">
        <v>110</v>
      </c>
      <c r="K17" s="10">
        <v>21.2</v>
      </c>
      <c r="L17" s="10">
        <v>4.5</v>
      </c>
      <c r="M17" s="10">
        <v>3.9</v>
      </c>
      <c r="N17" s="10">
        <v>150</v>
      </c>
      <c r="O17" s="6"/>
      <c r="P17" s="15">
        <f t="shared" si="2"/>
        <v>2.6</v>
      </c>
      <c r="Q17" s="15">
        <f t="shared" si="3"/>
        <v>150</v>
      </c>
      <c r="R17" s="17">
        <f t="shared" si="4"/>
        <v>57.316666666666663</v>
      </c>
      <c r="S17" s="17">
        <f t="shared" si="5"/>
        <v>56.574517767331088</v>
      </c>
      <c r="T17" s="6"/>
      <c r="U17" s="29">
        <v>112</v>
      </c>
      <c r="V17" s="3">
        <f t="shared" si="6"/>
        <v>0.41339285714285712</v>
      </c>
      <c r="W17" s="3">
        <f t="shared" si="7"/>
        <v>1.1607142857142858</v>
      </c>
      <c r="X17" s="3">
        <f t="shared" si="8"/>
        <v>2.3214285714285715E-2</v>
      </c>
      <c r="Y17" s="3">
        <f t="shared" si="9"/>
        <v>0.14732142857142858</v>
      </c>
      <c r="Z17" s="3">
        <f t="shared" si="10"/>
        <v>0.6785714285714286</v>
      </c>
      <c r="AA17" s="3">
        <f t="shared" si="11"/>
        <v>6.0714285714285714E-2</v>
      </c>
      <c r="AB17" s="3">
        <f t="shared" si="12"/>
        <v>1.0714285714285714</v>
      </c>
      <c r="AC17" s="3">
        <f t="shared" si="13"/>
        <v>0.9821428571428571</v>
      </c>
      <c r="AD17" s="3">
        <f t="shared" si="14"/>
        <v>0.18928571428571428</v>
      </c>
      <c r="AE17" s="3">
        <f t="shared" si="15"/>
        <v>4.0178571428571432E-2</v>
      </c>
      <c r="AF17" s="3">
        <f t="shared" ref="AF17:AF20" si="16">M17/$U17</f>
        <v>3.4821428571428573E-2</v>
      </c>
      <c r="AG17" s="3">
        <f t="shared" ref="AG17:AG20" si="17">N17/$U17</f>
        <v>1.3392857142857142</v>
      </c>
      <c r="AH17" s="6"/>
    </row>
    <row r="18" spans="1:34" x14ac:dyDescent="0.3">
      <c r="A18" s="27" t="s">
        <v>164</v>
      </c>
      <c r="B18" s="29" t="s">
        <v>165</v>
      </c>
      <c r="C18" s="10">
        <v>27</v>
      </c>
      <c r="D18" s="10">
        <v>16</v>
      </c>
      <c r="E18" s="10">
        <v>8</v>
      </c>
      <c r="F18" s="10">
        <v>6</v>
      </c>
      <c r="G18" s="10">
        <v>20</v>
      </c>
      <c r="H18" s="10">
        <v>8</v>
      </c>
      <c r="I18" s="10">
        <v>17</v>
      </c>
      <c r="J18" s="10">
        <v>17</v>
      </c>
      <c r="K18" s="10">
        <v>11</v>
      </c>
      <c r="L18" s="10">
        <v>10</v>
      </c>
      <c r="M18" s="10">
        <v>21</v>
      </c>
      <c r="N18" s="10">
        <v>1</v>
      </c>
      <c r="O18" s="6"/>
      <c r="P18" s="15">
        <f t="shared" si="2"/>
        <v>1</v>
      </c>
      <c r="Q18" s="15">
        <f t="shared" si="3"/>
        <v>27</v>
      </c>
      <c r="R18" s="17">
        <f t="shared" si="4"/>
        <v>13.5</v>
      </c>
      <c r="S18" s="17">
        <f t="shared" si="5"/>
        <v>7.4039301602717611</v>
      </c>
      <c r="T18" s="6"/>
      <c r="U18" s="29">
        <v>22</v>
      </c>
      <c r="V18" s="3">
        <f t="shared" si="6"/>
        <v>1.2272727272727273</v>
      </c>
      <c r="W18" s="3">
        <f t="shared" si="7"/>
        <v>0.72727272727272729</v>
      </c>
      <c r="X18" s="3">
        <f t="shared" si="8"/>
        <v>0.36363636363636365</v>
      </c>
      <c r="Y18" s="3">
        <f t="shared" si="9"/>
        <v>0.27272727272727271</v>
      </c>
      <c r="Z18" s="3">
        <f t="shared" si="10"/>
        <v>0.90909090909090906</v>
      </c>
      <c r="AA18" s="3">
        <f t="shared" si="11"/>
        <v>0.36363636363636365</v>
      </c>
      <c r="AB18" s="3">
        <f t="shared" si="12"/>
        <v>0.77272727272727271</v>
      </c>
      <c r="AC18" s="3">
        <f t="shared" si="13"/>
        <v>0.77272727272727271</v>
      </c>
      <c r="AD18" s="3">
        <f t="shared" si="14"/>
        <v>0.5</v>
      </c>
      <c r="AE18" s="3">
        <f t="shared" si="15"/>
        <v>0.45454545454545453</v>
      </c>
      <c r="AF18" s="3">
        <f t="shared" si="16"/>
        <v>0.95454545454545459</v>
      </c>
      <c r="AG18" s="3">
        <f t="shared" si="17"/>
        <v>4.5454545454545456E-2</v>
      </c>
      <c r="AH18" s="6"/>
    </row>
    <row r="19" spans="1:34" x14ac:dyDescent="0.3">
      <c r="A19" s="27" t="s">
        <v>166</v>
      </c>
      <c r="B19" s="29" t="s">
        <v>167</v>
      </c>
      <c r="C19" s="10">
        <v>140</v>
      </c>
      <c r="D19" s="10">
        <v>190</v>
      </c>
      <c r="E19" s="10">
        <v>37</v>
      </c>
      <c r="F19" s="10">
        <v>99</v>
      </c>
      <c r="G19" s="10">
        <v>150</v>
      </c>
      <c r="H19" s="10">
        <v>44</v>
      </c>
      <c r="I19" s="10">
        <v>150</v>
      </c>
      <c r="J19" s="10">
        <v>180</v>
      </c>
      <c r="K19" s="10">
        <v>42</v>
      </c>
      <c r="L19" s="10">
        <v>42</v>
      </c>
      <c r="M19" s="10">
        <v>210</v>
      </c>
      <c r="N19" s="10">
        <v>8</v>
      </c>
      <c r="O19" s="6"/>
      <c r="P19" s="15">
        <f t="shared" si="2"/>
        <v>8</v>
      </c>
      <c r="Q19" s="15">
        <f t="shared" si="3"/>
        <v>210</v>
      </c>
      <c r="R19" s="17">
        <f t="shared" si="4"/>
        <v>107.66666666666667</v>
      </c>
      <c r="S19" s="17">
        <f t="shared" si="5"/>
        <v>70.577273361553964</v>
      </c>
      <c r="T19" s="6"/>
      <c r="U19" s="29">
        <v>190</v>
      </c>
      <c r="V19" s="3">
        <f t="shared" si="6"/>
        <v>0.73684210526315785</v>
      </c>
      <c r="W19" s="3">
        <f t="shared" si="7"/>
        <v>1</v>
      </c>
      <c r="X19" s="3">
        <f t="shared" si="8"/>
        <v>0.19473684210526315</v>
      </c>
      <c r="Y19" s="3">
        <f t="shared" si="9"/>
        <v>0.52105263157894732</v>
      </c>
      <c r="Z19" s="3">
        <f t="shared" si="10"/>
        <v>0.78947368421052633</v>
      </c>
      <c r="AA19" s="3">
        <f t="shared" si="11"/>
        <v>0.23157894736842105</v>
      </c>
      <c r="AB19" s="3">
        <f t="shared" si="12"/>
        <v>0.78947368421052633</v>
      </c>
      <c r="AC19" s="3">
        <f t="shared" si="13"/>
        <v>0.94736842105263153</v>
      </c>
      <c r="AD19" s="3">
        <f t="shared" si="14"/>
        <v>0.22105263157894736</v>
      </c>
      <c r="AE19" s="3">
        <f t="shared" si="15"/>
        <v>0.22105263157894736</v>
      </c>
      <c r="AF19" s="3">
        <f t="shared" si="16"/>
        <v>1.1052631578947369</v>
      </c>
      <c r="AG19" s="3">
        <f t="shared" si="17"/>
        <v>4.2105263157894736E-2</v>
      </c>
      <c r="AH19" s="6"/>
    </row>
    <row r="20" spans="1:34" x14ac:dyDescent="0.3">
      <c r="A20" s="27" t="s">
        <v>168</v>
      </c>
      <c r="B20" s="29" t="s">
        <v>169</v>
      </c>
      <c r="C20" s="10">
        <v>6.1</v>
      </c>
      <c r="D20" s="10">
        <v>8.1999999999999993</v>
      </c>
      <c r="E20" s="10">
        <v>0.68</v>
      </c>
      <c r="F20" s="10">
        <v>2.7</v>
      </c>
      <c r="G20" s="10">
        <v>6.1</v>
      </c>
      <c r="H20" s="10">
        <v>1.3</v>
      </c>
      <c r="I20" s="10">
        <v>6.5</v>
      </c>
      <c r="J20" s="10">
        <v>6.3</v>
      </c>
      <c r="K20" s="10">
        <v>1.9</v>
      </c>
      <c r="L20" s="10">
        <v>0.9</v>
      </c>
      <c r="M20" s="10">
        <v>42.8</v>
      </c>
      <c r="N20" s="10">
        <v>7.3</v>
      </c>
      <c r="O20" s="6"/>
      <c r="P20" s="15">
        <f t="shared" si="2"/>
        <v>0.68</v>
      </c>
      <c r="Q20" s="15">
        <f t="shared" si="3"/>
        <v>42.8</v>
      </c>
      <c r="R20" s="17">
        <f t="shared" si="4"/>
        <v>7.5649999999999986</v>
      </c>
      <c r="S20" s="17">
        <f t="shared" si="5"/>
        <v>11.425019196323637</v>
      </c>
      <c r="T20" s="6"/>
      <c r="U20" s="29">
        <v>12</v>
      </c>
      <c r="V20" s="3">
        <f t="shared" si="6"/>
        <v>0.5083333333333333</v>
      </c>
      <c r="W20" s="3">
        <f t="shared" si="7"/>
        <v>0.68333333333333324</v>
      </c>
      <c r="X20" s="3">
        <f t="shared" si="8"/>
        <v>5.6666666666666671E-2</v>
      </c>
      <c r="Y20" s="3">
        <f t="shared" si="9"/>
        <v>0.22500000000000001</v>
      </c>
      <c r="Z20" s="3">
        <f t="shared" si="10"/>
        <v>0.5083333333333333</v>
      </c>
      <c r="AA20" s="3">
        <f t="shared" si="11"/>
        <v>0.10833333333333334</v>
      </c>
      <c r="AB20" s="3">
        <f t="shared" si="12"/>
        <v>0.54166666666666663</v>
      </c>
      <c r="AC20" s="3">
        <f t="shared" si="13"/>
        <v>0.52500000000000002</v>
      </c>
      <c r="AD20" s="3">
        <f t="shared" si="14"/>
        <v>0.15833333333333333</v>
      </c>
      <c r="AE20" s="3">
        <f t="shared" si="15"/>
        <v>7.4999999999999997E-2</v>
      </c>
      <c r="AF20" s="3">
        <f t="shared" si="16"/>
        <v>3.5666666666666664</v>
      </c>
      <c r="AG20" s="3">
        <f t="shared" si="17"/>
        <v>0.60833333333333328</v>
      </c>
      <c r="AH20" s="6"/>
    </row>
    <row r="21" spans="1:34" x14ac:dyDescent="0.3">
      <c r="A21" s="27" t="s">
        <v>170</v>
      </c>
      <c r="B21" s="29" t="s">
        <v>171</v>
      </c>
      <c r="C21" s="10">
        <v>3</v>
      </c>
      <c r="D21" s="10">
        <v>3</v>
      </c>
      <c r="E21" s="10" t="s">
        <v>161</v>
      </c>
      <c r="F21" s="10">
        <v>2</v>
      </c>
      <c r="G21" s="10" t="s">
        <v>161</v>
      </c>
      <c r="H21" s="10" t="s">
        <v>161</v>
      </c>
      <c r="I21" s="10">
        <v>3</v>
      </c>
      <c r="J21" s="10">
        <v>3</v>
      </c>
      <c r="K21" s="10">
        <v>4</v>
      </c>
      <c r="L21" s="10" t="s">
        <v>161</v>
      </c>
      <c r="M21" s="10">
        <v>4</v>
      </c>
      <c r="N21" s="10" t="s">
        <v>161</v>
      </c>
      <c r="O21" s="6"/>
      <c r="P21" s="15">
        <f t="shared" si="2"/>
        <v>2</v>
      </c>
      <c r="Q21" s="15">
        <f t="shared" si="3"/>
        <v>4</v>
      </c>
      <c r="R21" s="17">
        <f t="shared" si="4"/>
        <v>3.1428571428571428</v>
      </c>
      <c r="S21" s="17">
        <f t="shared" si="5"/>
        <v>0.6900655593423547</v>
      </c>
      <c r="T21" s="6"/>
      <c r="U21" s="29">
        <v>1.5</v>
      </c>
      <c r="V21" s="3">
        <f t="shared" si="6"/>
        <v>2</v>
      </c>
      <c r="W21" s="3">
        <f t="shared" si="7"/>
        <v>2</v>
      </c>
      <c r="X21" s="3"/>
      <c r="Y21" s="3">
        <f t="shared" si="9"/>
        <v>1.3333333333333333</v>
      </c>
      <c r="Z21" s="3"/>
      <c r="AA21" s="3"/>
      <c r="AB21" s="3">
        <f t="shared" si="12"/>
        <v>2</v>
      </c>
      <c r="AC21" s="3">
        <f t="shared" si="13"/>
        <v>2</v>
      </c>
      <c r="AD21" s="3">
        <f t="shared" si="14"/>
        <v>2.6666666666666665</v>
      </c>
      <c r="AE21" s="3"/>
      <c r="AF21" s="3"/>
      <c r="AG21" s="3"/>
      <c r="AH21" s="6"/>
    </row>
    <row r="22" spans="1:34" x14ac:dyDescent="0.3">
      <c r="A22" s="27" t="s">
        <v>172</v>
      </c>
      <c r="B22" s="29" t="s">
        <v>173</v>
      </c>
      <c r="C22" s="10" t="s">
        <v>161</v>
      </c>
      <c r="D22" s="10">
        <v>0.15</v>
      </c>
      <c r="E22" s="10" t="s">
        <v>161</v>
      </c>
      <c r="F22" s="10" t="s">
        <v>161</v>
      </c>
      <c r="G22" s="10">
        <v>0.11</v>
      </c>
      <c r="H22" s="10" t="s">
        <v>161</v>
      </c>
      <c r="I22" s="10">
        <v>0.14000000000000001</v>
      </c>
      <c r="J22" s="10">
        <v>0.12</v>
      </c>
      <c r="K22" s="10" t="s">
        <v>161</v>
      </c>
      <c r="L22" s="10" t="s">
        <v>161</v>
      </c>
      <c r="M22" s="10" t="s">
        <v>161</v>
      </c>
      <c r="N22" s="10">
        <v>0.18</v>
      </c>
      <c r="O22" s="6"/>
      <c r="P22" s="15">
        <f t="shared" si="2"/>
        <v>0.11</v>
      </c>
      <c r="Q22" s="15">
        <f t="shared" si="3"/>
        <v>0.18</v>
      </c>
      <c r="R22" s="17">
        <f t="shared" si="4"/>
        <v>0.13999999999999999</v>
      </c>
      <c r="S22" s="17">
        <f t="shared" si="5"/>
        <v>2.7386127875258317E-2</v>
      </c>
      <c r="T22" s="6"/>
      <c r="U22" s="29">
        <v>0.05</v>
      </c>
      <c r="V22" s="3"/>
      <c r="W22" s="3">
        <f t="shared" si="7"/>
        <v>2.9999999999999996</v>
      </c>
      <c r="X22" s="3"/>
      <c r="Y22" s="3"/>
      <c r="Z22" s="3">
        <f t="shared" si="10"/>
        <v>2.1999999999999997</v>
      </c>
      <c r="AA22" s="3"/>
      <c r="AB22" s="3">
        <f t="shared" si="12"/>
        <v>2.8000000000000003</v>
      </c>
      <c r="AC22" s="3">
        <f t="shared" si="13"/>
        <v>2.4</v>
      </c>
      <c r="AD22" s="3"/>
      <c r="AE22" s="3"/>
      <c r="AF22" s="3"/>
      <c r="AG22" s="3"/>
      <c r="AH22" s="6"/>
    </row>
    <row r="23" spans="1:34" x14ac:dyDescent="0.3">
      <c r="A23" s="27" t="s">
        <v>174</v>
      </c>
      <c r="B23" s="29" t="s">
        <v>175</v>
      </c>
      <c r="C23" s="10">
        <v>0.24</v>
      </c>
      <c r="D23" s="10">
        <v>0.28999999999999998</v>
      </c>
      <c r="E23" s="10">
        <v>0.03</v>
      </c>
      <c r="F23" s="10">
        <v>7.0000000000000007E-2</v>
      </c>
      <c r="G23" s="10">
        <v>0.09</v>
      </c>
      <c r="H23" s="10">
        <v>0.05</v>
      </c>
      <c r="I23" s="10">
        <v>0.2</v>
      </c>
      <c r="J23" s="10">
        <v>0.15</v>
      </c>
      <c r="K23" s="10">
        <v>0.08</v>
      </c>
      <c r="L23" s="10">
        <v>0.04</v>
      </c>
      <c r="M23" s="10">
        <v>0.15</v>
      </c>
      <c r="N23" s="10">
        <v>0.18</v>
      </c>
      <c r="O23" s="6"/>
      <c r="P23" s="15">
        <f t="shared" si="2"/>
        <v>0.03</v>
      </c>
      <c r="Q23" s="15">
        <f t="shared" si="3"/>
        <v>0.28999999999999998</v>
      </c>
      <c r="R23" s="17">
        <f t="shared" si="4"/>
        <v>0.13083333333333333</v>
      </c>
      <c r="S23" s="17">
        <f t="shared" si="5"/>
        <v>8.4257002226772945E-2</v>
      </c>
      <c r="T23" s="6"/>
      <c r="U23" s="29">
        <v>9.8000000000000004E-2</v>
      </c>
      <c r="V23" s="3">
        <f t="shared" si="6"/>
        <v>2.4489795918367343</v>
      </c>
      <c r="W23" s="3">
        <f t="shared" si="7"/>
        <v>2.9591836734693873</v>
      </c>
      <c r="X23" s="3">
        <f t="shared" si="8"/>
        <v>0.30612244897959179</v>
      </c>
      <c r="Y23" s="3">
        <f t="shared" si="9"/>
        <v>0.7142857142857143</v>
      </c>
      <c r="Z23" s="3">
        <f t="shared" si="10"/>
        <v>0.91836734693877542</v>
      </c>
      <c r="AA23" s="3">
        <f t="shared" si="11"/>
        <v>0.51020408163265307</v>
      </c>
      <c r="AB23" s="3">
        <f t="shared" si="12"/>
        <v>2.0408163265306123</v>
      </c>
      <c r="AC23" s="3">
        <f t="shared" si="13"/>
        <v>1.5306122448979591</v>
      </c>
      <c r="AD23" s="3">
        <f t="shared" si="14"/>
        <v>0.81632653061224492</v>
      </c>
      <c r="AE23" s="3">
        <f t="shared" si="15"/>
        <v>0.40816326530612246</v>
      </c>
      <c r="AF23" s="3">
        <f t="shared" ref="AF23:AF24" si="18">M23/$U23</f>
        <v>1.5306122448979591</v>
      </c>
      <c r="AG23" s="3">
        <f t="shared" ref="AG23:AG24" si="19">N23/$U23</f>
        <v>1.8367346938775508</v>
      </c>
      <c r="AH23" s="6"/>
    </row>
    <row r="24" spans="1:34" x14ac:dyDescent="0.3">
      <c r="A24" s="27" t="s">
        <v>176</v>
      </c>
      <c r="B24" s="29" t="s">
        <v>177</v>
      </c>
      <c r="C24" s="10">
        <v>7.0000000000000007E-2</v>
      </c>
      <c r="D24" s="10">
        <v>0.06</v>
      </c>
      <c r="E24" s="10">
        <v>0.02</v>
      </c>
      <c r="F24" s="10" t="s">
        <v>161</v>
      </c>
      <c r="G24" s="10">
        <v>0.06</v>
      </c>
      <c r="H24" s="10">
        <v>0.02</v>
      </c>
      <c r="I24" s="10">
        <v>7.0000000000000007E-2</v>
      </c>
      <c r="J24" s="10">
        <v>0.06</v>
      </c>
      <c r="K24" s="10">
        <v>0.02</v>
      </c>
      <c r="L24" s="10">
        <v>0.02</v>
      </c>
      <c r="M24" s="10">
        <v>0.08</v>
      </c>
      <c r="N24" s="10">
        <v>7.0000000000000007E-2</v>
      </c>
      <c r="O24" s="6"/>
      <c r="P24" s="15">
        <f t="shared" si="2"/>
        <v>0.02</v>
      </c>
      <c r="Q24" s="15">
        <f t="shared" si="3"/>
        <v>0.08</v>
      </c>
      <c r="R24" s="17">
        <f t="shared" si="4"/>
        <v>0.05</v>
      </c>
      <c r="S24" s="17">
        <f t="shared" si="5"/>
        <v>2.4494897427831779E-2</v>
      </c>
      <c r="T24" s="6"/>
      <c r="U24" s="29">
        <v>0.05</v>
      </c>
      <c r="V24" s="3">
        <f t="shared" si="6"/>
        <v>1.4000000000000001</v>
      </c>
      <c r="W24" s="3">
        <f t="shared" si="7"/>
        <v>1.2</v>
      </c>
      <c r="X24" s="3">
        <f t="shared" si="8"/>
        <v>0.39999999999999997</v>
      </c>
      <c r="Y24" s="3"/>
      <c r="Z24" s="3">
        <f t="shared" si="10"/>
        <v>1.2</v>
      </c>
      <c r="AA24" s="3">
        <f t="shared" si="11"/>
        <v>0.39999999999999997</v>
      </c>
      <c r="AB24" s="3">
        <f t="shared" si="12"/>
        <v>1.4000000000000001</v>
      </c>
      <c r="AC24" s="3">
        <f t="shared" si="13"/>
        <v>1.2</v>
      </c>
      <c r="AD24" s="3">
        <f t="shared" si="14"/>
        <v>0.39999999999999997</v>
      </c>
      <c r="AE24" s="3">
        <f t="shared" si="15"/>
        <v>0.39999999999999997</v>
      </c>
      <c r="AF24" s="3">
        <f t="shared" si="18"/>
        <v>1.5999999999999999</v>
      </c>
      <c r="AG24" s="3">
        <f t="shared" si="19"/>
        <v>1.4000000000000001</v>
      </c>
      <c r="AH24" s="6"/>
    </row>
    <row r="25" spans="1:34" x14ac:dyDescent="0.3">
      <c r="A25" s="27" t="s">
        <v>178</v>
      </c>
      <c r="B25" s="29" t="s">
        <v>179</v>
      </c>
      <c r="C25" s="10" t="s">
        <v>161</v>
      </c>
      <c r="D25" s="10">
        <v>3</v>
      </c>
      <c r="E25" s="10" t="s">
        <v>161</v>
      </c>
      <c r="F25" s="10" t="s">
        <v>161</v>
      </c>
      <c r="G25" s="10">
        <v>2</v>
      </c>
      <c r="H25" s="10" t="s">
        <v>161</v>
      </c>
      <c r="I25" s="10">
        <v>2.4</v>
      </c>
      <c r="J25" s="10">
        <v>2.1</v>
      </c>
      <c r="K25" s="10" t="s">
        <v>161</v>
      </c>
      <c r="L25" s="10" t="s">
        <v>161</v>
      </c>
      <c r="M25" s="10">
        <v>2</v>
      </c>
      <c r="N25" s="10">
        <v>2.6</v>
      </c>
      <c r="O25" s="6"/>
      <c r="P25" s="15">
        <f t="shared" si="2"/>
        <v>2</v>
      </c>
      <c r="Q25" s="15">
        <f t="shared" si="3"/>
        <v>3</v>
      </c>
      <c r="R25" s="17">
        <f t="shared" si="4"/>
        <v>2.35</v>
      </c>
      <c r="S25" s="17">
        <f t="shared" si="5"/>
        <v>0.39874804074753811</v>
      </c>
      <c r="T25" s="6"/>
      <c r="U25" s="29">
        <v>5.5</v>
      </c>
      <c r="V25" s="3"/>
      <c r="W25" s="3">
        <f t="shared" si="7"/>
        <v>0.54545454545454541</v>
      </c>
      <c r="X25" s="3"/>
      <c r="Y25" s="3"/>
      <c r="Z25" s="3">
        <f t="shared" si="10"/>
        <v>0.36363636363636365</v>
      </c>
      <c r="AA25" s="3"/>
      <c r="AB25" s="3">
        <f t="shared" si="12"/>
        <v>0.43636363636363634</v>
      </c>
      <c r="AC25" s="3">
        <f t="shared" si="13"/>
        <v>0.38181818181818183</v>
      </c>
      <c r="AD25" s="3"/>
      <c r="AE25" s="3"/>
      <c r="AF25" s="3"/>
      <c r="AG25" s="3"/>
      <c r="AH25" s="6"/>
    </row>
    <row r="26" spans="1:34" x14ac:dyDescent="0.3">
      <c r="A26" s="27" t="s">
        <v>180</v>
      </c>
      <c r="B26" s="29" t="s">
        <v>181</v>
      </c>
      <c r="C26" s="10" t="s">
        <v>161</v>
      </c>
      <c r="D26" s="10" t="s">
        <v>161</v>
      </c>
      <c r="E26" s="10" t="s">
        <v>161</v>
      </c>
      <c r="F26" s="10" t="s">
        <v>161</v>
      </c>
      <c r="G26" s="10" t="s">
        <v>161</v>
      </c>
      <c r="H26" s="10" t="s">
        <v>161</v>
      </c>
      <c r="I26" s="10" t="s">
        <v>161</v>
      </c>
      <c r="J26" s="10" t="s">
        <v>161</v>
      </c>
      <c r="K26" s="10" t="s">
        <v>161</v>
      </c>
      <c r="L26" s="10" t="s">
        <v>161</v>
      </c>
      <c r="M26" s="10" t="s">
        <v>161</v>
      </c>
      <c r="N26" s="10" t="s">
        <v>161</v>
      </c>
      <c r="O26" s="6"/>
      <c r="P26" s="15"/>
      <c r="Q26" s="15"/>
      <c r="R26" s="17"/>
      <c r="S26" s="17"/>
      <c r="T26" s="6"/>
      <c r="U26" s="5" t="s">
        <v>182</v>
      </c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6"/>
    </row>
    <row r="27" spans="1:34" x14ac:dyDescent="0.3">
      <c r="A27" s="27" t="s">
        <v>183</v>
      </c>
      <c r="B27" s="29" t="s">
        <v>184</v>
      </c>
      <c r="C27" s="10">
        <v>8.1999999999999993</v>
      </c>
      <c r="D27" s="10">
        <v>31.6</v>
      </c>
      <c r="E27" s="10">
        <v>0.32</v>
      </c>
      <c r="F27" s="10">
        <v>1.6</v>
      </c>
      <c r="G27" s="10">
        <v>21.8</v>
      </c>
      <c r="H27" s="10">
        <v>1.4</v>
      </c>
      <c r="I27" s="10">
        <v>22.9</v>
      </c>
      <c r="J27" s="10">
        <v>19.600000000000001</v>
      </c>
      <c r="K27" s="10">
        <v>3.1</v>
      </c>
      <c r="L27" s="10">
        <v>0.41</v>
      </c>
      <c r="M27" s="10">
        <v>0.52</v>
      </c>
      <c r="N27" s="10">
        <v>22.7</v>
      </c>
      <c r="O27" s="6"/>
      <c r="P27" s="15">
        <f t="shared" si="2"/>
        <v>0.32</v>
      </c>
      <c r="Q27" s="15">
        <f t="shared" si="3"/>
        <v>31.6</v>
      </c>
      <c r="R27" s="17">
        <f t="shared" si="4"/>
        <v>11.179166666666665</v>
      </c>
      <c r="S27" s="17">
        <f t="shared" si="5"/>
        <v>11.598925074281148</v>
      </c>
      <c r="T27" s="6"/>
      <c r="U27" s="29">
        <v>4.5999999999999996</v>
      </c>
      <c r="V27" s="3">
        <f t="shared" si="6"/>
        <v>1.7826086956521738</v>
      </c>
      <c r="W27" s="3">
        <f t="shared" si="7"/>
        <v>6.8695652173913055</v>
      </c>
      <c r="X27" s="3">
        <f t="shared" si="8"/>
        <v>6.9565217391304349E-2</v>
      </c>
      <c r="Y27" s="3">
        <f t="shared" si="9"/>
        <v>0.34782608695652178</v>
      </c>
      <c r="Z27" s="3">
        <f t="shared" si="10"/>
        <v>4.7391304347826093</v>
      </c>
      <c r="AA27" s="3">
        <f t="shared" si="11"/>
        <v>0.30434782608695654</v>
      </c>
      <c r="AB27" s="3">
        <f t="shared" si="12"/>
        <v>4.9782608695652177</v>
      </c>
      <c r="AC27" s="3">
        <f t="shared" si="13"/>
        <v>4.2608695652173916</v>
      </c>
      <c r="AD27" s="3">
        <f t="shared" si="14"/>
        <v>0.67391304347826098</v>
      </c>
      <c r="AE27" s="3">
        <f t="shared" si="15"/>
        <v>8.9130434782608695E-2</v>
      </c>
      <c r="AF27" s="3">
        <f t="shared" ref="AF27:AF43" si="20">M27/$U27</f>
        <v>0.11304347826086958</v>
      </c>
      <c r="AG27" s="3">
        <f t="shared" ref="AG27:AG43" si="21">N27/$U27</f>
        <v>4.9347826086956523</v>
      </c>
      <c r="AH27" s="6"/>
    </row>
    <row r="28" spans="1:34" x14ac:dyDescent="0.3">
      <c r="A28" s="27" t="s">
        <v>185</v>
      </c>
      <c r="B28" s="29" t="s">
        <v>186</v>
      </c>
      <c r="C28" s="10">
        <v>130</v>
      </c>
      <c r="D28" s="10">
        <v>10000</v>
      </c>
      <c r="E28" s="10">
        <v>89</v>
      </c>
      <c r="F28" s="10">
        <v>140</v>
      </c>
      <c r="G28" s="10">
        <v>320</v>
      </c>
      <c r="H28" s="10">
        <v>33</v>
      </c>
      <c r="I28" s="10">
        <v>360</v>
      </c>
      <c r="J28" s="10">
        <v>310</v>
      </c>
      <c r="K28" s="10">
        <v>160</v>
      </c>
      <c r="L28" s="10">
        <v>52</v>
      </c>
      <c r="M28" s="10">
        <v>390</v>
      </c>
      <c r="N28" s="10">
        <v>27</v>
      </c>
      <c r="O28" s="6"/>
      <c r="P28" s="15">
        <f t="shared" si="2"/>
        <v>27</v>
      </c>
      <c r="Q28" s="15">
        <f t="shared" si="3"/>
        <v>10000</v>
      </c>
      <c r="R28" s="17">
        <f t="shared" si="4"/>
        <v>1000.9166666666666</v>
      </c>
      <c r="S28" s="17">
        <f t="shared" si="5"/>
        <v>2836.9755489167537</v>
      </c>
      <c r="T28" s="6"/>
      <c r="U28" s="29">
        <v>550</v>
      </c>
      <c r="V28" s="3">
        <f t="shared" si="6"/>
        <v>0.23636363636363636</v>
      </c>
      <c r="W28" s="3">
        <f t="shared" si="7"/>
        <v>18.181818181818183</v>
      </c>
      <c r="X28" s="3">
        <f t="shared" si="8"/>
        <v>0.16181818181818181</v>
      </c>
      <c r="Y28" s="3">
        <f t="shared" si="9"/>
        <v>0.25454545454545452</v>
      </c>
      <c r="Z28" s="3">
        <f t="shared" si="10"/>
        <v>0.58181818181818179</v>
      </c>
      <c r="AA28" s="3">
        <f t="shared" si="11"/>
        <v>0.06</v>
      </c>
      <c r="AB28" s="3">
        <f t="shared" si="12"/>
        <v>0.65454545454545454</v>
      </c>
      <c r="AC28" s="3">
        <f t="shared" si="13"/>
        <v>0.5636363636363636</v>
      </c>
      <c r="AD28" s="3">
        <f t="shared" si="14"/>
        <v>0.29090909090909089</v>
      </c>
      <c r="AE28" s="3">
        <f t="shared" si="15"/>
        <v>9.4545454545454544E-2</v>
      </c>
      <c r="AF28" s="3">
        <f t="shared" si="20"/>
        <v>0.70909090909090911</v>
      </c>
      <c r="AG28" s="3">
        <f t="shared" si="21"/>
        <v>4.9090909090909088E-2</v>
      </c>
      <c r="AH28" s="6"/>
    </row>
    <row r="29" spans="1:34" x14ac:dyDescent="0.3">
      <c r="A29" s="27" t="s">
        <v>187</v>
      </c>
      <c r="B29" s="29" t="s">
        <v>188</v>
      </c>
      <c r="C29" s="10">
        <v>27</v>
      </c>
      <c r="D29" s="10">
        <v>19</v>
      </c>
      <c r="E29" s="10">
        <v>7</v>
      </c>
      <c r="F29" s="10">
        <v>17</v>
      </c>
      <c r="G29" s="10">
        <v>18</v>
      </c>
      <c r="H29" s="10">
        <v>9</v>
      </c>
      <c r="I29" s="10">
        <v>17</v>
      </c>
      <c r="J29" s="10">
        <v>16</v>
      </c>
      <c r="K29" s="10">
        <v>12</v>
      </c>
      <c r="L29" s="10">
        <v>9</v>
      </c>
      <c r="M29" s="10">
        <v>37</v>
      </c>
      <c r="N29" s="10" t="s">
        <v>161</v>
      </c>
      <c r="O29" s="6"/>
      <c r="P29" s="15">
        <f t="shared" si="2"/>
        <v>7</v>
      </c>
      <c r="Q29" s="15">
        <f t="shared" si="3"/>
        <v>37</v>
      </c>
      <c r="R29" s="17">
        <f t="shared" si="4"/>
        <v>17.09090909090909</v>
      </c>
      <c r="S29" s="17">
        <f t="shared" si="5"/>
        <v>8.7115388474659916</v>
      </c>
      <c r="T29" s="6"/>
      <c r="U29" s="29">
        <v>30</v>
      </c>
      <c r="V29" s="3">
        <f t="shared" si="6"/>
        <v>0.9</v>
      </c>
      <c r="W29" s="3">
        <f t="shared" si="7"/>
        <v>0.6333333333333333</v>
      </c>
      <c r="X29" s="3">
        <f t="shared" si="8"/>
        <v>0.23333333333333334</v>
      </c>
      <c r="Y29" s="3">
        <f t="shared" si="9"/>
        <v>0.56666666666666665</v>
      </c>
      <c r="Z29" s="3">
        <f t="shared" si="10"/>
        <v>0.6</v>
      </c>
      <c r="AA29" s="3">
        <f t="shared" si="11"/>
        <v>0.3</v>
      </c>
      <c r="AB29" s="3">
        <f t="shared" si="12"/>
        <v>0.56666666666666665</v>
      </c>
      <c r="AC29" s="3">
        <f t="shared" si="13"/>
        <v>0.53333333333333333</v>
      </c>
      <c r="AD29" s="3">
        <f t="shared" si="14"/>
        <v>0.4</v>
      </c>
      <c r="AE29" s="3">
        <f t="shared" si="15"/>
        <v>0.3</v>
      </c>
      <c r="AF29" s="3">
        <f t="shared" si="20"/>
        <v>1.2333333333333334</v>
      </c>
      <c r="AG29" s="3"/>
      <c r="AH29" s="6"/>
    </row>
    <row r="30" spans="1:34" x14ac:dyDescent="0.3">
      <c r="A30" s="27" t="s">
        <v>189</v>
      </c>
      <c r="B30" s="29" t="s">
        <v>190</v>
      </c>
      <c r="C30" s="10">
        <v>71.099999999999994</v>
      </c>
      <c r="D30" s="10">
        <v>42.9</v>
      </c>
      <c r="E30" s="10">
        <v>14.4</v>
      </c>
      <c r="F30" s="10">
        <v>24.7</v>
      </c>
      <c r="G30" s="10">
        <v>47.7</v>
      </c>
      <c r="H30" s="10">
        <v>17.3</v>
      </c>
      <c r="I30" s="10">
        <v>36.299999999999997</v>
      </c>
      <c r="J30" s="10">
        <v>36.5</v>
      </c>
      <c r="K30" s="10">
        <v>22.6</v>
      </c>
      <c r="L30" s="10">
        <v>17.600000000000001</v>
      </c>
      <c r="M30" s="10">
        <v>74</v>
      </c>
      <c r="N30" s="10">
        <v>63.1</v>
      </c>
      <c r="O30" s="6"/>
      <c r="P30" s="15">
        <f t="shared" si="2"/>
        <v>14.4</v>
      </c>
      <c r="Q30" s="15">
        <f t="shared" si="3"/>
        <v>74</v>
      </c>
      <c r="R30" s="17">
        <f t="shared" si="4"/>
        <v>39.016666666666673</v>
      </c>
      <c r="S30" s="17">
        <f t="shared" si="5"/>
        <v>21.209167543276823</v>
      </c>
      <c r="T30" s="6"/>
      <c r="U30" s="29">
        <v>64</v>
      </c>
      <c r="V30" s="3">
        <f t="shared" si="6"/>
        <v>1.1109374999999999</v>
      </c>
      <c r="W30" s="3">
        <f t="shared" si="7"/>
        <v>0.67031249999999998</v>
      </c>
      <c r="X30" s="3">
        <f t="shared" si="8"/>
        <v>0.22500000000000001</v>
      </c>
      <c r="Y30" s="3">
        <f t="shared" si="9"/>
        <v>0.38593749999999999</v>
      </c>
      <c r="Z30" s="3">
        <f t="shared" si="10"/>
        <v>0.74531250000000004</v>
      </c>
      <c r="AA30" s="3">
        <f t="shared" si="11"/>
        <v>0.27031250000000001</v>
      </c>
      <c r="AB30" s="3">
        <f t="shared" si="12"/>
        <v>0.56718749999999996</v>
      </c>
      <c r="AC30" s="3">
        <f t="shared" si="13"/>
        <v>0.5703125</v>
      </c>
      <c r="AD30" s="3">
        <f t="shared" si="14"/>
        <v>0.35312500000000002</v>
      </c>
      <c r="AE30" s="3">
        <f t="shared" si="15"/>
        <v>0.27500000000000002</v>
      </c>
      <c r="AF30" s="3">
        <f t="shared" si="20"/>
        <v>1.15625</v>
      </c>
      <c r="AG30" s="3">
        <f t="shared" si="21"/>
        <v>0.98593750000000002</v>
      </c>
      <c r="AH30" s="6"/>
    </row>
    <row r="31" spans="1:34" x14ac:dyDescent="0.3">
      <c r="A31" s="27" t="s">
        <v>191</v>
      </c>
      <c r="B31" s="29" t="s">
        <v>192</v>
      </c>
      <c r="C31" s="10">
        <v>8.1</v>
      </c>
      <c r="D31" s="10">
        <v>4.5999999999999996</v>
      </c>
      <c r="E31" s="10">
        <v>1.6</v>
      </c>
      <c r="F31" s="10">
        <v>2.7</v>
      </c>
      <c r="G31" s="10">
        <v>5.3</v>
      </c>
      <c r="H31" s="10">
        <v>2</v>
      </c>
      <c r="I31" s="10">
        <v>3.9</v>
      </c>
      <c r="J31" s="10">
        <v>3.9</v>
      </c>
      <c r="K31" s="10">
        <v>2.5</v>
      </c>
      <c r="L31" s="10">
        <v>2</v>
      </c>
      <c r="M31" s="10">
        <v>8.8000000000000007</v>
      </c>
      <c r="N31" s="10">
        <v>7.5</v>
      </c>
      <c r="O31" s="6"/>
      <c r="P31" s="15">
        <f t="shared" si="2"/>
        <v>1.6</v>
      </c>
      <c r="Q31" s="15">
        <f t="shared" si="3"/>
        <v>8.8000000000000007</v>
      </c>
      <c r="R31" s="17">
        <f t="shared" si="4"/>
        <v>4.4083333333333341</v>
      </c>
      <c r="S31" s="17">
        <f t="shared" si="5"/>
        <v>2.5202663399415592</v>
      </c>
      <c r="T31" s="6"/>
      <c r="U31" s="29">
        <v>7.1</v>
      </c>
      <c r="V31" s="3">
        <f t="shared" si="6"/>
        <v>1.1408450704225352</v>
      </c>
      <c r="W31" s="3">
        <f t="shared" si="7"/>
        <v>0.647887323943662</v>
      </c>
      <c r="X31" s="3">
        <f t="shared" si="8"/>
        <v>0.22535211267605637</v>
      </c>
      <c r="Y31" s="3">
        <f t="shared" si="9"/>
        <v>0.38028169014084512</v>
      </c>
      <c r="Z31" s="3">
        <f t="shared" si="10"/>
        <v>0.74647887323943662</v>
      </c>
      <c r="AA31" s="3">
        <f t="shared" si="11"/>
        <v>0.28169014084507044</v>
      </c>
      <c r="AB31" s="3">
        <f t="shared" si="12"/>
        <v>0.54929577464788737</v>
      </c>
      <c r="AC31" s="3">
        <f t="shared" si="13"/>
        <v>0.54929577464788737</v>
      </c>
      <c r="AD31" s="3">
        <f t="shared" si="14"/>
        <v>0.35211267605633806</v>
      </c>
      <c r="AE31" s="3">
        <f t="shared" si="15"/>
        <v>0.28169014084507044</v>
      </c>
      <c r="AF31" s="3">
        <f t="shared" si="20"/>
        <v>1.23943661971831</v>
      </c>
      <c r="AG31" s="3">
        <f t="shared" si="21"/>
        <v>1.0563380281690142</v>
      </c>
      <c r="AH31" s="6"/>
    </row>
    <row r="32" spans="1:34" x14ac:dyDescent="0.3">
      <c r="A32" s="27" t="s">
        <v>193</v>
      </c>
      <c r="B32" s="29" t="s">
        <v>194</v>
      </c>
      <c r="C32" s="10">
        <v>32</v>
      </c>
      <c r="D32" s="10">
        <v>16.600000000000001</v>
      </c>
      <c r="E32" s="10">
        <v>6.5</v>
      </c>
      <c r="F32" s="10">
        <v>9.8000000000000007</v>
      </c>
      <c r="G32" s="10">
        <v>20.3</v>
      </c>
      <c r="H32" s="10">
        <v>7.7</v>
      </c>
      <c r="I32" s="10">
        <v>14.6</v>
      </c>
      <c r="J32" s="10">
        <v>14.5</v>
      </c>
      <c r="K32" s="10">
        <v>9.9</v>
      </c>
      <c r="L32" s="10">
        <v>8.1</v>
      </c>
      <c r="M32" s="10">
        <v>37.1</v>
      </c>
      <c r="N32" s="10">
        <v>29.4</v>
      </c>
      <c r="O32" s="6"/>
      <c r="P32" s="15">
        <f t="shared" si="2"/>
        <v>6.5</v>
      </c>
      <c r="Q32" s="15">
        <f t="shared" si="3"/>
        <v>37.1</v>
      </c>
      <c r="R32" s="17">
        <f t="shared" si="4"/>
        <v>17.208333333333332</v>
      </c>
      <c r="S32" s="17">
        <f t="shared" si="5"/>
        <v>10.372643945698821</v>
      </c>
      <c r="T32" s="6"/>
      <c r="U32" s="29">
        <v>26</v>
      </c>
      <c r="V32" s="3">
        <f t="shared" si="6"/>
        <v>1.2307692307692308</v>
      </c>
      <c r="W32" s="3">
        <f t="shared" si="7"/>
        <v>0.63846153846153852</v>
      </c>
      <c r="X32" s="3">
        <f t="shared" si="8"/>
        <v>0.25</v>
      </c>
      <c r="Y32" s="3">
        <f t="shared" si="9"/>
        <v>0.37692307692307697</v>
      </c>
      <c r="Z32" s="3">
        <f t="shared" si="10"/>
        <v>0.78076923076923077</v>
      </c>
      <c r="AA32" s="3">
        <f t="shared" si="11"/>
        <v>0.29615384615384616</v>
      </c>
      <c r="AB32" s="3">
        <f t="shared" si="12"/>
        <v>0.56153846153846154</v>
      </c>
      <c r="AC32" s="3">
        <f t="shared" si="13"/>
        <v>0.55769230769230771</v>
      </c>
      <c r="AD32" s="3">
        <f t="shared" si="14"/>
        <v>0.3807692307692308</v>
      </c>
      <c r="AE32" s="3">
        <f t="shared" si="15"/>
        <v>0.31153846153846154</v>
      </c>
      <c r="AF32" s="3">
        <f t="shared" si="20"/>
        <v>1.426923076923077</v>
      </c>
      <c r="AG32" s="3">
        <f t="shared" si="21"/>
        <v>1.1307692307692307</v>
      </c>
      <c r="AH32" s="6"/>
    </row>
    <row r="33" spans="1:34" x14ac:dyDescent="0.3">
      <c r="A33" s="27" t="s">
        <v>195</v>
      </c>
      <c r="B33" s="29" t="s">
        <v>196</v>
      </c>
      <c r="C33" s="10">
        <v>6.9</v>
      </c>
      <c r="D33" s="10">
        <v>3.3</v>
      </c>
      <c r="E33" s="10">
        <v>1.5</v>
      </c>
      <c r="F33" s="10">
        <v>1.8</v>
      </c>
      <c r="G33" s="10">
        <v>3.9</v>
      </c>
      <c r="H33" s="10">
        <v>1.7</v>
      </c>
      <c r="I33" s="10">
        <v>3</v>
      </c>
      <c r="J33" s="10">
        <v>3.1</v>
      </c>
      <c r="K33" s="10">
        <v>2.1</v>
      </c>
      <c r="L33" s="10">
        <v>1.8</v>
      </c>
      <c r="M33" s="10">
        <v>7.8</v>
      </c>
      <c r="N33" s="10">
        <v>5.5</v>
      </c>
      <c r="O33" s="6"/>
      <c r="P33" s="15">
        <f t="shared" si="2"/>
        <v>1.5</v>
      </c>
      <c r="Q33" s="15">
        <f t="shared" si="3"/>
        <v>7.8</v>
      </c>
      <c r="R33" s="17">
        <f t="shared" si="4"/>
        <v>3.5333333333333332</v>
      </c>
      <c r="S33" s="17">
        <f t="shared" si="5"/>
        <v>2.1240327566954216</v>
      </c>
      <c r="T33" s="6"/>
      <c r="U33" s="29">
        <v>4.5</v>
      </c>
      <c r="V33" s="3">
        <f t="shared" si="6"/>
        <v>1.5333333333333334</v>
      </c>
      <c r="W33" s="3">
        <f t="shared" si="7"/>
        <v>0.73333333333333328</v>
      </c>
      <c r="X33" s="3">
        <f t="shared" si="8"/>
        <v>0.33333333333333331</v>
      </c>
      <c r="Y33" s="3">
        <f t="shared" si="9"/>
        <v>0.4</v>
      </c>
      <c r="Z33" s="3">
        <f t="shared" si="10"/>
        <v>0.8666666666666667</v>
      </c>
      <c r="AA33" s="3">
        <f t="shared" si="11"/>
        <v>0.37777777777777777</v>
      </c>
      <c r="AB33" s="3">
        <f t="shared" si="12"/>
        <v>0.66666666666666663</v>
      </c>
      <c r="AC33" s="3">
        <f t="shared" si="13"/>
        <v>0.68888888888888888</v>
      </c>
      <c r="AD33" s="3">
        <f t="shared" si="14"/>
        <v>0.46666666666666667</v>
      </c>
      <c r="AE33" s="3">
        <f t="shared" si="15"/>
        <v>0.4</v>
      </c>
      <c r="AF33" s="3">
        <f t="shared" si="20"/>
        <v>1.7333333333333334</v>
      </c>
      <c r="AG33" s="3">
        <f t="shared" si="21"/>
        <v>1.2222222222222223</v>
      </c>
      <c r="AH33" s="6"/>
    </row>
    <row r="34" spans="1:34" x14ac:dyDescent="0.3">
      <c r="A34" s="27" t="s">
        <v>197</v>
      </c>
      <c r="B34" s="29" t="s">
        <v>198</v>
      </c>
      <c r="C34" s="10">
        <v>1.4</v>
      </c>
      <c r="D34" s="10">
        <v>1.8</v>
      </c>
      <c r="E34" s="10">
        <v>0.3</v>
      </c>
      <c r="F34" s="10">
        <v>0.4</v>
      </c>
      <c r="G34" s="10">
        <v>0.9</v>
      </c>
      <c r="H34" s="10">
        <v>0.3</v>
      </c>
      <c r="I34" s="10">
        <v>0.7</v>
      </c>
      <c r="J34" s="10">
        <v>0.8</v>
      </c>
      <c r="K34" s="10">
        <v>0.5</v>
      </c>
      <c r="L34" s="10">
        <v>0.4</v>
      </c>
      <c r="M34" s="10">
        <v>2.8</v>
      </c>
      <c r="N34" s="10">
        <v>1.3</v>
      </c>
      <c r="O34" s="6"/>
      <c r="P34" s="15">
        <f t="shared" si="2"/>
        <v>0.3</v>
      </c>
      <c r="Q34" s="15">
        <f t="shared" si="3"/>
        <v>2.8</v>
      </c>
      <c r="R34" s="17">
        <f t="shared" si="4"/>
        <v>0.96666666666666679</v>
      </c>
      <c r="S34" s="17">
        <f t="shared" si="5"/>
        <v>0.75116071798412365</v>
      </c>
      <c r="T34" s="6"/>
      <c r="U34" s="29">
        <v>0.88</v>
      </c>
      <c r="V34" s="3">
        <f t="shared" si="6"/>
        <v>1.5909090909090908</v>
      </c>
      <c r="W34" s="3">
        <f t="shared" si="7"/>
        <v>2.0454545454545454</v>
      </c>
      <c r="X34" s="3">
        <f t="shared" si="8"/>
        <v>0.34090909090909088</v>
      </c>
      <c r="Y34" s="3">
        <f t="shared" si="9"/>
        <v>0.45454545454545459</v>
      </c>
      <c r="Z34" s="3">
        <f t="shared" si="10"/>
        <v>1.0227272727272727</v>
      </c>
      <c r="AA34" s="3">
        <f t="shared" si="11"/>
        <v>0.34090909090909088</v>
      </c>
      <c r="AB34" s="3">
        <f t="shared" si="12"/>
        <v>0.79545454545454541</v>
      </c>
      <c r="AC34" s="3">
        <f t="shared" si="13"/>
        <v>0.90909090909090917</v>
      </c>
      <c r="AD34" s="3">
        <f t="shared" si="14"/>
        <v>0.56818181818181823</v>
      </c>
      <c r="AE34" s="3">
        <f t="shared" si="15"/>
        <v>0.45454545454545459</v>
      </c>
      <c r="AF34" s="3">
        <f t="shared" si="20"/>
        <v>3.1818181818181817</v>
      </c>
      <c r="AG34" s="3">
        <f t="shared" si="21"/>
        <v>1.4772727272727273</v>
      </c>
      <c r="AH34" s="6"/>
    </row>
    <row r="35" spans="1:34" x14ac:dyDescent="0.3">
      <c r="A35" s="27" t="s">
        <v>199</v>
      </c>
      <c r="B35" s="29" t="s">
        <v>200</v>
      </c>
      <c r="C35" s="10">
        <v>6.6</v>
      </c>
      <c r="D35" s="10">
        <v>3.5</v>
      </c>
      <c r="E35" s="10">
        <v>1.5</v>
      </c>
      <c r="F35" s="10">
        <v>1.8</v>
      </c>
      <c r="G35" s="10">
        <v>4.0999999999999996</v>
      </c>
      <c r="H35" s="10">
        <v>1.7</v>
      </c>
      <c r="I35" s="10">
        <v>3.1</v>
      </c>
      <c r="J35" s="10">
        <v>3.3</v>
      </c>
      <c r="K35" s="10">
        <v>2.1</v>
      </c>
      <c r="L35" s="10">
        <v>1.9</v>
      </c>
      <c r="M35" s="10">
        <v>9.5</v>
      </c>
      <c r="N35" s="10">
        <v>6</v>
      </c>
      <c r="O35" s="6"/>
      <c r="P35" s="15">
        <f t="shared" si="2"/>
        <v>1.5</v>
      </c>
      <c r="Q35" s="15">
        <f t="shared" si="3"/>
        <v>9.5</v>
      </c>
      <c r="R35" s="17">
        <f t="shared" si="4"/>
        <v>3.7583333333333333</v>
      </c>
      <c r="S35" s="17">
        <f t="shared" si="5"/>
        <v>2.4544795165105153</v>
      </c>
      <c r="T35" s="6"/>
      <c r="U35" s="29">
        <v>3.8</v>
      </c>
      <c r="V35" s="3">
        <f t="shared" si="6"/>
        <v>1.736842105263158</v>
      </c>
      <c r="W35" s="3">
        <f t="shared" si="7"/>
        <v>0.92105263157894746</v>
      </c>
      <c r="X35" s="3">
        <f t="shared" si="8"/>
        <v>0.39473684210526316</v>
      </c>
      <c r="Y35" s="3">
        <f t="shared" si="9"/>
        <v>0.47368421052631582</v>
      </c>
      <c r="Z35" s="3">
        <f t="shared" si="10"/>
        <v>1.0789473684210527</v>
      </c>
      <c r="AA35" s="3">
        <f t="shared" si="11"/>
        <v>0.44736842105263158</v>
      </c>
      <c r="AB35" s="3">
        <f t="shared" si="12"/>
        <v>0.81578947368421062</v>
      </c>
      <c r="AC35" s="3">
        <f t="shared" si="13"/>
        <v>0.86842105263157898</v>
      </c>
      <c r="AD35" s="3">
        <f t="shared" si="14"/>
        <v>0.55263157894736847</v>
      </c>
      <c r="AE35" s="3">
        <f t="shared" si="15"/>
        <v>0.5</v>
      </c>
      <c r="AF35" s="3">
        <f t="shared" si="20"/>
        <v>2.5</v>
      </c>
      <c r="AG35" s="3">
        <f t="shared" si="21"/>
        <v>1.5789473684210527</v>
      </c>
      <c r="AH35" s="6"/>
    </row>
    <row r="36" spans="1:34" x14ac:dyDescent="0.3">
      <c r="A36" s="27" t="s">
        <v>201</v>
      </c>
      <c r="B36" s="29" t="s">
        <v>202</v>
      </c>
      <c r="C36" s="10">
        <v>0.9</v>
      </c>
      <c r="D36" s="10">
        <v>0.5</v>
      </c>
      <c r="E36" s="10">
        <v>0.2</v>
      </c>
      <c r="F36" s="10">
        <v>0.2</v>
      </c>
      <c r="G36" s="10">
        <v>0.6</v>
      </c>
      <c r="H36" s="10">
        <v>0.2</v>
      </c>
      <c r="I36" s="10">
        <v>0.4</v>
      </c>
      <c r="J36" s="10">
        <v>0.5</v>
      </c>
      <c r="K36" s="10">
        <v>0.3</v>
      </c>
      <c r="L36" s="10">
        <v>0.3</v>
      </c>
      <c r="M36" s="10">
        <v>1.2</v>
      </c>
      <c r="N36" s="10">
        <v>0.8</v>
      </c>
      <c r="O36" s="6"/>
      <c r="P36" s="15">
        <f t="shared" si="2"/>
        <v>0.2</v>
      </c>
      <c r="Q36" s="15">
        <f t="shared" si="3"/>
        <v>1.2</v>
      </c>
      <c r="R36" s="17">
        <f t="shared" si="4"/>
        <v>0.5083333333333333</v>
      </c>
      <c r="S36" s="17">
        <f t="shared" si="5"/>
        <v>0.31754264805429427</v>
      </c>
      <c r="T36" s="6"/>
      <c r="U36" s="29">
        <v>0.64</v>
      </c>
      <c r="V36" s="3">
        <f t="shared" si="6"/>
        <v>1.40625</v>
      </c>
      <c r="W36" s="3">
        <f t="shared" si="7"/>
        <v>0.78125</v>
      </c>
      <c r="X36" s="3">
        <f t="shared" si="8"/>
        <v>0.3125</v>
      </c>
      <c r="Y36" s="3">
        <f t="shared" si="9"/>
        <v>0.3125</v>
      </c>
      <c r="Z36" s="3">
        <f t="shared" si="10"/>
        <v>0.9375</v>
      </c>
      <c r="AA36" s="3">
        <f t="shared" si="11"/>
        <v>0.3125</v>
      </c>
      <c r="AB36" s="3">
        <f t="shared" si="12"/>
        <v>0.625</v>
      </c>
      <c r="AC36" s="3">
        <f t="shared" si="13"/>
        <v>0.78125</v>
      </c>
      <c r="AD36" s="3">
        <f t="shared" si="14"/>
        <v>0.46875</v>
      </c>
      <c r="AE36" s="3">
        <f t="shared" si="15"/>
        <v>0.46875</v>
      </c>
      <c r="AF36" s="3">
        <f t="shared" si="20"/>
        <v>1.875</v>
      </c>
      <c r="AG36" s="3">
        <f t="shared" si="21"/>
        <v>1.25</v>
      </c>
      <c r="AH36" s="6"/>
    </row>
    <row r="37" spans="1:34" x14ac:dyDescent="0.3">
      <c r="A37" s="27" t="s">
        <v>203</v>
      </c>
      <c r="B37" s="29" t="s">
        <v>204</v>
      </c>
      <c r="C37" s="10">
        <v>4.9000000000000004</v>
      </c>
      <c r="D37" s="10">
        <v>2.8</v>
      </c>
      <c r="E37" s="10">
        <v>1.2</v>
      </c>
      <c r="F37" s="10">
        <v>1</v>
      </c>
      <c r="G37" s="10">
        <v>3.6</v>
      </c>
      <c r="H37" s="10">
        <v>1.3</v>
      </c>
      <c r="I37" s="10">
        <v>2.7</v>
      </c>
      <c r="J37" s="10">
        <v>2.8</v>
      </c>
      <c r="K37" s="10">
        <v>1.6</v>
      </c>
      <c r="L37" s="10">
        <v>1.4</v>
      </c>
      <c r="M37" s="10">
        <v>5.8</v>
      </c>
      <c r="N37" s="10">
        <v>4.9000000000000004</v>
      </c>
      <c r="O37" s="6"/>
      <c r="P37" s="15">
        <f t="shared" si="2"/>
        <v>1</v>
      </c>
      <c r="Q37" s="15">
        <f t="shared" si="3"/>
        <v>5.8</v>
      </c>
      <c r="R37" s="17">
        <f t="shared" si="4"/>
        <v>2.8333333333333335</v>
      </c>
      <c r="S37" s="17">
        <f t="shared" si="5"/>
        <v>1.6488747310781011</v>
      </c>
      <c r="T37" s="6"/>
      <c r="U37" s="29">
        <v>3.5</v>
      </c>
      <c r="V37" s="3">
        <f t="shared" si="6"/>
        <v>1.4000000000000001</v>
      </c>
      <c r="W37" s="3">
        <f t="shared" si="7"/>
        <v>0.79999999999999993</v>
      </c>
      <c r="X37" s="3">
        <f t="shared" si="8"/>
        <v>0.34285714285714286</v>
      </c>
      <c r="Y37" s="3">
        <f t="shared" si="9"/>
        <v>0.2857142857142857</v>
      </c>
      <c r="Z37" s="3">
        <f t="shared" si="10"/>
        <v>1.0285714285714287</v>
      </c>
      <c r="AA37" s="3">
        <f t="shared" si="11"/>
        <v>0.37142857142857144</v>
      </c>
      <c r="AB37" s="3">
        <f t="shared" si="12"/>
        <v>0.77142857142857146</v>
      </c>
      <c r="AC37" s="3">
        <f t="shared" si="13"/>
        <v>0.79999999999999993</v>
      </c>
      <c r="AD37" s="3">
        <f t="shared" si="14"/>
        <v>0.45714285714285718</v>
      </c>
      <c r="AE37" s="3">
        <f t="shared" si="15"/>
        <v>0.39999999999999997</v>
      </c>
      <c r="AF37" s="3">
        <f t="shared" si="20"/>
        <v>1.657142857142857</v>
      </c>
      <c r="AG37" s="3">
        <f t="shared" si="21"/>
        <v>1.4000000000000001</v>
      </c>
      <c r="AH37" s="6"/>
    </row>
    <row r="38" spans="1:34" x14ac:dyDescent="0.3">
      <c r="A38" s="27" t="s">
        <v>205</v>
      </c>
      <c r="B38" s="29" t="s">
        <v>206</v>
      </c>
      <c r="C38" s="10">
        <v>1</v>
      </c>
      <c r="D38" s="10">
        <v>0.6</v>
      </c>
      <c r="E38" s="10">
        <v>0.3</v>
      </c>
      <c r="F38" s="10">
        <v>0.2</v>
      </c>
      <c r="G38" s="10">
        <v>0.7</v>
      </c>
      <c r="H38" s="10">
        <v>0.3</v>
      </c>
      <c r="I38" s="10">
        <v>0.5</v>
      </c>
      <c r="J38" s="10">
        <v>0.5</v>
      </c>
      <c r="K38" s="10">
        <v>0.3</v>
      </c>
      <c r="L38" s="10">
        <v>0.3</v>
      </c>
      <c r="M38" s="10">
        <v>1</v>
      </c>
      <c r="N38" s="10">
        <v>1</v>
      </c>
      <c r="O38" s="6"/>
      <c r="P38" s="15">
        <f t="shared" si="2"/>
        <v>0.2</v>
      </c>
      <c r="Q38" s="15">
        <f t="shared" si="3"/>
        <v>1</v>
      </c>
      <c r="R38" s="17">
        <f t="shared" si="4"/>
        <v>0.55833333333333324</v>
      </c>
      <c r="S38" s="17">
        <f t="shared" si="5"/>
        <v>0.30289011909011543</v>
      </c>
      <c r="T38" s="6"/>
      <c r="U38" s="29">
        <v>0.8</v>
      </c>
      <c r="V38" s="3">
        <f t="shared" si="6"/>
        <v>1.25</v>
      </c>
      <c r="W38" s="3">
        <f t="shared" si="7"/>
        <v>0.74999999999999989</v>
      </c>
      <c r="X38" s="3">
        <f t="shared" si="8"/>
        <v>0.37499999999999994</v>
      </c>
      <c r="Y38" s="3">
        <f t="shared" si="9"/>
        <v>0.25</v>
      </c>
      <c r="Z38" s="3">
        <f t="shared" si="10"/>
        <v>0.87499999999999989</v>
      </c>
      <c r="AA38" s="3">
        <f t="shared" si="11"/>
        <v>0.37499999999999994</v>
      </c>
      <c r="AB38" s="3">
        <f t="shared" si="12"/>
        <v>0.625</v>
      </c>
      <c r="AC38" s="3">
        <f t="shared" si="13"/>
        <v>0.625</v>
      </c>
      <c r="AD38" s="3">
        <f t="shared" si="14"/>
        <v>0.37499999999999994</v>
      </c>
      <c r="AE38" s="3">
        <f t="shared" si="15"/>
        <v>0.37499999999999994</v>
      </c>
      <c r="AF38" s="3">
        <f t="shared" si="20"/>
        <v>1.25</v>
      </c>
      <c r="AG38" s="3">
        <f t="shared" si="21"/>
        <v>1.25</v>
      </c>
      <c r="AH38" s="6"/>
    </row>
    <row r="39" spans="1:34" x14ac:dyDescent="0.3">
      <c r="A39" s="27" t="s">
        <v>207</v>
      </c>
      <c r="B39" s="29" t="s">
        <v>208</v>
      </c>
      <c r="C39" s="10">
        <v>2.9</v>
      </c>
      <c r="D39" s="10">
        <v>1.7</v>
      </c>
      <c r="E39" s="10">
        <v>0.7</v>
      </c>
      <c r="F39" s="10">
        <v>0.6</v>
      </c>
      <c r="G39" s="10">
        <v>2.2000000000000002</v>
      </c>
      <c r="H39" s="10">
        <v>0.8</v>
      </c>
      <c r="I39" s="10">
        <v>1.7</v>
      </c>
      <c r="J39" s="10">
        <v>1.6</v>
      </c>
      <c r="K39" s="10">
        <v>0.9</v>
      </c>
      <c r="L39" s="10">
        <v>0.8</v>
      </c>
      <c r="M39" s="10">
        <v>2.2999999999999998</v>
      </c>
      <c r="N39" s="10">
        <v>2.8</v>
      </c>
      <c r="O39" s="6"/>
      <c r="P39" s="15">
        <f t="shared" si="2"/>
        <v>0.6</v>
      </c>
      <c r="Q39" s="15">
        <f t="shared" si="3"/>
        <v>2.9</v>
      </c>
      <c r="R39" s="17">
        <f t="shared" si="4"/>
        <v>1.5833333333333333</v>
      </c>
      <c r="S39" s="17">
        <f t="shared" si="5"/>
        <v>0.8299324543526897</v>
      </c>
      <c r="T39" s="6"/>
      <c r="U39" s="29">
        <v>2.2999999999999998</v>
      </c>
      <c r="V39" s="3">
        <f t="shared" si="6"/>
        <v>1.2608695652173914</v>
      </c>
      <c r="W39" s="3">
        <f t="shared" si="7"/>
        <v>0.73913043478260876</v>
      </c>
      <c r="X39" s="3">
        <f t="shared" si="8"/>
        <v>0.30434782608695654</v>
      </c>
      <c r="Y39" s="3">
        <f t="shared" si="9"/>
        <v>0.2608695652173913</v>
      </c>
      <c r="Z39" s="3">
        <f t="shared" si="10"/>
        <v>0.95652173913043492</v>
      </c>
      <c r="AA39" s="3">
        <f t="shared" si="11"/>
        <v>0.34782608695652178</v>
      </c>
      <c r="AB39" s="3">
        <f t="shared" si="12"/>
        <v>0.73913043478260876</v>
      </c>
      <c r="AC39" s="3">
        <f t="shared" si="13"/>
        <v>0.69565217391304357</v>
      </c>
      <c r="AD39" s="3">
        <f t="shared" si="14"/>
        <v>0.39130434782608697</v>
      </c>
      <c r="AE39" s="3">
        <f t="shared" si="15"/>
        <v>0.34782608695652178</v>
      </c>
      <c r="AF39" s="3">
        <f t="shared" si="20"/>
        <v>1</v>
      </c>
      <c r="AG39" s="3">
        <f t="shared" si="21"/>
        <v>1.2173913043478262</v>
      </c>
      <c r="AH39" s="6"/>
    </row>
    <row r="40" spans="1:34" x14ac:dyDescent="0.3">
      <c r="A40" s="27" t="s">
        <v>209</v>
      </c>
      <c r="B40" s="29" t="s">
        <v>210</v>
      </c>
      <c r="C40" s="10">
        <v>0.4</v>
      </c>
      <c r="D40" s="10">
        <v>0.3</v>
      </c>
      <c r="E40" s="10">
        <v>0.1</v>
      </c>
      <c r="F40" s="10">
        <v>0.1</v>
      </c>
      <c r="G40" s="10">
        <v>0.3</v>
      </c>
      <c r="H40" s="10">
        <v>0.1</v>
      </c>
      <c r="I40" s="10">
        <v>0.3</v>
      </c>
      <c r="J40" s="10">
        <v>0.2</v>
      </c>
      <c r="K40" s="10">
        <v>0.1</v>
      </c>
      <c r="L40" s="10">
        <v>0.1</v>
      </c>
      <c r="M40" s="10">
        <v>0.3</v>
      </c>
      <c r="N40" s="10">
        <v>0.5</v>
      </c>
      <c r="O40" s="6"/>
      <c r="P40" s="15">
        <f t="shared" si="2"/>
        <v>0.1</v>
      </c>
      <c r="Q40" s="15">
        <f t="shared" si="3"/>
        <v>0.5</v>
      </c>
      <c r="R40" s="17">
        <f t="shared" si="4"/>
        <v>0.23333333333333331</v>
      </c>
      <c r="S40" s="17">
        <f t="shared" si="5"/>
        <v>0.13706888336846842</v>
      </c>
      <c r="T40" s="6"/>
      <c r="U40" s="29">
        <v>0.33</v>
      </c>
      <c r="V40" s="3">
        <f t="shared" si="6"/>
        <v>1.2121212121212122</v>
      </c>
      <c r="W40" s="3">
        <f t="shared" si="7"/>
        <v>0.90909090909090906</v>
      </c>
      <c r="X40" s="3">
        <f t="shared" si="8"/>
        <v>0.30303030303030304</v>
      </c>
      <c r="Y40" s="3">
        <f t="shared" si="9"/>
        <v>0.30303030303030304</v>
      </c>
      <c r="Z40" s="3">
        <f t="shared" si="10"/>
        <v>0.90909090909090906</v>
      </c>
      <c r="AA40" s="3">
        <f t="shared" si="11"/>
        <v>0.30303030303030304</v>
      </c>
      <c r="AB40" s="3">
        <f t="shared" si="12"/>
        <v>0.90909090909090906</v>
      </c>
      <c r="AC40" s="3">
        <f t="shared" si="13"/>
        <v>0.60606060606060608</v>
      </c>
      <c r="AD40" s="3">
        <f t="shared" si="14"/>
        <v>0.30303030303030304</v>
      </c>
      <c r="AE40" s="3">
        <f t="shared" si="15"/>
        <v>0.30303030303030304</v>
      </c>
      <c r="AF40" s="3">
        <f t="shared" si="20"/>
        <v>0.90909090909090906</v>
      </c>
      <c r="AG40" s="3">
        <f t="shared" si="21"/>
        <v>1.5151515151515151</v>
      </c>
      <c r="AH40" s="6"/>
    </row>
    <row r="41" spans="1:34" x14ac:dyDescent="0.3">
      <c r="A41" s="27" t="s">
        <v>211</v>
      </c>
      <c r="B41" s="29" t="s">
        <v>212</v>
      </c>
      <c r="C41" s="10">
        <v>3</v>
      </c>
      <c r="D41" s="10">
        <v>2</v>
      </c>
      <c r="E41" s="10">
        <v>0.6</v>
      </c>
      <c r="F41" s="10">
        <v>0.6</v>
      </c>
      <c r="G41" s="10">
        <v>2.2000000000000002</v>
      </c>
      <c r="H41" s="10">
        <v>0.8</v>
      </c>
      <c r="I41" s="10">
        <v>1.8</v>
      </c>
      <c r="J41" s="10">
        <v>1.6</v>
      </c>
      <c r="K41" s="10">
        <v>0.9</v>
      </c>
      <c r="L41" s="10">
        <v>0.7</v>
      </c>
      <c r="M41" s="10">
        <v>1.6</v>
      </c>
      <c r="N41" s="10">
        <v>2.8</v>
      </c>
      <c r="O41" s="6"/>
      <c r="P41" s="15">
        <f t="shared" si="2"/>
        <v>0.6</v>
      </c>
      <c r="Q41" s="15">
        <f t="shared" si="3"/>
        <v>3</v>
      </c>
      <c r="R41" s="17">
        <f t="shared" si="4"/>
        <v>1.5499999999999998</v>
      </c>
      <c r="S41" s="17">
        <f t="shared" si="5"/>
        <v>0.84584546192229793</v>
      </c>
      <c r="T41" s="6"/>
      <c r="U41" s="29">
        <v>2.2000000000000002</v>
      </c>
      <c r="V41" s="3">
        <f t="shared" si="6"/>
        <v>1.3636363636363635</v>
      </c>
      <c r="W41" s="3">
        <f t="shared" si="7"/>
        <v>0.90909090909090906</v>
      </c>
      <c r="X41" s="3">
        <f t="shared" si="8"/>
        <v>0.27272727272727271</v>
      </c>
      <c r="Y41" s="3">
        <f t="shared" si="9"/>
        <v>0.27272727272727271</v>
      </c>
      <c r="Z41" s="3">
        <f t="shared" si="10"/>
        <v>1</v>
      </c>
      <c r="AA41" s="3">
        <f t="shared" si="11"/>
        <v>0.36363636363636365</v>
      </c>
      <c r="AB41" s="3">
        <f t="shared" si="12"/>
        <v>0.81818181818181812</v>
      </c>
      <c r="AC41" s="3">
        <f t="shared" si="13"/>
        <v>0.72727272727272729</v>
      </c>
      <c r="AD41" s="3">
        <f t="shared" si="14"/>
        <v>0.40909090909090906</v>
      </c>
      <c r="AE41" s="3">
        <f t="shared" si="15"/>
        <v>0.31818181818181812</v>
      </c>
      <c r="AF41" s="3">
        <f t="shared" si="20"/>
        <v>0.72727272727272729</v>
      </c>
      <c r="AG41" s="3">
        <f t="shared" si="21"/>
        <v>1.2727272727272725</v>
      </c>
      <c r="AH41" s="6"/>
    </row>
    <row r="42" spans="1:34" x14ac:dyDescent="0.3">
      <c r="A42" s="27" t="s">
        <v>213</v>
      </c>
      <c r="B42" s="29" t="s">
        <v>214</v>
      </c>
      <c r="C42" s="10">
        <v>0.5</v>
      </c>
      <c r="D42" s="10">
        <v>0.3</v>
      </c>
      <c r="E42" s="10">
        <v>0.1</v>
      </c>
      <c r="F42" s="10">
        <v>0.1</v>
      </c>
      <c r="G42" s="10">
        <v>0.4</v>
      </c>
      <c r="H42" s="10">
        <v>0.1</v>
      </c>
      <c r="I42" s="10">
        <v>0.3</v>
      </c>
      <c r="J42" s="10">
        <v>0.3</v>
      </c>
      <c r="K42" s="10">
        <v>0.1</v>
      </c>
      <c r="L42" s="10">
        <v>0.1</v>
      </c>
      <c r="M42" s="10">
        <v>0.2</v>
      </c>
      <c r="N42" s="10">
        <v>0.4</v>
      </c>
      <c r="O42" s="6"/>
      <c r="P42" s="15">
        <f t="shared" si="2"/>
        <v>0.1</v>
      </c>
      <c r="Q42" s="15">
        <f t="shared" si="3"/>
        <v>0.5</v>
      </c>
      <c r="R42" s="17">
        <f t="shared" si="4"/>
        <v>0.2416666666666667</v>
      </c>
      <c r="S42" s="17">
        <f t="shared" si="5"/>
        <v>0.14433756729740638</v>
      </c>
      <c r="T42" s="6"/>
      <c r="U42" s="29">
        <v>0.32</v>
      </c>
      <c r="V42" s="3">
        <f t="shared" si="6"/>
        <v>1.5625</v>
      </c>
      <c r="W42" s="3">
        <f t="shared" si="7"/>
        <v>0.9375</v>
      </c>
      <c r="X42" s="3">
        <f t="shared" si="8"/>
        <v>0.3125</v>
      </c>
      <c r="Y42" s="3">
        <f t="shared" si="9"/>
        <v>0.3125</v>
      </c>
      <c r="Z42" s="3">
        <f t="shared" si="10"/>
        <v>1.25</v>
      </c>
      <c r="AA42" s="3">
        <f t="shared" si="11"/>
        <v>0.3125</v>
      </c>
      <c r="AB42" s="3">
        <f t="shared" si="12"/>
        <v>0.9375</v>
      </c>
      <c r="AC42" s="3">
        <f t="shared" si="13"/>
        <v>0.9375</v>
      </c>
      <c r="AD42" s="3">
        <f t="shared" si="14"/>
        <v>0.3125</v>
      </c>
      <c r="AE42" s="3">
        <f t="shared" si="15"/>
        <v>0.3125</v>
      </c>
      <c r="AF42" s="3">
        <f t="shared" si="20"/>
        <v>0.625</v>
      </c>
      <c r="AG42" s="3">
        <f t="shared" si="21"/>
        <v>1.25</v>
      </c>
      <c r="AH42" s="6"/>
    </row>
    <row r="43" spans="1:34" x14ac:dyDescent="0.3">
      <c r="A43" s="27" t="s">
        <v>215</v>
      </c>
      <c r="B43" s="29" t="s">
        <v>216</v>
      </c>
      <c r="C43" s="10">
        <v>0.5</v>
      </c>
      <c r="D43" s="10">
        <v>0.72</v>
      </c>
      <c r="E43" s="10" t="s">
        <v>161</v>
      </c>
      <c r="F43" s="10">
        <v>0.23</v>
      </c>
      <c r="G43" s="10">
        <v>0.49</v>
      </c>
      <c r="H43" s="10">
        <v>0.13</v>
      </c>
      <c r="I43" s="10">
        <v>0.6</v>
      </c>
      <c r="J43" s="10">
        <v>0.46</v>
      </c>
      <c r="K43" s="10">
        <v>0.16</v>
      </c>
      <c r="L43" s="10">
        <v>0.1</v>
      </c>
      <c r="M43" s="10">
        <v>2.6</v>
      </c>
      <c r="N43" s="10">
        <v>0.62</v>
      </c>
      <c r="O43" s="6"/>
      <c r="P43" s="15">
        <f t="shared" si="2"/>
        <v>0.1</v>
      </c>
      <c r="Q43" s="15">
        <f t="shared" si="3"/>
        <v>2.6</v>
      </c>
      <c r="R43" s="17">
        <f t="shared" si="4"/>
        <v>0.60090909090909095</v>
      </c>
      <c r="S43" s="17">
        <f t="shared" si="5"/>
        <v>0.69698571786593366</v>
      </c>
      <c r="T43" s="6"/>
      <c r="U43" s="29">
        <v>0.75</v>
      </c>
      <c r="V43" s="3">
        <f t="shared" si="6"/>
        <v>0.66666666666666663</v>
      </c>
      <c r="W43" s="3">
        <f t="shared" si="7"/>
        <v>0.96</v>
      </c>
      <c r="X43" s="3"/>
      <c r="Y43" s="3">
        <f t="shared" si="9"/>
        <v>0.3066666666666667</v>
      </c>
      <c r="Z43" s="3">
        <f t="shared" si="10"/>
        <v>0.65333333333333332</v>
      </c>
      <c r="AA43" s="3">
        <f t="shared" si="11"/>
        <v>0.17333333333333334</v>
      </c>
      <c r="AB43" s="3">
        <f t="shared" si="12"/>
        <v>0.79999999999999993</v>
      </c>
      <c r="AC43" s="3">
        <f t="shared" si="13"/>
        <v>0.6133333333333334</v>
      </c>
      <c r="AD43" s="3">
        <f t="shared" si="14"/>
        <v>0.21333333333333335</v>
      </c>
      <c r="AE43" s="3">
        <f t="shared" si="15"/>
        <v>0.13333333333333333</v>
      </c>
      <c r="AF43" s="3">
        <f t="shared" si="20"/>
        <v>3.4666666666666668</v>
      </c>
      <c r="AG43" s="3">
        <f t="shared" si="21"/>
        <v>0.82666666666666666</v>
      </c>
      <c r="AH43" s="6"/>
    </row>
    <row r="44" spans="1:34" x14ac:dyDescent="0.3">
      <c r="A44" s="27" t="s">
        <v>217</v>
      </c>
      <c r="B44" s="29" t="s">
        <v>218</v>
      </c>
      <c r="C44" s="10" t="s">
        <v>161</v>
      </c>
      <c r="D44" s="10" t="s">
        <v>161</v>
      </c>
      <c r="E44" s="10" t="s">
        <v>161</v>
      </c>
      <c r="F44" s="10" t="s">
        <v>161</v>
      </c>
      <c r="G44" s="10" t="s">
        <v>161</v>
      </c>
      <c r="H44" s="10" t="s">
        <v>161</v>
      </c>
      <c r="I44" s="10" t="s">
        <v>161</v>
      </c>
      <c r="J44" s="10" t="s">
        <v>161</v>
      </c>
      <c r="K44" s="10" t="s">
        <v>161</v>
      </c>
      <c r="L44" s="10" t="s">
        <v>161</v>
      </c>
      <c r="M44" s="10" t="s">
        <v>161</v>
      </c>
      <c r="N44" s="10" t="s">
        <v>161</v>
      </c>
      <c r="O44" s="6"/>
      <c r="P44" s="15">
        <f t="shared" si="2"/>
        <v>0</v>
      </c>
      <c r="Q44" s="15">
        <f t="shared" si="3"/>
        <v>0</v>
      </c>
      <c r="R44" s="17"/>
      <c r="S44" s="17"/>
      <c r="T44" s="6"/>
      <c r="U44" s="29">
        <v>4.0000000000000002E-4</v>
      </c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6"/>
    </row>
    <row r="45" spans="1:34" x14ac:dyDescent="0.3">
      <c r="A45" s="27" t="s">
        <v>219</v>
      </c>
      <c r="B45" s="29" t="s">
        <v>220</v>
      </c>
      <c r="C45" s="25">
        <v>5.0000000000000001E-3</v>
      </c>
      <c r="D45" s="25">
        <v>9.0000000000000011E-3</v>
      </c>
      <c r="E45" s="25">
        <v>5.0000000000000001E-3</v>
      </c>
      <c r="F45" s="25">
        <v>2.1999999999999999E-2</v>
      </c>
      <c r="G45" s="25">
        <v>6.0000000000000001E-3</v>
      </c>
      <c r="H45" s="25">
        <v>4.0000000000000001E-3</v>
      </c>
      <c r="I45" s="25">
        <v>1.9E-2</v>
      </c>
      <c r="J45" s="25">
        <v>9.0000000000000011E-3</v>
      </c>
      <c r="K45" s="25">
        <v>5.0000000000000001E-3</v>
      </c>
      <c r="L45" s="25">
        <v>6.0000000000000001E-3</v>
      </c>
      <c r="M45" s="10" t="s">
        <v>161</v>
      </c>
      <c r="N45" s="25">
        <v>8.0000000000000002E-3</v>
      </c>
      <c r="O45" s="6"/>
      <c r="P45" s="15">
        <f t="shared" si="2"/>
        <v>4.0000000000000001E-3</v>
      </c>
      <c r="Q45" s="15">
        <f t="shared" si="3"/>
        <v>2.1999999999999999E-2</v>
      </c>
      <c r="R45" s="17">
        <f>AVERAGE(C45:N45)</f>
        <v>8.9090909090909116E-3</v>
      </c>
      <c r="S45" s="17">
        <f t="shared" si="5"/>
        <v>6.0075709809297309E-3</v>
      </c>
      <c r="T45" s="6"/>
      <c r="U45" s="29">
        <v>1.8E-3</v>
      </c>
      <c r="V45" s="3">
        <f t="shared" si="6"/>
        <v>2.7777777777777781</v>
      </c>
      <c r="W45" s="3">
        <f t="shared" si="7"/>
        <v>5.0000000000000009</v>
      </c>
      <c r="X45" s="3">
        <f t="shared" si="8"/>
        <v>2.7777777777777781</v>
      </c>
      <c r="Y45" s="3">
        <f t="shared" si="9"/>
        <v>12.222222222222221</v>
      </c>
      <c r="Z45" s="3">
        <f t="shared" si="10"/>
        <v>3.3333333333333335</v>
      </c>
      <c r="AA45" s="3">
        <f t="shared" si="11"/>
        <v>2.2222222222222223</v>
      </c>
      <c r="AB45" s="3">
        <f t="shared" si="12"/>
        <v>10.555555555555555</v>
      </c>
      <c r="AC45" s="3">
        <f t="shared" si="13"/>
        <v>5.0000000000000009</v>
      </c>
      <c r="AD45" s="3">
        <f t="shared" si="14"/>
        <v>2.7777777777777781</v>
      </c>
      <c r="AE45" s="3">
        <f t="shared" si="15"/>
        <v>3.3333333333333335</v>
      </c>
      <c r="AF45" s="3"/>
      <c r="AG45" s="3">
        <f t="shared" ref="AG45" si="22">N45/$U45</f>
        <v>4.4444444444444446</v>
      </c>
      <c r="AH45" s="6"/>
    </row>
    <row r="46" spans="1:34" x14ac:dyDescent="0.3">
      <c r="A46" s="27" t="s">
        <v>221</v>
      </c>
      <c r="B46" s="29" t="s">
        <v>222</v>
      </c>
      <c r="C46" s="10" t="s">
        <v>161</v>
      </c>
      <c r="D46" s="10" t="s">
        <v>161</v>
      </c>
      <c r="E46" s="10" t="s">
        <v>161</v>
      </c>
      <c r="F46" s="10" t="s">
        <v>161</v>
      </c>
      <c r="G46" s="10" t="s">
        <v>161</v>
      </c>
      <c r="H46" s="10" t="s">
        <v>161</v>
      </c>
      <c r="I46" s="10" t="s">
        <v>161</v>
      </c>
      <c r="J46" s="10" t="s">
        <v>161</v>
      </c>
      <c r="K46" s="10" t="s">
        <v>161</v>
      </c>
      <c r="L46" s="10" t="s">
        <v>161</v>
      </c>
      <c r="M46" s="10" t="s">
        <v>161</v>
      </c>
      <c r="N46" s="10">
        <v>1.2</v>
      </c>
      <c r="O46" s="6"/>
      <c r="P46" s="15">
        <f t="shared" si="2"/>
        <v>1.2</v>
      </c>
      <c r="Q46" s="15">
        <f t="shared" si="3"/>
        <v>1.2</v>
      </c>
      <c r="R46" s="17">
        <f t="shared" si="4"/>
        <v>1.2</v>
      </c>
      <c r="S46" s="17"/>
      <c r="T46" s="6"/>
      <c r="U46" s="29">
        <v>1</v>
      </c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6"/>
    </row>
    <row r="47" spans="1:34" x14ac:dyDescent="0.3">
      <c r="A47" s="27" t="s">
        <v>223</v>
      </c>
      <c r="B47" s="29" t="s">
        <v>224</v>
      </c>
      <c r="C47" s="10">
        <v>17</v>
      </c>
      <c r="D47" s="10">
        <v>24</v>
      </c>
      <c r="E47" s="10">
        <v>4.5999999999999996</v>
      </c>
      <c r="F47" s="10">
        <v>13</v>
      </c>
      <c r="G47" s="10">
        <v>20</v>
      </c>
      <c r="H47" s="10">
        <v>5.9</v>
      </c>
      <c r="I47" s="10">
        <v>21</v>
      </c>
      <c r="J47" s="10">
        <v>24</v>
      </c>
      <c r="K47" s="10">
        <v>7.4</v>
      </c>
      <c r="L47" s="10">
        <v>4.8</v>
      </c>
      <c r="M47" s="10">
        <v>3.5</v>
      </c>
      <c r="N47" s="10">
        <v>24</v>
      </c>
      <c r="O47" s="6"/>
      <c r="P47" s="15">
        <f t="shared" si="2"/>
        <v>3.5</v>
      </c>
      <c r="Q47" s="15">
        <f t="shared" si="3"/>
        <v>24</v>
      </c>
      <c r="R47" s="17">
        <f t="shared" si="4"/>
        <v>14.100000000000001</v>
      </c>
      <c r="S47" s="17">
        <f t="shared" si="5"/>
        <v>8.4600666234213069</v>
      </c>
      <c r="T47" s="6"/>
      <c r="U47" s="29">
        <v>17</v>
      </c>
      <c r="V47" s="3">
        <f t="shared" si="6"/>
        <v>1</v>
      </c>
      <c r="W47" s="3">
        <f t="shared" si="7"/>
        <v>1.411764705882353</v>
      </c>
      <c r="X47" s="3">
        <f t="shared" si="8"/>
        <v>0.27058823529411763</v>
      </c>
      <c r="Y47" s="3">
        <f t="shared" si="9"/>
        <v>0.76470588235294112</v>
      </c>
      <c r="Z47" s="3">
        <f t="shared" si="10"/>
        <v>1.1764705882352942</v>
      </c>
      <c r="AA47" s="3">
        <f t="shared" si="11"/>
        <v>0.34705882352941181</v>
      </c>
      <c r="AB47" s="3">
        <f t="shared" si="12"/>
        <v>1.2352941176470589</v>
      </c>
      <c r="AC47" s="3">
        <f t="shared" si="13"/>
        <v>1.411764705882353</v>
      </c>
      <c r="AD47" s="3">
        <f t="shared" si="14"/>
        <v>0.43529411764705883</v>
      </c>
      <c r="AE47" s="3">
        <f t="shared" si="15"/>
        <v>0.28235294117647058</v>
      </c>
      <c r="AF47" s="3">
        <f t="shared" ref="AF47:AF50" si="23">M47/$U47</f>
        <v>0.20588235294117646</v>
      </c>
      <c r="AG47" s="3">
        <f t="shared" ref="AG47:AG50" si="24">N47/$U47</f>
        <v>1.411764705882353</v>
      </c>
      <c r="AH47" s="6"/>
    </row>
    <row r="48" spans="1:34" x14ac:dyDescent="0.3">
      <c r="A48" s="27" t="s">
        <v>225</v>
      </c>
      <c r="B48" s="29" t="s">
        <v>226</v>
      </c>
      <c r="C48" s="10">
        <v>0.35</v>
      </c>
      <c r="D48" s="10">
        <v>0.71</v>
      </c>
      <c r="E48" s="10">
        <v>0.14000000000000001</v>
      </c>
      <c r="F48" s="10">
        <v>0.28000000000000003</v>
      </c>
      <c r="G48" s="10">
        <v>0.51</v>
      </c>
      <c r="H48" s="10">
        <v>0.19</v>
      </c>
      <c r="I48" s="10">
        <v>0.74</v>
      </c>
      <c r="J48" s="10">
        <v>0.6</v>
      </c>
      <c r="K48" s="10">
        <v>0.23</v>
      </c>
      <c r="L48" s="10">
        <v>0.17</v>
      </c>
      <c r="M48" s="10" t="s">
        <v>161</v>
      </c>
      <c r="N48" s="10">
        <v>0.6</v>
      </c>
      <c r="O48" s="6"/>
      <c r="P48" s="15">
        <f t="shared" si="2"/>
        <v>0.14000000000000001</v>
      </c>
      <c r="Q48" s="15">
        <f t="shared" si="3"/>
        <v>0.74</v>
      </c>
      <c r="R48" s="17">
        <f t="shared" si="4"/>
        <v>0.41090909090909089</v>
      </c>
      <c r="S48" s="17">
        <f t="shared" si="5"/>
        <v>0.22647094937119619</v>
      </c>
      <c r="T48" s="6"/>
      <c r="U48" s="29">
        <v>0.127</v>
      </c>
      <c r="V48" s="3">
        <f t="shared" si="6"/>
        <v>2.7559055118110236</v>
      </c>
      <c r="W48" s="3">
        <f t="shared" si="7"/>
        <v>5.590551181102362</v>
      </c>
      <c r="X48" s="3">
        <f t="shared" si="8"/>
        <v>1.1023622047244095</v>
      </c>
      <c r="Y48" s="3">
        <f t="shared" si="9"/>
        <v>2.204724409448819</v>
      </c>
      <c r="Z48" s="3">
        <f t="shared" si="10"/>
        <v>4.015748031496063</v>
      </c>
      <c r="AA48" s="3">
        <f t="shared" si="11"/>
        <v>1.4960629921259843</v>
      </c>
      <c r="AB48" s="3">
        <f t="shared" si="12"/>
        <v>5.8267716535433065</v>
      </c>
      <c r="AC48" s="3">
        <f t="shared" si="13"/>
        <v>4.7244094488188972</v>
      </c>
      <c r="AD48" s="3">
        <f t="shared" si="14"/>
        <v>1.8110236220472442</v>
      </c>
      <c r="AE48" s="3">
        <f t="shared" si="15"/>
        <v>1.3385826771653544</v>
      </c>
      <c r="AF48" s="3"/>
      <c r="AG48" s="3">
        <f t="shared" si="24"/>
        <v>4.7244094488188972</v>
      </c>
      <c r="AH48" s="6"/>
    </row>
    <row r="49" spans="1:34" x14ac:dyDescent="0.3">
      <c r="A49" s="27" t="s">
        <v>227</v>
      </c>
      <c r="B49" s="29" t="s">
        <v>228</v>
      </c>
      <c r="C49" s="10">
        <v>9.6</v>
      </c>
      <c r="D49" s="10">
        <v>12.1</v>
      </c>
      <c r="E49" s="10">
        <v>2</v>
      </c>
      <c r="F49" s="10">
        <v>4.3</v>
      </c>
      <c r="G49" s="10">
        <v>9.4</v>
      </c>
      <c r="H49" s="10">
        <v>3</v>
      </c>
      <c r="I49" s="10">
        <v>11.5</v>
      </c>
      <c r="J49" s="10">
        <v>9.8000000000000007</v>
      </c>
      <c r="K49" s="10">
        <v>3.5</v>
      </c>
      <c r="L49" s="10">
        <v>2.7</v>
      </c>
      <c r="M49" s="10">
        <v>4</v>
      </c>
      <c r="N49" s="10">
        <v>12.3</v>
      </c>
      <c r="O49" s="6"/>
      <c r="P49" s="15">
        <f t="shared" si="2"/>
        <v>2</v>
      </c>
      <c r="Q49" s="15">
        <f t="shared" si="3"/>
        <v>12.3</v>
      </c>
      <c r="R49" s="17">
        <f t="shared" si="4"/>
        <v>7.0166666666666666</v>
      </c>
      <c r="S49" s="17">
        <f t="shared" si="5"/>
        <v>4.0758341774935145</v>
      </c>
      <c r="T49" s="6"/>
      <c r="U49" s="29">
        <v>10.7</v>
      </c>
      <c r="V49" s="3">
        <f t="shared" si="6"/>
        <v>0.89719626168224298</v>
      </c>
      <c r="W49" s="3">
        <f t="shared" si="7"/>
        <v>1.1308411214953271</v>
      </c>
      <c r="X49" s="3">
        <f t="shared" si="8"/>
        <v>0.18691588785046731</v>
      </c>
      <c r="Y49" s="3">
        <f t="shared" si="9"/>
        <v>0.40186915887850466</v>
      </c>
      <c r="Z49" s="3">
        <f t="shared" si="10"/>
        <v>0.87850467289719636</v>
      </c>
      <c r="AA49" s="3">
        <f t="shared" si="11"/>
        <v>0.28037383177570097</v>
      </c>
      <c r="AB49" s="3">
        <f t="shared" si="12"/>
        <v>1.0747663551401869</v>
      </c>
      <c r="AC49" s="3">
        <f t="shared" si="13"/>
        <v>0.91588785046728982</v>
      </c>
      <c r="AD49" s="3">
        <f t="shared" si="14"/>
        <v>0.32710280373831779</v>
      </c>
      <c r="AE49" s="3">
        <f t="shared" si="15"/>
        <v>0.25233644859813087</v>
      </c>
      <c r="AF49" s="3">
        <f t="shared" si="23"/>
        <v>0.37383177570093462</v>
      </c>
      <c r="AG49" s="3">
        <f t="shared" si="24"/>
        <v>1.1495327102803741</v>
      </c>
      <c r="AH49" s="6"/>
    </row>
    <row r="50" spans="1:34" x14ac:dyDescent="0.3">
      <c r="A50" s="27" t="s">
        <v>229</v>
      </c>
      <c r="B50" s="29" t="s">
        <v>230</v>
      </c>
      <c r="C50" s="10">
        <v>2.7</v>
      </c>
      <c r="D50" s="10">
        <v>3.2</v>
      </c>
      <c r="E50" s="10">
        <v>0.57999999999999996</v>
      </c>
      <c r="F50" s="10">
        <v>1.4</v>
      </c>
      <c r="G50" s="10">
        <v>2.2999999999999998</v>
      </c>
      <c r="H50" s="10">
        <v>0.8</v>
      </c>
      <c r="I50" s="10">
        <v>2.7</v>
      </c>
      <c r="J50" s="10">
        <v>2.2000000000000002</v>
      </c>
      <c r="K50" s="10">
        <v>0.93</v>
      </c>
      <c r="L50" s="10">
        <v>0.77</v>
      </c>
      <c r="M50" s="10">
        <v>1.1000000000000001</v>
      </c>
      <c r="N50" s="10">
        <v>2.9</v>
      </c>
      <c r="O50" s="6"/>
      <c r="P50" s="15">
        <f t="shared" si="2"/>
        <v>0.57999999999999996</v>
      </c>
      <c r="Q50" s="15">
        <f t="shared" si="3"/>
        <v>3.2</v>
      </c>
      <c r="R50" s="17">
        <f t="shared" si="4"/>
        <v>1.7983333333333331</v>
      </c>
      <c r="S50" s="17">
        <f t="shared" si="5"/>
        <v>0.96087870139153353</v>
      </c>
      <c r="T50" s="6"/>
      <c r="U50" s="29">
        <v>2.8</v>
      </c>
      <c r="V50" s="3">
        <f t="shared" si="6"/>
        <v>0.96428571428571441</v>
      </c>
      <c r="W50" s="3">
        <f t="shared" si="7"/>
        <v>1.142857142857143</v>
      </c>
      <c r="X50" s="3">
        <f t="shared" si="8"/>
        <v>0.20714285714285713</v>
      </c>
      <c r="Y50" s="3">
        <f t="shared" si="9"/>
        <v>0.5</v>
      </c>
      <c r="Z50" s="3">
        <f t="shared" si="10"/>
        <v>0.8214285714285714</v>
      </c>
      <c r="AA50" s="3">
        <f t="shared" si="11"/>
        <v>0.28571428571428575</v>
      </c>
      <c r="AB50" s="3">
        <f t="shared" si="12"/>
        <v>0.96428571428571441</v>
      </c>
      <c r="AC50" s="3">
        <f t="shared" si="13"/>
        <v>0.78571428571428581</v>
      </c>
      <c r="AD50" s="3">
        <f t="shared" si="14"/>
        <v>0.33214285714285718</v>
      </c>
      <c r="AE50" s="3">
        <f t="shared" si="15"/>
        <v>0.27500000000000002</v>
      </c>
      <c r="AF50" s="3">
        <f t="shared" si="23"/>
        <v>0.3928571428571429</v>
      </c>
      <c r="AG50" s="3">
        <f t="shared" si="24"/>
        <v>1.0357142857142858</v>
      </c>
      <c r="AH50" s="6"/>
    </row>
    <row r="51" spans="1:34" x14ac:dyDescent="0.3">
      <c r="A51" s="27"/>
      <c r="B51" s="29"/>
      <c r="C51" s="27"/>
      <c r="D51" s="27"/>
      <c r="E51" s="27"/>
      <c r="F51" s="27"/>
      <c r="G51" s="27"/>
      <c r="H51" s="27"/>
      <c r="I51" s="27"/>
      <c r="J51" s="27"/>
      <c r="K51" s="27"/>
      <c r="L51" s="27"/>
      <c r="O51" s="6"/>
      <c r="P51" s="27"/>
      <c r="Q51" s="27"/>
      <c r="T51" s="6"/>
      <c r="U51" s="29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H51" s="6"/>
    </row>
    <row r="52" spans="1:34" x14ac:dyDescent="0.3">
      <c r="A52" s="8" t="s">
        <v>231</v>
      </c>
      <c r="B52" s="8"/>
      <c r="C52" s="9">
        <f>SUM(C29:C42)+C18</f>
        <v>193.70000000000002</v>
      </c>
      <c r="D52" s="9">
        <f t="shared" ref="D52:L52" si="25">SUM(D29:D42)+D18</f>
        <v>115.89999999999998</v>
      </c>
      <c r="E52" s="9">
        <f t="shared" si="25"/>
        <v>44.000000000000007</v>
      </c>
      <c r="F52" s="9">
        <f t="shared" si="25"/>
        <v>67</v>
      </c>
      <c r="G52" s="9">
        <f t="shared" si="25"/>
        <v>130.19999999999999</v>
      </c>
      <c r="H52" s="9">
        <f t="shared" si="25"/>
        <v>51.3</v>
      </c>
      <c r="I52" s="9">
        <f t="shared" si="25"/>
        <v>103.3</v>
      </c>
      <c r="J52" s="9">
        <f t="shared" si="25"/>
        <v>102.59999999999998</v>
      </c>
      <c r="K52" s="9">
        <f t="shared" si="25"/>
        <v>66.900000000000006</v>
      </c>
      <c r="L52" s="9">
        <f t="shared" si="25"/>
        <v>54.499999999999993</v>
      </c>
      <c r="M52" s="9">
        <f t="shared" ref="M52:N52" si="26">SUM(M29:M42)+M18</f>
        <v>210.40000000000003</v>
      </c>
      <c r="N52" s="9">
        <f t="shared" si="26"/>
        <v>127</v>
      </c>
      <c r="O52" s="6"/>
      <c r="P52" s="27"/>
      <c r="Q52" s="27"/>
      <c r="T52" s="6"/>
      <c r="U52" s="29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H52" s="6"/>
    </row>
    <row r="53" spans="1:34" x14ac:dyDescent="0.3">
      <c r="A53" s="8" t="s">
        <v>232</v>
      </c>
      <c r="B53" s="8"/>
      <c r="C53" s="9">
        <f>((C32+C34+C36+C37+C39+C18)/C52)/((C30+C38+C40+C41+C42)/C52)</f>
        <v>0.90921052631578925</v>
      </c>
      <c r="D53" s="9">
        <f t="shared" ref="D53:L53" si="27">((D32+D34+D36+D37+D39+D18)/D52)/((D30+D38+D40+D41+D42)/D52)</f>
        <v>0.85466377440347097</v>
      </c>
      <c r="E53" s="9">
        <f t="shared" si="27"/>
        <v>1.0903225806451611</v>
      </c>
      <c r="F53" s="9">
        <f t="shared" si="27"/>
        <v>0.70038910505836571</v>
      </c>
      <c r="G53" s="9">
        <f t="shared" si="27"/>
        <v>0.9278752436647173</v>
      </c>
      <c r="H53" s="9">
        <f t="shared" si="27"/>
        <v>0.98387096774193539</v>
      </c>
      <c r="I53" s="9">
        <f t="shared" si="27"/>
        <v>0.94642857142857162</v>
      </c>
      <c r="J53" s="9">
        <f t="shared" si="27"/>
        <v>0.95140664961636834</v>
      </c>
      <c r="K53" s="9">
        <f t="shared" si="27"/>
        <v>1.0083333333333333</v>
      </c>
      <c r="L53" s="9">
        <f t="shared" si="27"/>
        <v>1.1170212765957446</v>
      </c>
      <c r="M53" s="9">
        <f t="shared" ref="M53:N53" si="28">((M32+M34+M36+M37+M39+M18)/M52)/((M30+M38+M40+M41+M42)/M52)</f>
        <v>0.91050583657587547</v>
      </c>
      <c r="N53" s="9">
        <f t="shared" si="28"/>
        <v>0.59292035398230081</v>
      </c>
      <c r="O53" s="6"/>
      <c r="P53" s="27"/>
      <c r="Q53" s="27"/>
      <c r="T53" s="6"/>
      <c r="U53" s="29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H53" s="6"/>
    </row>
    <row r="54" spans="1:34" x14ac:dyDescent="0.3">
      <c r="A54" s="27"/>
      <c r="B54" s="29"/>
      <c r="C54" s="27"/>
      <c r="D54" s="27"/>
      <c r="E54" s="27"/>
      <c r="F54" s="27"/>
      <c r="G54" s="27"/>
      <c r="H54" s="27"/>
      <c r="I54" s="27"/>
      <c r="J54" s="27"/>
      <c r="K54" s="27"/>
      <c r="L54" s="27"/>
      <c r="O54" s="6"/>
      <c r="P54" s="27"/>
      <c r="Q54" s="27"/>
      <c r="T54" s="6"/>
      <c r="U54" s="29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H54" s="6"/>
    </row>
    <row r="55" spans="1:34" x14ac:dyDescent="0.3">
      <c r="A55" s="12" t="s">
        <v>233</v>
      </c>
      <c r="B55" s="12" t="s">
        <v>234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3"/>
      <c r="S55" s="13"/>
      <c r="T55" s="12"/>
      <c r="U55" s="12"/>
      <c r="V55" s="13">
        <f>V29/V42</f>
        <v>0.57600000000000007</v>
      </c>
      <c r="W55" s="13">
        <f t="shared" ref="W55:AE55" si="29">W29/W42</f>
        <v>0.67555555555555558</v>
      </c>
      <c r="X55" s="13">
        <f t="shared" si="29"/>
        <v>0.7466666666666667</v>
      </c>
      <c r="Y55" s="13">
        <f t="shared" si="29"/>
        <v>1.8133333333333332</v>
      </c>
      <c r="Z55" s="13">
        <f t="shared" si="29"/>
        <v>0.48</v>
      </c>
      <c r="AA55" s="13">
        <f t="shared" si="29"/>
        <v>0.96</v>
      </c>
      <c r="AB55" s="13">
        <f t="shared" si="29"/>
        <v>0.60444444444444445</v>
      </c>
      <c r="AC55" s="13">
        <f t="shared" si="29"/>
        <v>0.56888888888888889</v>
      </c>
      <c r="AD55" s="13">
        <f t="shared" si="29"/>
        <v>1.28</v>
      </c>
      <c r="AE55" s="13">
        <f t="shared" si="29"/>
        <v>0.96</v>
      </c>
      <c r="AF55" s="13">
        <f t="shared" ref="AF55:AG55" si="30">AF29/AF42</f>
        <v>1.9733333333333334</v>
      </c>
      <c r="AG55" s="13">
        <f t="shared" si="30"/>
        <v>0</v>
      </c>
      <c r="AH55" s="6"/>
    </row>
    <row r="56" spans="1:34" x14ac:dyDescent="0.3">
      <c r="A56" s="12" t="s">
        <v>235</v>
      </c>
      <c r="B56" s="12" t="s">
        <v>236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3"/>
      <c r="S56" s="13"/>
      <c r="T56" s="12"/>
      <c r="U56" s="12"/>
      <c r="V56" s="13">
        <f>V29/V33</f>
        <v>0.58695652173913038</v>
      </c>
      <c r="W56" s="13">
        <f t="shared" ref="W56:AE56" si="31">W29/W33</f>
        <v>0.86363636363636365</v>
      </c>
      <c r="X56" s="13">
        <f t="shared" si="31"/>
        <v>0.70000000000000007</v>
      </c>
      <c r="Y56" s="13">
        <f t="shared" si="31"/>
        <v>1.4166666666666665</v>
      </c>
      <c r="Z56" s="13">
        <f t="shared" si="31"/>
        <v>0.69230769230769229</v>
      </c>
      <c r="AA56" s="13">
        <f t="shared" si="31"/>
        <v>0.79411764705882348</v>
      </c>
      <c r="AB56" s="13">
        <f t="shared" si="31"/>
        <v>0.85</v>
      </c>
      <c r="AC56" s="13">
        <f t="shared" si="31"/>
        <v>0.77419354838709675</v>
      </c>
      <c r="AD56" s="13">
        <f t="shared" si="31"/>
        <v>0.85714285714285721</v>
      </c>
      <c r="AE56" s="13">
        <f t="shared" si="31"/>
        <v>0.74999999999999989</v>
      </c>
      <c r="AF56" s="13">
        <f t="shared" ref="AF56:AG56" si="32">AF29/AF33</f>
        <v>0.71153846153846156</v>
      </c>
      <c r="AG56" s="13">
        <f t="shared" si="32"/>
        <v>0</v>
      </c>
      <c r="AH56" s="6"/>
    </row>
    <row r="57" spans="1:34" x14ac:dyDescent="0.3">
      <c r="A57" s="12" t="s">
        <v>237</v>
      </c>
      <c r="B57" s="12" t="s">
        <v>238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3"/>
      <c r="S57" s="13"/>
      <c r="T57" s="12"/>
      <c r="U57" s="12"/>
      <c r="V57" s="13">
        <f>V35/V42</f>
        <v>1.111578947368421</v>
      </c>
      <c r="W57" s="13">
        <f t="shared" ref="W57:AE57" si="33">W35/W42</f>
        <v>0.98245614035087725</v>
      </c>
      <c r="X57" s="13">
        <f t="shared" si="33"/>
        <v>1.263157894736842</v>
      </c>
      <c r="Y57" s="13">
        <f t="shared" si="33"/>
        <v>1.5157894736842106</v>
      </c>
      <c r="Z57" s="13">
        <f t="shared" si="33"/>
        <v>0.86315789473684212</v>
      </c>
      <c r="AA57" s="13">
        <f t="shared" si="33"/>
        <v>1.4315789473684211</v>
      </c>
      <c r="AB57" s="13">
        <f t="shared" si="33"/>
        <v>0.87017543859649138</v>
      </c>
      <c r="AC57" s="13">
        <f t="shared" si="33"/>
        <v>0.9263157894736842</v>
      </c>
      <c r="AD57" s="13">
        <f t="shared" si="33"/>
        <v>1.7684210526315791</v>
      </c>
      <c r="AE57" s="13">
        <f t="shared" si="33"/>
        <v>1.6</v>
      </c>
      <c r="AF57" s="13">
        <f t="shared" ref="AF57:AG57" si="34">AF35/AF42</f>
        <v>4</v>
      </c>
      <c r="AG57" s="13">
        <f t="shared" si="34"/>
        <v>1.263157894736842</v>
      </c>
      <c r="AH57" s="6"/>
    </row>
    <row r="58" spans="1:34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3"/>
      <c r="S58" s="13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6"/>
    </row>
    <row r="59" spans="1:34" x14ac:dyDescent="0.3">
      <c r="A59" s="12" t="s">
        <v>239</v>
      </c>
      <c r="B59" s="12" t="s">
        <v>240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3"/>
      <c r="S59" s="13"/>
      <c r="T59" s="12"/>
      <c r="U59" s="12"/>
      <c r="V59" s="13">
        <f>V30/((0.5*V29)+(0.5*V31))</f>
        <v>1.0887034161490681</v>
      </c>
      <c r="W59" s="13">
        <f t="shared" ref="W59:AE59" si="35">W30/((0.5*W29)+(0.5*W31))</f>
        <v>1.046365426896299</v>
      </c>
      <c r="X59" s="13">
        <f t="shared" si="35"/>
        <v>0.98106448311156591</v>
      </c>
      <c r="Y59" s="13">
        <f t="shared" si="35"/>
        <v>0.81511836886465039</v>
      </c>
      <c r="Z59" s="13">
        <f t="shared" si="35"/>
        <v>1.1070541317991633</v>
      </c>
      <c r="AA59" s="13">
        <f t="shared" si="35"/>
        <v>0.92940375302663447</v>
      </c>
      <c r="AB59" s="13">
        <f t="shared" si="35"/>
        <v>1.0164992637778714</v>
      </c>
      <c r="AC59" s="13">
        <f t="shared" si="35"/>
        <v>1.0535694926279271</v>
      </c>
      <c r="AD59" s="13">
        <f t="shared" si="35"/>
        <v>0.93902153558052426</v>
      </c>
      <c r="AE59" s="13">
        <f t="shared" si="35"/>
        <v>0.94552058111380155</v>
      </c>
      <c r="AF59" s="13">
        <f t="shared" ref="AF59:AG59" si="36">AF30/((0.5*AF29)+(0.5*AF31))</f>
        <v>0.93518606417315353</v>
      </c>
      <c r="AG59" s="13">
        <f t="shared" si="36"/>
        <v>1.8667083333333332</v>
      </c>
      <c r="AH59" s="6"/>
    </row>
    <row r="60" spans="1:34" x14ac:dyDescent="0.3">
      <c r="A60" s="12" t="s">
        <v>241</v>
      </c>
      <c r="B60" s="12" t="s">
        <v>242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3"/>
      <c r="S60" s="13"/>
      <c r="T60" s="12"/>
      <c r="U60" s="12"/>
      <c r="V60" s="13">
        <f>V34/((0.5*V33)+(0.5*V35))</f>
        <v>0.97298088177916486</v>
      </c>
      <c r="W60" s="13">
        <f t="shared" ref="W60:AE60" si="37">W34/((0.5*W33)+(0.5*W35))</f>
        <v>2.4727658343777112</v>
      </c>
      <c r="X60" s="13">
        <f t="shared" si="37"/>
        <v>0.93647316538882797</v>
      </c>
      <c r="Y60" s="13">
        <f t="shared" si="37"/>
        <v>1.0405257393209202</v>
      </c>
      <c r="Z60" s="13">
        <f t="shared" si="37"/>
        <v>1.051315681613247</v>
      </c>
      <c r="AA60" s="13">
        <f t="shared" si="37"/>
        <v>0.82629985181367172</v>
      </c>
      <c r="AB60" s="13">
        <f t="shared" si="37"/>
        <v>1.0731576116191501</v>
      </c>
      <c r="AC60" s="13">
        <f t="shared" si="37"/>
        <v>1.1675144232410475</v>
      </c>
      <c r="AD60" s="13">
        <f t="shared" si="37"/>
        <v>1.1148490064152714</v>
      </c>
      <c r="AE60" s="13">
        <f t="shared" si="37"/>
        <v>1.0101010101010102</v>
      </c>
      <c r="AF60" s="13">
        <f t="shared" ref="AF60:AG60" si="38">AF34/((0.5*AF33)+(0.5*AF35))</f>
        <v>1.5032211882605582</v>
      </c>
      <c r="AG60" s="13">
        <f t="shared" si="38"/>
        <v>1.0547542228126778</v>
      </c>
      <c r="AH60" s="6"/>
    </row>
    <row r="61" spans="1:34" x14ac:dyDescent="0.3">
      <c r="A61" s="12" t="s">
        <v>243</v>
      </c>
      <c r="B61" s="12" t="s">
        <v>244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3"/>
      <c r="S61" s="13"/>
      <c r="T61" s="12"/>
      <c r="U61" s="12"/>
      <c r="V61" s="13">
        <f>V33/((V35*0.33)+(V36*0.67))</f>
        <v>1.0118705205156313</v>
      </c>
      <c r="W61" s="13">
        <f t="shared" ref="W61:AE61" si="39">W33/((W35*0.33)+(W36*0.67))</f>
        <v>0.88632674021800328</v>
      </c>
      <c r="X61" s="13">
        <f t="shared" si="39"/>
        <v>0.98143664245359152</v>
      </c>
      <c r="Y61" s="13">
        <f t="shared" si="39"/>
        <v>1.0938202752541153</v>
      </c>
      <c r="Z61" s="13">
        <f>Z33/((Z35*0.33)+(Z36*0.67))</f>
        <v>0.88059984179506889</v>
      </c>
      <c r="AA61" s="13">
        <f t="shared" si="39"/>
        <v>1.0581815575826448</v>
      </c>
      <c r="AB61" s="13">
        <f t="shared" si="39"/>
        <v>0.96904784673743249</v>
      </c>
      <c r="AC61" s="13">
        <f t="shared" si="39"/>
        <v>0.85046284075705991</v>
      </c>
      <c r="AD61" s="13">
        <f t="shared" si="39"/>
        <v>0.94004351235242789</v>
      </c>
      <c r="AE61" s="13">
        <f t="shared" si="39"/>
        <v>0.83496412263535547</v>
      </c>
      <c r="AF61" s="13">
        <f t="shared" ref="AF61:AG61" si="40">AF33/((AF35*0.33)+(AF36*0.67))</f>
        <v>0.83283283283283271</v>
      </c>
      <c r="AG61" s="13">
        <f t="shared" si="40"/>
        <v>0.89965025558245904</v>
      </c>
      <c r="AH61" s="6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opLeftCell="A39" workbookViewId="0">
      <selection activeCell="F55" sqref="F55"/>
    </sheetView>
  </sheetViews>
  <sheetFormatPr defaultRowHeight="14.4" x14ac:dyDescent="0.3"/>
  <cols>
    <col min="1" max="1" width="18.44140625" bestFit="1" customWidth="1"/>
    <col min="2" max="2" width="9.6640625" style="1" customWidth="1"/>
    <col min="3" max="3" width="9.6640625" customWidth="1"/>
    <col min="4" max="4" width="4" customWidth="1"/>
    <col min="5" max="5" width="14.109375" style="1" customWidth="1"/>
    <col min="7" max="7" width="4" customWidth="1"/>
  </cols>
  <sheetData>
    <row r="1" spans="1:7" ht="15" thickBot="1" x14ac:dyDescent="0.35">
      <c r="A1" s="18" t="s">
        <v>124</v>
      </c>
      <c r="B1" s="18" t="s">
        <v>125</v>
      </c>
      <c r="C1" s="19" t="s">
        <v>74</v>
      </c>
      <c r="D1" s="20"/>
      <c r="E1" s="18" t="s">
        <v>130</v>
      </c>
      <c r="F1" s="18" t="s">
        <v>74</v>
      </c>
      <c r="G1" s="6"/>
    </row>
    <row r="2" spans="1:7" ht="15" thickTop="1" x14ac:dyDescent="0.3">
      <c r="A2" s="27" t="s">
        <v>131</v>
      </c>
      <c r="B2" s="29" t="s">
        <v>132</v>
      </c>
      <c r="C2" s="10">
        <v>34</v>
      </c>
      <c r="D2" s="6"/>
      <c r="E2" s="29">
        <v>20</v>
      </c>
      <c r="F2" s="3">
        <f t="shared" ref="F2:F15" si="0">C2/$E2</f>
        <v>1.7</v>
      </c>
      <c r="G2" s="6"/>
    </row>
    <row r="3" spans="1:7" x14ac:dyDescent="0.3">
      <c r="A3" s="27" t="s">
        <v>133</v>
      </c>
      <c r="B3" s="29" t="s">
        <v>134</v>
      </c>
      <c r="C3" s="10">
        <v>1</v>
      </c>
      <c r="D3" s="6"/>
      <c r="E3" s="29">
        <v>3</v>
      </c>
      <c r="F3" s="3">
        <f t="shared" si="0"/>
        <v>0.33333333333333331</v>
      </c>
      <c r="G3" s="6"/>
    </row>
    <row r="4" spans="1:7" x14ac:dyDescent="0.3">
      <c r="A4" s="27" t="s">
        <v>135</v>
      </c>
      <c r="B4" s="29" t="s">
        <v>136</v>
      </c>
      <c r="C4" s="10">
        <v>32000</v>
      </c>
      <c r="D4" s="6"/>
      <c r="E4" s="29">
        <v>80000</v>
      </c>
      <c r="F4" s="3">
        <f t="shared" si="0"/>
        <v>0.4</v>
      </c>
      <c r="G4" s="6"/>
    </row>
    <row r="5" spans="1:7" x14ac:dyDescent="0.3">
      <c r="A5" s="27" t="s">
        <v>137</v>
      </c>
      <c r="B5" s="29" t="s">
        <v>138</v>
      </c>
      <c r="C5" s="10">
        <v>210</v>
      </c>
      <c r="D5" s="6"/>
      <c r="E5" s="29">
        <v>350</v>
      </c>
      <c r="F5" s="3">
        <f t="shared" si="0"/>
        <v>0.6</v>
      </c>
      <c r="G5" s="6"/>
    </row>
    <row r="6" spans="1:7" x14ac:dyDescent="0.3">
      <c r="A6" s="27" t="s">
        <v>139</v>
      </c>
      <c r="B6" s="29" t="s">
        <v>140</v>
      </c>
      <c r="C6" s="10">
        <v>4.5999999999999996</v>
      </c>
      <c r="D6" s="6"/>
      <c r="E6" s="29">
        <v>13.6</v>
      </c>
      <c r="F6" s="3">
        <f t="shared" si="0"/>
        <v>0.33823529411764702</v>
      </c>
      <c r="G6" s="6"/>
    </row>
    <row r="7" spans="1:7" x14ac:dyDescent="0.3">
      <c r="A7" s="27" t="s">
        <v>141</v>
      </c>
      <c r="B7" s="29" t="s">
        <v>142</v>
      </c>
      <c r="C7" s="10">
        <v>43</v>
      </c>
      <c r="D7" s="6"/>
      <c r="E7" s="29">
        <v>107</v>
      </c>
      <c r="F7" s="3">
        <f t="shared" si="0"/>
        <v>0.40186915887850466</v>
      </c>
      <c r="G7" s="6"/>
    </row>
    <row r="8" spans="1:7" x14ac:dyDescent="0.3">
      <c r="A8" s="27" t="s">
        <v>143</v>
      </c>
      <c r="B8" s="29" t="s">
        <v>144</v>
      </c>
      <c r="C8" s="10">
        <v>21</v>
      </c>
      <c r="D8" s="6"/>
      <c r="E8" s="29">
        <v>83</v>
      </c>
      <c r="F8" s="3">
        <f t="shared" si="0"/>
        <v>0.25301204819277107</v>
      </c>
      <c r="G8" s="6"/>
    </row>
    <row r="9" spans="1:7" x14ac:dyDescent="0.3">
      <c r="A9" s="27" t="s">
        <v>145</v>
      </c>
      <c r="B9" s="29" t="s">
        <v>146</v>
      </c>
      <c r="C9" s="10">
        <v>80</v>
      </c>
      <c r="D9" s="6"/>
      <c r="E9" s="29">
        <v>600</v>
      </c>
      <c r="F9" s="3">
        <f t="shared" si="0"/>
        <v>0.13333333333333333</v>
      </c>
      <c r="G9" s="6"/>
    </row>
    <row r="10" spans="1:7" x14ac:dyDescent="0.3">
      <c r="A10" s="27" t="s">
        <v>147</v>
      </c>
      <c r="B10" s="29" t="s">
        <v>148</v>
      </c>
      <c r="C10" s="10">
        <v>8100.0000000000009</v>
      </c>
      <c r="D10" s="6"/>
      <c r="E10" s="29">
        <v>35000</v>
      </c>
      <c r="F10" s="3">
        <f t="shared" si="0"/>
        <v>0.23142857142857146</v>
      </c>
      <c r="G10" s="6"/>
    </row>
    <row r="11" spans="1:7" x14ac:dyDescent="0.3">
      <c r="A11" s="27" t="s">
        <v>149</v>
      </c>
      <c r="B11" s="29" t="s">
        <v>150</v>
      </c>
      <c r="C11" s="10">
        <v>13</v>
      </c>
      <c r="D11" s="6"/>
      <c r="E11" s="29">
        <v>17</v>
      </c>
      <c r="F11" s="3">
        <f t="shared" si="0"/>
        <v>0.76470588235294112</v>
      </c>
      <c r="G11" s="6"/>
    </row>
    <row r="12" spans="1:7" x14ac:dyDescent="0.3">
      <c r="A12" s="27" t="s">
        <v>151</v>
      </c>
      <c r="B12" s="29" t="s">
        <v>152</v>
      </c>
      <c r="C12" s="10">
        <v>6</v>
      </c>
      <c r="D12" s="6"/>
      <c r="E12" s="29">
        <v>44</v>
      </c>
      <c r="F12" s="3">
        <f t="shared" si="0"/>
        <v>0.13636363636363635</v>
      </c>
      <c r="G12" s="6"/>
    </row>
    <row r="13" spans="1:7" x14ac:dyDescent="0.3">
      <c r="A13" s="27" t="s">
        <v>153</v>
      </c>
      <c r="B13" s="29" t="s">
        <v>154</v>
      </c>
      <c r="C13" s="10">
        <v>21</v>
      </c>
      <c r="D13" s="6"/>
      <c r="E13" s="29">
        <v>25</v>
      </c>
      <c r="F13" s="3">
        <f t="shared" si="0"/>
        <v>0.84</v>
      </c>
      <c r="G13" s="6"/>
    </row>
    <row r="14" spans="1:7" x14ac:dyDescent="0.3">
      <c r="A14" s="27" t="s">
        <v>155</v>
      </c>
      <c r="B14" s="29" t="s">
        <v>156</v>
      </c>
      <c r="C14" s="10">
        <v>26</v>
      </c>
      <c r="D14" s="6"/>
      <c r="E14" s="29">
        <v>71</v>
      </c>
      <c r="F14" s="3">
        <f t="shared" si="0"/>
        <v>0.36619718309859156</v>
      </c>
      <c r="G14" s="6"/>
    </row>
    <row r="15" spans="1:7" x14ac:dyDescent="0.3">
      <c r="A15" s="27" t="s">
        <v>157</v>
      </c>
      <c r="B15" s="29" t="s">
        <v>158</v>
      </c>
      <c r="C15" s="10">
        <v>6.5</v>
      </c>
      <c r="D15" s="6"/>
      <c r="E15" s="29">
        <v>17</v>
      </c>
      <c r="F15" s="3">
        <f t="shared" si="0"/>
        <v>0.38235294117647056</v>
      </c>
      <c r="G15" s="6"/>
    </row>
    <row r="16" spans="1:7" x14ac:dyDescent="0.3">
      <c r="A16" s="27" t="s">
        <v>159</v>
      </c>
      <c r="B16" s="29" t="s">
        <v>160</v>
      </c>
      <c r="C16" s="10" t="s">
        <v>161</v>
      </c>
      <c r="D16" s="6"/>
      <c r="E16" s="29">
        <v>1.6</v>
      </c>
      <c r="F16" s="3"/>
      <c r="G16" s="6"/>
    </row>
    <row r="17" spans="1:7" x14ac:dyDescent="0.3">
      <c r="A17" s="27" t="s">
        <v>162</v>
      </c>
      <c r="B17" s="29" t="s">
        <v>163</v>
      </c>
      <c r="C17" s="10">
        <v>22.6</v>
      </c>
      <c r="D17" s="6"/>
      <c r="E17" s="29">
        <v>112</v>
      </c>
      <c r="F17" s="3">
        <f>C17/$E17</f>
        <v>0.20178571428571429</v>
      </c>
      <c r="G17" s="6"/>
    </row>
    <row r="18" spans="1:7" x14ac:dyDescent="0.3">
      <c r="A18" s="27" t="s">
        <v>164</v>
      </c>
      <c r="B18" s="29" t="s">
        <v>165</v>
      </c>
      <c r="C18" s="10">
        <v>13</v>
      </c>
      <c r="D18" s="6"/>
      <c r="E18" s="29">
        <v>22</v>
      </c>
      <c r="F18" s="3">
        <f>C18/$E18</f>
        <v>0.59090909090909094</v>
      </c>
      <c r="G18" s="6"/>
    </row>
    <row r="19" spans="1:7" x14ac:dyDescent="0.3">
      <c r="A19" s="27" t="s">
        <v>166</v>
      </c>
      <c r="B19" s="29" t="s">
        <v>167</v>
      </c>
      <c r="C19" s="10">
        <v>67</v>
      </c>
      <c r="D19" s="6"/>
      <c r="E19" s="29">
        <v>190</v>
      </c>
      <c r="F19" s="3">
        <f>C19/$E19</f>
        <v>0.35263157894736841</v>
      </c>
      <c r="G19" s="6"/>
    </row>
    <row r="20" spans="1:7" x14ac:dyDescent="0.3">
      <c r="A20" s="27" t="s">
        <v>168</v>
      </c>
      <c r="B20" s="29" t="s">
        <v>169</v>
      </c>
      <c r="C20" s="10">
        <v>2.8</v>
      </c>
      <c r="D20" s="6"/>
      <c r="E20" s="29">
        <v>12</v>
      </c>
      <c r="F20" s="3">
        <f>C20/$E20</f>
        <v>0.23333333333333331</v>
      </c>
      <c r="G20" s="6"/>
    </row>
    <row r="21" spans="1:7" x14ac:dyDescent="0.3">
      <c r="A21" s="27" t="s">
        <v>170</v>
      </c>
      <c r="B21" s="29" t="s">
        <v>171</v>
      </c>
      <c r="C21" s="10" t="s">
        <v>161</v>
      </c>
      <c r="D21" s="6"/>
      <c r="E21" s="29">
        <v>1.5</v>
      </c>
      <c r="F21" s="3"/>
      <c r="G21" s="6"/>
    </row>
    <row r="22" spans="1:7" x14ac:dyDescent="0.3">
      <c r="A22" s="27" t="s">
        <v>172</v>
      </c>
      <c r="B22" s="29" t="s">
        <v>173</v>
      </c>
      <c r="C22" s="10" t="s">
        <v>161</v>
      </c>
      <c r="D22" s="6"/>
      <c r="E22" s="29">
        <v>0.05</v>
      </c>
      <c r="F22" s="3"/>
      <c r="G22" s="6"/>
    </row>
    <row r="23" spans="1:7" x14ac:dyDescent="0.3">
      <c r="A23" s="27" t="s">
        <v>174</v>
      </c>
      <c r="B23" s="29" t="s">
        <v>175</v>
      </c>
      <c r="C23" s="10">
        <v>0.1</v>
      </c>
      <c r="D23" s="6"/>
      <c r="E23" s="29">
        <v>9.8000000000000004E-2</v>
      </c>
      <c r="F23" s="3">
        <f>C23/$E23</f>
        <v>1.0204081632653061</v>
      </c>
      <c r="G23" s="6"/>
    </row>
    <row r="24" spans="1:7" x14ac:dyDescent="0.3">
      <c r="A24" s="27" t="s">
        <v>176</v>
      </c>
      <c r="B24" s="29" t="s">
        <v>177</v>
      </c>
      <c r="C24" s="10">
        <v>0.03</v>
      </c>
      <c r="D24" s="6"/>
      <c r="E24" s="29">
        <v>0.05</v>
      </c>
      <c r="F24" s="3">
        <f>C24/$E24</f>
        <v>0.6</v>
      </c>
      <c r="G24" s="6"/>
    </row>
    <row r="25" spans="1:7" x14ac:dyDescent="0.3">
      <c r="A25" s="27" t="s">
        <v>178</v>
      </c>
      <c r="B25" s="29" t="s">
        <v>179</v>
      </c>
      <c r="C25" s="10" t="s">
        <v>161</v>
      </c>
      <c r="D25" s="6"/>
      <c r="E25" s="29">
        <v>5.5</v>
      </c>
      <c r="F25" s="3"/>
      <c r="G25" s="6"/>
    </row>
    <row r="26" spans="1:7" x14ac:dyDescent="0.3">
      <c r="A26" s="27" t="s">
        <v>180</v>
      </c>
      <c r="B26" s="29" t="s">
        <v>181</v>
      </c>
      <c r="C26" s="10" t="s">
        <v>161</v>
      </c>
      <c r="D26" s="6"/>
      <c r="E26" s="5" t="s">
        <v>182</v>
      </c>
      <c r="F26" s="3"/>
      <c r="G26" s="6"/>
    </row>
    <row r="27" spans="1:7" x14ac:dyDescent="0.3">
      <c r="A27" s="27" t="s">
        <v>183</v>
      </c>
      <c r="B27" s="29" t="s">
        <v>184</v>
      </c>
      <c r="C27" s="10">
        <v>2.6</v>
      </c>
      <c r="D27" s="6"/>
      <c r="E27" s="29">
        <v>4.5999999999999996</v>
      </c>
      <c r="F27" s="3">
        <f t="shared" ref="F27:F43" si="1">C27/$E27</f>
        <v>0.56521739130434789</v>
      </c>
      <c r="G27" s="6"/>
    </row>
    <row r="28" spans="1:7" x14ac:dyDescent="0.3">
      <c r="A28" s="27" t="s">
        <v>185</v>
      </c>
      <c r="B28" s="29" t="s">
        <v>186</v>
      </c>
      <c r="C28" s="10">
        <v>320</v>
      </c>
      <c r="D28" s="6"/>
      <c r="E28" s="29">
        <v>550</v>
      </c>
      <c r="F28" s="3">
        <f t="shared" si="1"/>
        <v>0.58181818181818179</v>
      </c>
      <c r="G28" s="6"/>
    </row>
    <row r="29" spans="1:7" x14ac:dyDescent="0.3">
      <c r="A29" s="27" t="s">
        <v>187</v>
      </c>
      <c r="B29" s="29" t="s">
        <v>188</v>
      </c>
      <c r="C29" s="10">
        <v>11</v>
      </c>
      <c r="D29" s="6"/>
      <c r="E29" s="29">
        <v>30</v>
      </c>
      <c r="F29" s="3">
        <f t="shared" si="1"/>
        <v>0.36666666666666664</v>
      </c>
      <c r="G29" s="6"/>
    </row>
    <row r="30" spans="1:7" x14ac:dyDescent="0.3">
      <c r="A30" s="27" t="s">
        <v>189</v>
      </c>
      <c r="B30" s="29" t="s">
        <v>190</v>
      </c>
      <c r="C30" s="10">
        <v>23.3</v>
      </c>
      <c r="D30" s="6"/>
      <c r="E30" s="29">
        <v>64</v>
      </c>
      <c r="F30" s="3">
        <f t="shared" si="1"/>
        <v>0.36406250000000001</v>
      </c>
      <c r="G30" s="6"/>
    </row>
    <row r="31" spans="1:7" x14ac:dyDescent="0.3">
      <c r="A31" s="27" t="s">
        <v>191</v>
      </c>
      <c r="B31" s="29" t="s">
        <v>192</v>
      </c>
      <c r="C31" s="10">
        <v>2.8</v>
      </c>
      <c r="D31" s="6"/>
      <c r="E31" s="29">
        <v>7.1</v>
      </c>
      <c r="F31" s="3">
        <f t="shared" si="1"/>
        <v>0.39436619718309857</v>
      </c>
      <c r="G31" s="6"/>
    </row>
    <row r="32" spans="1:7" x14ac:dyDescent="0.3">
      <c r="A32" s="27" t="s">
        <v>193</v>
      </c>
      <c r="B32" s="29" t="s">
        <v>194</v>
      </c>
      <c r="C32" s="10">
        <v>10.7</v>
      </c>
      <c r="D32" s="6"/>
      <c r="E32" s="29">
        <v>26</v>
      </c>
      <c r="F32" s="3">
        <f t="shared" si="1"/>
        <v>0.41153846153846152</v>
      </c>
      <c r="G32" s="6"/>
    </row>
    <row r="33" spans="1:7" x14ac:dyDescent="0.3">
      <c r="A33" s="27" t="s">
        <v>195</v>
      </c>
      <c r="B33" s="29" t="s">
        <v>196</v>
      </c>
      <c r="C33" s="10">
        <v>2.4</v>
      </c>
      <c r="D33" s="6"/>
      <c r="E33" s="29">
        <v>4.5</v>
      </c>
      <c r="F33" s="3">
        <f t="shared" si="1"/>
        <v>0.53333333333333333</v>
      </c>
      <c r="G33" s="6"/>
    </row>
    <row r="34" spans="1:7" x14ac:dyDescent="0.3">
      <c r="A34" s="27" t="s">
        <v>197</v>
      </c>
      <c r="B34" s="29" t="s">
        <v>198</v>
      </c>
      <c r="C34" s="10">
        <v>0.5</v>
      </c>
      <c r="D34" s="6"/>
      <c r="E34" s="29">
        <v>0.88</v>
      </c>
      <c r="F34" s="3">
        <f t="shared" si="1"/>
        <v>0.56818181818181823</v>
      </c>
      <c r="G34" s="6"/>
    </row>
    <row r="35" spans="1:7" x14ac:dyDescent="0.3">
      <c r="A35" s="27" t="s">
        <v>199</v>
      </c>
      <c r="B35" s="29" t="s">
        <v>200</v>
      </c>
      <c r="C35" s="10">
        <v>2.4</v>
      </c>
      <c r="D35" s="6"/>
      <c r="E35" s="29">
        <v>3.8</v>
      </c>
      <c r="F35" s="3">
        <f t="shared" si="1"/>
        <v>0.63157894736842102</v>
      </c>
      <c r="G35" s="6"/>
    </row>
    <row r="36" spans="1:7" x14ac:dyDescent="0.3">
      <c r="A36" s="27" t="s">
        <v>201</v>
      </c>
      <c r="B36" s="29" t="s">
        <v>202</v>
      </c>
      <c r="C36" s="10">
        <v>0.3</v>
      </c>
      <c r="D36" s="6"/>
      <c r="E36" s="29">
        <v>0.64</v>
      </c>
      <c r="F36" s="3">
        <f t="shared" si="1"/>
        <v>0.46875</v>
      </c>
      <c r="G36" s="6"/>
    </row>
    <row r="37" spans="1:7" x14ac:dyDescent="0.3">
      <c r="A37" s="27" t="s">
        <v>203</v>
      </c>
      <c r="B37" s="29" t="s">
        <v>204</v>
      </c>
      <c r="C37" s="10">
        <v>2</v>
      </c>
      <c r="D37" s="6"/>
      <c r="E37" s="29">
        <v>3.5</v>
      </c>
      <c r="F37" s="3">
        <f t="shared" si="1"/>
        <v>0.5714285714285714</v>
      </c>
      <c r="G37" s="6"/>
    </row>
    <row r="38" spans="1:7" x14ac:dyDescent="0.3">
      <c r="A38" s="27" t="s">
        <v>205</v>
      </c>
      <c r="B38" s="29" t="s">
        <v>206</v>
      </c>
      <c r="C38" s="10">
        <v>0.4</v>
      </c>
      <c r="D38" s="6"/>
      <c r="E38" s="29">
        <v>0.8</v>
      </c>
      <c r="F38" s="3">
        <f t="shared" si="1"/>
        <v>0.5</v>
      </c>
      <c r="G38" s="6"/>
    </row>
    <row r="39" spans="1:7" x14ac:dyDescent="0.3">
      <c r="A39" s="27" t="s">
        <v>207</v>
      </c>
      <c r="B39" s="29" t="s">
        <v>208</v>
      </c>
      <c r="C39" s="10">
        <v>1.2</v>
      </c>
      <c r="D39" s="6"/>
      <c r="E39" s="29">
        <v>2.2999999999999998</v>
      </c>
      <c r="F39" s="3">
        <f t="shared" si="1"/>
        <v>0.52173913043478259</v>
      </c>
      <c r="G39" s="6"/>
    </row>
    <row r="40" spans="1:7" x14ac:dyDescent="0.3">
      <c r="A40" s="27" t="s">
        <v>209</v>
      </c>
      <c r="B40" s="29" t="s">
        <v>210</v>
      </c>
      <c r="C40" s="10">
        <v>0.2</v>
      </c>
      <c r="D40" s="6"/>
      <c r="E40" s="29">
        <v>0.33</v>
      </c>
      <c r="F40" s="3">
        <f t="shared" si="1"/>
        <v>0.60606060606060608</v>
      </c>
      <c r="G40" s="6"/>
    </row>
    <row r="41" spans="1:7" x14ac:dyDescent="0.3">
      <c r="A41" s="27" t="s">
        <v>211</v>
      </c>
      <c r="B41" s="29" t="s">
        <v>212</v>
      </c>
      <c r="C41" s="10">
        <v>1.1000000000000001</v>
      </c>
      <c r="D41" s="6"/>
      <c r="E41" s="29">
        <v>2.2000000000000002</v>
      </c>
      <c r="F41" s="3">
        <f t="shared" si="1"/>
        <v>0.5</v>
      </c>
      <c r="G41" s="6"/>
    </row>
    <row r="42" spans="1:7" x14ac:dyDescent="0.3">
      <c r="A42" s="27" t="s">
        <v>213</v>
      </c>
      <c r="B42" s="29" t="s">
        <v>214</v>
      </c>
      <c r="C42" s="10">
        <v>0.2</v>
      </c>
      <c r="D42" s="6"/>
      <c r="E42" s="29">
        <v>0.32</v>
      </c>
      <c r="F42" s="3">
        <f t="shared" si="1"/>
        <v>0.625</v>
      </c>
      <c r="G42" s="6"/>
    </row>
    <row r="43" spans="1:7" x14ac:dyDescent="0.3">
      <c r="A43" s="27" t="s">
        <v>215</v>
      </c>
      <c r="B43" s="29" t="s">
        <v>216</v>
      </c>
      <c r="C43" s="10">
        <v>0.24</v>
      </c>
      <c r="D43" s="6"/>
      <c r="E43" s="29">
        <v>0.75</v>
      </c>
      <c r="F43" s="3">
        <f t="shared" si="1"/>
        <v>0.32</v>
      </c>
      <c r="G43" s="6"/>
    </row>
    <row r="44" spans="1:7" x14ac:dyDescent="0.3">
      <c r="A44" s="27" t="s">
        <v>217</v>
      </c>
      <c r="B44" s="29" t="s">
        <v>218</v>
      </c>
      <c r="C44" s="10" t="s">
        <v>161</v>
      </c>
      <c r="D44" s="6"/>
      <c r="E44" s="29">
        <v>4.0000000000000002E-4</v>
      </c>
      <c r="F44" s="3"/>
      <c r="G44" s="6"/>
    </row>
    <row r="45" spans="1:7" x14ac:dyDescent="0.3">
      <c r="A45" s="27" t="s">
        <v>219</v>
      </c>
      <c r="B45" s="29" t="s">
        <v>220</v>
      </c>
      <c r="C45" s="10">
        <v>6.0000000000000001E-3</v>
      </c>
      <c r="D45" s="6"/>
      <c r="E45" s="29">
        <v>1.8E-3</v>
      </c>
      <c r="F45" s="3">
        <f>C45/$E45</f>
        <v>3.3333333333333335</v>
      </c>
      <c r="G45" s="6"/>
    </row>
    <row r="46" spans="1:7" x14ac:dyDescent="0.3">
      <c r="A46" s="27" t="s">
        <v>221</v>
      </c>
      <c r="B46" s="29" t="s">
        <v>222</v>
      </c>
      <c r="C46" s="10" t="s">
        <v>161</v>
      </c>
      <c r="D46" s="6"/>
      <c r="E46" s="29">
        <v>1</v>
      </c>
      <c r="F46" s="3"/>
      <c r="G46" s="6"/>
    </row>
    <row r="47" spans="1:7" x14ac:dyDescent="0.3">
      <c r="A47" s="27" t="s">
        <v>223</v>
      </c>
      <c r="B47" s="29" t="s">
        <v>224</v>
      </c>
      <c r="C47" s="10">
        <v>6.8</v>
      </c>
      <c r="D47" s="6"/>
      <c r="E47" s="29">
        <v>17</v>
      </c>
      <c r="F47" s="3">
        <f>C47/$E47</f>
        <v>0.39999999999999997</v>
      </c>
      <c r="G47" s="6"/>
    </row>
    <row r="48" spans="1:7" x14ac:dyDescent="0.3">
      <c r="A48" s="27" t="s">
        <v>225</v>
      </c>
      <c r="B48" s="29" t="s">
        <v>226</v>
      </c>
      <c r="C48" s="10">
        <v>0.25</v>
      </c>
      <c r="D48" s="6"/>
      <c r="E48" s="29">
        <v>0.127</v>
      </c>
      <c r="F48" s="3">
        <f>C48/$E48</f>
        <v>1.9685039370078741</v>
      </c>
      <c r="G48" s="6"/>
    </row>
    <row r="49" spans="1:7" x14ac:dyDescent="0.3">
      <c r="A49" s="27" t="s">
        <v>227</v>
      </c>
      <c r="B49" s="29" t="s">
        <v>228</v>
      </c>
      <c r="C49" s="10">
        <v>4.5</v>
      </c>
      <c r="D49" s="6"/>
      <c r="E49" s="29">
        <v>10.7</v>
      </c>
      <c r="F49" s="3">
        <f>C49/$E49</f>
        <v>0.42056074766355145</v>
      </c>
      <c r="G49" s="6"/>
    </row>
    <row r="50" spans="1:7" x14ac:dyDescent="0.3">
      <c r="A50" s="27" t="s">
        <v>229</v>
      </c>
      <c r="B50" s="29" t="s">
        <v>230</v>
      </c>
      <c r="C50" s="10">
        <v>1.3</v>
      </c>
      <c r="D50" s="6"/>
      <c r="E50" s="29">
        <v>2.8</v>
      </c>
      <c r="F50" s="3">
        <f>C50/$E50</f>
        <v>0.46428571428571436</v>
      </c>
      <c r="G50" s="6"/>
    </row>
    <row r="51" spans="1:7" x14ac:dyDescent="0.3">
      <c r="A51" s="27"/>
      <c r="B51" s="29"/>
      <c r="C51" s="27"/>
      <c r="D51" s="6"/>
      <c r="E51" s="29"/>
      <c r="F51" s="27"/>
      <c r="G51" s="6"/>
    </row>
    <row r="52" spans="1:7" x14ac:dyDescent="0.3">
      <c r="A52" s="8" t="s">
        <v>231</v>
      </c>
      <c r="B52" s="8"/>
      <c r="C52" s="8">
        <f>SUM(C29:C42)+C18</f>
        <v>71.5</v>
      </c>
      <c r="D52" s="6"/>
      <c r="E52" s="29"/>
      <c r="F52" s="27"/>
      <c r="G52" s="6"/>
    </row>
    <row r="53" spans="1:7" x14ac:dyDescent="0.3">
      <c r="A53" s="8" t="s">
        <v>232</v>
      </c>
      <c r="B53" s="8"/>
      <c r="C53" s="9">
        <f>((C32+C34+C36+C37+C39+C18)/C52)/((C30+C38+C40+C41+C42)/C52)</f>
        <v>1.0992063492063491</v>
      </c>
      <c r="D53" s="6"/>
      <c r="E53" s="29"/>
      <c r="F53" s="27"/>
      <c r="G53" s="6"/>
    </row>
    <row r="54" spans="1:7" x14ac:dyDescent="0.3">
      <c r="A54" s="27"/>
      <c r="B54" s="29"/>
      <c r="C54" s="27"/>
      <c r="D54" s="6"/>
      <c r="E54" s="29"/>
      <c r="F54" s="27"/>
      <c r="G54" s="6"/>
    </row>
    <row r="55" spans="1:7" x14ac:dyDescent="0.3">
      <c r="A55" s="12" t="s">
        <v>233</v>
      </c>
      <c r="B55" s="12" t="s">
        <v>234</v>
      </c>
      <c r="C55" s="12"/>
      <c r="D55" s="12"/>
      <c r="E55" s="12"/>
      <c r="F55" s="13">
        <f>F29/F42</f>
        <v>0.58666666666666667</v>
      </c>
      <c r="G55" s="6"/>
    </row>
    <row r="56" spans="1:7" x14ac:dyDescent="0.3">
      <c r="A56" s="12" t="s">
        <v>235</v>
      </c>
      <c r="B56" s="12" t="s">
        <v>236</v>
      </c>
      <c r="C56" s="12"/>
      <c r="D56" s="12"/>
      <c r="E56" s="12"/>
      <c r="F56" s="13">
        <f>F29/F33</f>
        <v>0.6875</v>
      </c>
      <c r="G56" s="6"/>
    </row>
    <row r="57" spans="1:7" x14ac:dyDescent="0.3">
      <c r="A57" s="12" t="s">
        <v>237</v>
      </c>
      <c r="B57" s="12" t="s">
        <v>238</v>
      </c>
      <c r="C57" s="12"/>
      <c r="D57" s="12"/>
      <c r="E57" s="12"/>
      <c r="F57" s="13">
        <f>F35/F42</f>
        <v>1.0105263157894737</v>
      </c>
      <c r="G57" s="6"/>
    </row>
    <row r="58" spans="1:7" x14ac:dyDescent="0.3">
      <c r="A58" s="12"/>
      <c r="B58" s="12"/>
      <c r="C58" s="12"/>
      <c r="D58" s="12"/>
      <c r="E58" s="12"/>
      <c r="F58" s="12"/>
      <c r="G58" s="6"/>
    </row>
    <row r="59" spans="1:7" x14ac:dyDescent="0.3">
      <c r="A59" s="12" t="s">
        <v>239</v>
      </c>
      <c r="B59" s="12" t="s">
        <v>240</v>
      </c>
      <c r="C59" s="12"/>
      <c r="D59" s="12"/>
      <c r="E59" s="12"/>
      <c r="F59" s="13">
        <f>F30/((0.5*F29)+(0.5*F31))</f>
        <v>0.95675894509562009</v>
      </c>
      <c r="G59" s="6"/>
    </row>
    <row r="60" spans="1:7" x14ac:dyDescent="0.3">
      <c r="A60" s="12" t="s">
        <v>241</v>
      </c>
      <c r="B60" s="12" t="s">
        <v>246</v>
      </c>
      <c r="C60" s="12"/>
      <c r="D60" s="12"/>
      <c r="E60" s="12"/>
      <c r="F60" s="13">
        <f>F34/((0.5*F33)+(0.5*F35))</f>
        <v>0.97549288061336259</v>
      </c>
      <c r="G60" s="6"/>
    </row>
    <row r="61" spans="1:7" x14ac:dyDescent="0.3">
      <c r="A61" s="12" t="s">
        <v>243</v>
      </c>
      <c r="B61" s="12" t="s">
        <v>244</v>
      </c>
      <c r="C61" s="12"/>
      <c r="D61" s="12"/>
      <c r="E61" s="12"/>
      <c r="F61" s="13">
        <f>F33/((F35*0.33)+(F36*0.67))</f>
        <v>1.0207657841995361</v>
      </c>
      <c r="G61" s="6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workbookViewId="0">
      <selection activeCell="U24" sqref="U24"/>
    </sheetView>
  </sheetViews>
  <sheetFormatPr defaultRowHeight="14.4" x14ac:dyDescent="0.3"/>
  <cols>
    <col min="1" max="1" width="18.44140625" bestFit="1" customWidth="1"/>
    <col min="2" max="2" width="9.6640625" style="1" customWidth="1"/>
    <col min="3" max="5" width="9.6640625" customWidth="1"/>
    <col min="6" max="6" width="4" customWidth="1"/>
    <col min="7" max="8" width="8.6640625" customWidth="1"/>
    <col min="9" max="9" width="8.6640625" style="7" customWidth="1"/>
    <col min="10" max="10" width="11.6640625" style="7" customWidth="1"/>
    <col min="11" max="11" width="4" customWidth="1"/>
    <col min="12" max="12" width="11.109375" style="1" customWidth="1"/>
    <col min="15" max="15" width="10.5546875" customWidth="1"/>
    <col min="16" max="16" width="4" customWidth="1"/>
  </cols>
  <sheetData>
    <row r="1" spans="1:16" ht="15" thickBot="1" x14ac:dyDescent="0.35">
      <c r="A1" s="18" t="s">
        <v>124</v>
      </c>
      <c r="B1" s="18" t="s">
        <v>125</v>
      </c>
      <c r="C1" s="19" t="s">
        <v>76</v>
      </c>
      <c r="D1" s="19" t="s">
        <v>77</v>
      </c>
      <c r="E1" s="19" t="s">
        <v>78</v>
      </c>
      <c r="F1" s="20"/>
      <c r="G1" s="21" t="s">
        <v>126</v>
      </c>
      <c r="H1" s="21" t="s">
        <v>127</v>
      </c>
      <c r="I1" s="22" t="s">
        <v>128</v>
      </c>
      <c r="J1" s="22" t="s">
        <v>129</v>
      </c>
      <c r="K1" s="23"/>
      <c r="L1" s="18" t="s">
        <v>130</v>
      </c>
      <c r="M1" s="18" t="s">
        <v>76</v>
      </c>
      <c r="N1" s="18" t="s">
        <v>77</v>
      </c>
      <c r="O1" s="18" t="s">
        <v>78</v>
      </c>
      <c r="P1" s="6"/>
    </row>
    <row r="2" spans="1:16" ht="15" thickTop="1" x14ac:dyDescent="0.3">
      <c r="A2" s="27" t="s">
        <v>131</v>
      </c>
      <c r="B2" s="29" t="s">
        <v>132</v>
      </c>
      <c r="C2" s="10">
        <v>20</v>
      </c>
      <c r="D2" s="10">
        <v>7.5</v>
      </c>
      <c r="E2" s="10">
        <v>5</v>
      </c>
      <c r="F2" s="6"/>
      <c r="G2" s="15">
        <f t="shared" ref="G2:G15" si="0">MIN(C2:E2)</f>
        <v>5</v>
      </c>
      <c r="H2" s="15">
        <f t="shared" ref="H2:H15" si="1">MAX(C2:E2)</f>
        <v>20</v>
      </c>
      <c r="I2" s="17">
        <f t="shared" ref="I2:I15" si="2">AVERAGE(C2:E2)</f>
        <v>10.833333333333334</v>
      </c>
      <c r="J2" s="17">
        <f>STDEV(C2:E2)</f>
        <v>8.0363756341607964</v>
      </c>
      <c r="K2" s="6"/>
      <c r="L2" s="29">
        <v>20</v>
      </c>
      <c r="M2" s="3">
        <f t="shared" ref="M2:O5" si="3">C2/$L2</f>
        <v>1</v>
      </c>
      <c r="N2" s="3">
        <f t="shared" si="3"/>
        <v>0.375</v>
      </c>
      <c r="O2" s="3">
        <f t="shared" si="3"/>
        <v>0.25</v>
      </c>
      <c r="P2" s="6"/>
    </row>
    <row r="3" spans="1:16" x14ac:dyDescent="0.3">
      <c r="A3" s="27" t="s">
        <v>133</v>
      </c>
      <c r="B3" s="29" t="s">
        <v>134</v>
      </c>
      <c r="C3" s="10">
        <v>1.9</v>
      </c>
      <c r="D3" s="10">
        <v>0.8</v>
      </c>
      <c r="E3" s="10">
        <v>0.2</v>
      </c>
      <c r="F3" s="6"/>
      <c r="G3" s="15">
        <f t="shared" si="0"/>
        <v>0.2</v>
      </c>
      <c r="H3" s="15">
        <f t="shared" si="1"/>
        <v>1.9</v>
      </c>
      <c r="I3" s="17">
        <f t="shared" si="2"/>
        <v>0.96666666666666679</v>
      </c>
      <c r="J3" s="17">
        <f>STDEV(C3:E3)</f>
        <v>0.86216781042517066</v>
      </c>
      <c r="K3" s="6"/>
      <c r="L3" s="29">
        <v>3</v>
      </c>
      <c r="M3" s="3">
        <f t="shared" si="3"/>
        <v>0.6333333333333333</v>
      </c>
      <c r="N3" s="3">
        <f t="shared" si="3"/>
        <v>0.26666666666666666</v>
      </c>
      <c r="O3" s="3">
        <f t="shared" si="3"/>
        <v>6.6666666666666666E-2</v>
      </c>
      <c r="P3" s="6"/>
    </row>
    <row r="4" spans="1:16" x14ac:dyDescent="0.3">
      <c r="A4" s="27" t="s">
        <v>135</v>
      </c>
      <c r="B4" s="29" t="s">
        <v>136</v>
      </c>
      <c r="C4" s="10">
        <v>14400</v>
      </c>
      <c r="D4" s="10">
        <v>8550</v>
      </c>
      <c r="E4" s="10">
        <v>6300</v>
      </c>
      <c r="F4" s="6"/>
      <c r="G4" s="15">
        <f t="shared" si="0"/>
        <v>6300</v>
      </c>
      <c r="H4" s="15">
        <f t="shared" si="1"/>
        <v>14400</v>
      </c>
      <c r="I4" s="16">
        <f t="shared" si="2"/>
        <v>9750</v>
      </c>
      <c r="J4" s="16">
        <f>STDEV(C4:E4)</f>
        <v>4181.2079594299066</v>
      </c>
      <c r="K4" s="6"/>
      <c r="L4" s="29">
        <v>80000</v>
      </c>
      <c r="M4" s="3">
        <f t="shared" si="3"/>
        <v>0.18</v>
      </c>
      <c r="N4" s="3">
        <f t="shared" si="3"/>
        <v>0.106875</v>
      </c>
      <c r="O4" s="3">
        <f t="shared" si="3"/>
        <v>7.8750000000000001E-2</v>
      </c>
      <c r="P4" s="6"/>
    </row>
    <row r="5" spans="1:16" x14ac:dyDescent="0.3">
      <c r="A5" s="27" t="s">
        <v>137</v>
      </c>
      <c r="B5" s="29" t="s">
        <v>138</v>
      </c>
      <c r="C5" s="10">
        <v>47</v>
      </c>
      <c r="D5" s="10">
        <v>78</v>
      </c>
      <c r="E5" s="10">
        <v>58</v>
      </c>
      <c r="F5" s="6"/>
      <c r="G5" s="15">
        <f t="shared" si="0"/>
        <v>47</v>
      </c>
      <c r="H5" s="15">
        <f t="shared" si="1"/>
        <v>78</v>
      </c>
      <c r="I5" s="17">
        <f t="shared" si="2"/>
        <v>61</v>
      </c>
      <c r="J5" s="17">
        <f>STDEV(C5:E5)</f>
        <v>15.716233645501712</v>
      </c>
      <c r="K5" s="6"/>
      <c r="L5" s="29">
        <v>350</v>
      </c>
      <c r="M5" s="3">
        <f t="shared" si="3"/>
        <v>0.13428571428571429</v>
      </c>
      <c r="N5" s="3">
        <f t="shared" si="3"/>
        <v>0.22285714285714286</v>
      </c>
      <c r="O5" s="3">
        <f t="shared" si="3"/>
        <v>0.1657142857142857</v>
      </c>
      <c r="P5" s="6"/>
    </row>
    <row r="6" spans="1:16" x14ac:dyDescent="0.3">
      <c r="A6" s="27" t="s">
        <v>139</v>
      </c>
      <c r="B6" s="29" t="s">
        <v>140</v>
      </c>
      <c r="C6" s="10">
        <v>3.95</v>
      </c>
      <c r="D6" s="10" t="s">
        <v>161</v>
      </c>
      <c r="E6" s="10" t="s">
        <v>161</v>
      </c>
      <c r="F6" s="6"/>
      <c r="G6" s="15">
        <f t="shared" si="0"/>
        <v>3.95</v>
      </c>
      <c r="H6" s="15">
        <f t="shared" si="1"/>
        <v>3.95</v>
      </c>
      <c r="I6" s="17">
        <f t="shared" si="2"/>
        <v>3.95</v>
      </c>
      <c r="J6" s="17"/>
      <c r="K6" s="6"/>
      <c r="L6" s="29">
        <v>13.6</v>
      </c>
      <c r="M6" s="3">
        <f t="shared" ref="M6:M15" si="4">C6/$L6</f>
        <v>0.29044117647058826</v>
      </c>
      <c r="N6" s="3"/>
      <c r="O6" s="3"/>
      <c r="P6" s="6"/>
    </row>
    <row r="7" spans="1:16" x14ac:dyDescent="0.3">
      <c r="A7" s="27" t="s">
        <v>141</v>
      </c>
      <c r="B7" s="29" t="s">
        <v>142</v>
      </c>
      <c r="C7" s="10">
        <v>17.5</v>
      </c>
      <c r="D7" s="10">
        <v>8.5</v>
      </c>
      <c r="E7" s="10">
        <v>6</v>
      </c>
      <c r="F7" s="6"/>
      <c r="G7" s="15">
        <f t="shared" si="0"/>
        <v>6</v>
      </c>
      <c r="H7" s="15">
        <f t="shared" si="1"/>
        <v>17.5</v>
      </c>
      <c r="I7" s="17">
        <f t="shared" si="2"/>
        <v>10.666666666666666</v>
      </c>
      <c r="J7" s="17">
        <f t="shared" ref="J7:J15" si="5">STDEV(C7:E7)</f>
        <v>6.0484157705413528</v>
      </c>
      <c r="K7" s="6"/>
      <c r="L7" s="29">
        <v>107</v>
      </c>
      <c r="M7" s="3">
        <f t="shared" si="4"/>
        <v>0.16355140186915887</v>
      </c>
      <c r="N7" s="3">
        <f t="shared" ref="N7:N15" si="6">D7/$L7</f>
        <v>7.9439252336448593E-2</v>
      </c>
      <c r="O7" s="3">
        <f t="shared" ref="O7:O15" si="7">E7/$L7</f>
        <v>5.6074766355140186E-2</v>
      </c>
      <c r="P7" s="6"/>
    </row>
    <row r="8" spans="1:16" x14ac:dyDescent="0.3">
      <c r="A8" s="27" t="s">
        <v>143</v>
      </c>
      <c r="B8" s="29" t="s">
        <v>144</v>
      </c>
      <c r="C8" s="10">
        <v>6.5</v>
      </c>
      <c r="D8" s="10">
        <v>4.5</v>
      </c>
      <c r="E8" s="10">
        <v>2</v>
      </c>
      <c r="F8" s="6"/>
      <c r="G8" s="15">
        <f t="shared" si="0"/>
        <v>2</v>
      </c>
      <c r="H8" s="15">
        <f t="shared" si="1"/>
        <v>6.5</v>
      </c>
      <c r="I8" s="17">
        <f t="shared" si="2"/>
        <v>4.333333333333333</v>
      </c>
      <c r="J8" s="17">
        <f t="shared" si="5"/>
        <v>2.2546248764114467</v>
      </c>
      <c r="K8" s="6"/>
      <c r="L8" s="29">
        <v>83</v>
      </c>
      <c r="M8" s="3">
        <f t="shared" si="4"/>
        <v>7.8313253012048195E-2</v>
      </c>
      <c r="N8" s="3">
        <f t="shared" si="6"/>
        <v>5.4216867469879519E-2</v>
      </c>
      <c r="O8" s="3">
        <f t="shared" si="7"/>
        <v>2.4096385542168676E-2</v>
      </c>
      <c r="P8" s="6"/>
    </row>
    <row r="9" spans="1:16" x14ac:dyDescent="0.3">
      <c r="A9" s="27" t="s">
        <v>145</v>
      </c>
      <c r="B9" s="29" t="s">
        <v>146</v>
      </c>
      <c r="C9" s="10">
        <v>10</v>
      </c>
      <c r="D9" s="10">
        <v>24</v>
      </c>
      <c r="E9" s="10">
        <v>29</v>
      </c>
      <c r="F9" s="6"/>
      <c r="G9" s="15">
        <f t="shared" si="0"/>
        <v>10</v>
      </c>
      <c r="H9" s="15">
        <f t="shared" si="1"/>
        <v>29</v>
      </c>
      <c r="I9" s="17">
        <f t="shared" si="2"/>
        <v>21</v>
      </c>
      <c r="J9" s="17">
        <f t="shared" si="5"/>
        <v>9.8488578017961039</v>
      </c>
      <c r="K9" s="6"/>
      <c r="L9" s="29">
        <v>600</v>
      </c>
      <c r="M9" s="3">
        <f t="shared" si="4"/>
        <v>1.6666666666666666E-2</v>
      </c>
      <c r="N9" s="3">
        <f t="shared" si="6"/>
        <v>0.04</v>
      </c>
      <c r="O9" s="3">
        <f t="shared" si="7"/>
        <v>4.8333333333333332E-2</v>
      </c>
      <c r="P9" s="6"/>
    </row>
    <row r="10" spans="1:16" x14ac:dyDescent="0.3">
      <c r="A10" s="27" t="s">
        <v>147</v>
      </c>
      <c r="B10" s="29" t="s">
        <v>148</v>
      </c>
      <c r="C10" s="33">
        <v>900.10500000000002</v>
      </c>
      <c r="D10" s="33">
        <v>1700.2750000000003</v>
      </c>
      <c r="E10" s="10">
        <v>7700</v>
      </c>
      <c r="F10" s="6"/>
      <c r="G10" s="16">
        <f t="shared" si="0"/>
        <v>900.10500000000002</v>
      </c>
      <c r="H10" s="15">
        <f t="shared" si="1"/>
        <v>7700</v>
      </c>
      <c r="I10" s="16">
        <f t="shared" si="2"/>
        <v>3433.4600000000005</v>
      </c>
      <c r="J10" s="16">
        <f t="shared" si="5"/>
        <v>3716.5293872005095</v>
      </c>
      <c r="K10" s="6"/>
      <c r="L10" s="29">
        <v>35000</v>
      </c>
      <c r="M10" s="3">
        <f t="shared" si="4"/>
        <v>2.5717285714285713E-2</v>
      </c>
      <c r="N10" s="3">
        <f t="shared" si="6"/>
        <v>4.8579285714285721E-2</v>
      </c>
      <c r="O10" s="3">
        <f t="shared" si="7"/>
        <v>0.22</v>
      </c>
      <c r="P10" s="6"/>
    </row>
    <row r="11" spans="1:16" x14ac:dyDescent="0.3">
      <c r="A11" s="27" t="s">
        <v>149</v>
      </c>
      <c r="B11" s="29" t="s">
        <v>150</v>
      </c>
      <c r="C11" s="10">
        <v>25.5</v>
      </c>
      <c r="D11" s="10">
        <v>17.5</v>
      </c>
      <c r="E11" s="10">
        <v>12</v>
      </c>
      <c r="F11" s="6"/>
      <c r="G11" s="15">
        <f t="shared" si="0"/>
        <v>12</v>
      </c>
      <c r="H11" s="15">
        <f t="shared" si="1"/>
        <v>25.5</v>
      </c>
      <c r="I11" s="17">
        <f t="shared" si="2"/>
        <v>18.333333333333332</v>
      </c>
      <c r="J11" s="17">
        <f t="shared" si="5"/>
        <v>6.7884706181387653</v>
      </c>
      <c r="K11" s="6"/>
      <c r="L11" s="29">
        <v>17</v>
      </c>
      <c r="M11" s="3">
        <f t="shared" si="4"/>
        <v>1.5</v>
      </c>
      <c r="N11" s="3">
        <f t="shared" si="6"/>
        <v>1.0294117647058822</v>
      </c>
      <c r="O11" s="3">
        <f t="shared" si="7"/>
        <v>0.70588235294117652</v>
      </c>
      <c r="P11" s="6"/>
    </row>
    <row r="12" spans="1:16" x14ac:dyDescent="0.3">
      <c r="A12" s="27" t="s">
        <v>151</v>
      </c>
      <c r="B12" s="29" t="s">
        <v>152</v>
      </c>
      <c r="C12" s="10">
        <v>11</v>
      </c>
      <c r="D12" s="10">
        <v>6</v>
      </c>
      <c r="E12" s="10">
        <v>2</v>
      </c>
      <c r="F12" s="6"/>
      <c r="G12" s="15">
        <f t="shared" si="0"/>
        <v>2</v>
      </c>
      <c r="H12" s="15">
        <f t="shared" si="1"/>
        <v>11</v>
      </c>
      <c r="I12" s="17">
        <f t="shared" si="2"/>
        <v>6.333333333333333</v>
      </c>
      <c r="J12" s="17">
        <f t="shared" si="5"/>
        <v>4.5092497528228943</v>
      </c>
      <c r="K12" s="6"/>
      <c r="L12" s="29">
        <v>44</v>
      </c>
      <c r="M12" s="3">
        <f t="shared" si="4"/>
        <v>0.25</v>
      </c>
      <c r="N12" s="3">
        <f t="shared" si="6"/>
        <v>0.13636363636363635</v>
      </c>
      <c r="O12" s="3">
        <f t="shared" si="7"/>
        <v>4.5454545454545456E-2</v>
      </c>
      <c r="P12" s="6"/>
    </row>
    <row r="13" spans="1:16" x14ac:dyDescent="0.3">
      <c r="A13" s="27" t="s">
        <v>153</v>
      </c>
      <c r="B13" s="29" t="s">
        <v>154</v>
      </c>
      <c r="C13" s="10">
        <v>7.5</v>
      </c>
      <c r="D13" s="10">
        <v>6.5</v>
      </c>
      <c r="E13" s="10">
        <v>4</v>
      </c>
      <c r="F13" s="6"/>
      <c r="G13" s="15">
        <f t="shared" si="0"/>
        <v>4</v>
      </c>
      <c r="H13" s="15">
        <f t="shared" si="1"/>
        <v>7.5</v>
      </c>
      <c r="I13" s="17">
        <f t="shared" si="2"/>
        <v>6</v>
      </c>
      <c r="J13" s="17">
        <f t="shared" si="5"/>
        <v>1.8027756377319946</v>
      </c>
      <c r="K13" s="6"/>
      <c r="L13" s="29">
        <v>25</v>
      </c>
      <c r="M13" s="3">
        <f t="shared" si="4"/>
        <v>0.3</v>
      </c>
      <c r="N13" s="3">
        <f t="shared" si="6"/>
        <v>0.26</v>
      </c>
      <c r="O13" s="3">
        <f t="shared" si="7"/>
        <v>0.16</v>
      </c>
      <c r="P13" s="6"/>
    </row>
    <row r="14" spans="1:16" x14ac:dyDescent="0.3">
      <c r="A14" s="27" t="s">
        <v>155</v>
      </c>
      <c r="B14" s="29" t="s">
        <v>156</v>
      </c>
      <c r="C14" s="10">
        <v>5</v>
      </c>
      <c r="D14" s="10">
        <v>5</v>
      </c>
      <c r="E14" s="10">
        <v>3</v>
      </c>
      <c r="F14" s="6"/>
      <c r="G14" s="15">
        <f t="shared" si="0"/>
        <v>3</v>
      </c>
      <c r="H14" s="15">
        <f t="shared" si="1"/>
        <v>5</v>
      </c>
      <c r="I14" s="17">
        <f t="shared" si="2"/>
        <v>4.333333333333333</v>
      </c>
      <c r="J14" s="17">
        <f t="shared" si="5"/>
        <v>1.154700538379251</v>
      </c>
      <c r="K14" s="6"/>
      <c r="L14" s="29">
        <v>71</v>
      </c>
      <c r="M14" s="3">
        <f t="shared" si="4"/>
        <v>7.0422535211267609E-2</v>
      </c>
      <c r="N14" s="3">
        <f t="shared" si="6"/>
        <v>7.0422535211267609E-2</v>
      </c>
      <c r="O14" s="3">
        <f t="shared" si="7"/>
        <v>4.2253521126760563E-2</v>
      </c>
      <c r="P14" s="6"/>
    </row>
    <row r="15" spans="1:16" x14ac:dyDescent="0.3">
      <c r="A15" s="27" t="s">
        <v>157</v>
      </c>
      <c r="B15" s="29" t="s">
        <v>158</v>
      </c>
      <c r="C15" s="10">
        <v>3.2</v>
      </c>
      <c r="D15" s="10">
        <v>1.7000000000000002</v>
      </c>
      <c r="E15" s="10">
        <v>1.3</v>
      </c>
      <c r="F15" s="6"/>
      <c r="G15" s="15">
        <f t="shared" si="0"/>
        <v>1.3</v>
      </c>
      <c r="H15" s="15">
        <f t="shared" si="1"/>
        <v>3.2</v>
      </c>
      <c r="I15" s="17">
        <f t="shared" si="2"/>
        <v>2.0666666666666669</v>
      </c>
      <c r="J15" s="17">
        <f t="shared" si="5"/>
        <v>1.0016652800877814</v>
      </c>
      <c r="K15" s="6"/>
      <c r="L15" s="29">
        <v>17</v>
      </c>
      <c r="M15" s="3">
        <f t="shared" si="4"/>
        <v>0.18823529411764706</v>
      </c>
      <c r="N15" s="3">
        <f t="shared" si="6"/>
        <v>0.1</v>
      </c>
      <c r="O15" s="3">
        <f t="shared" si="7"/>
        <v>7.6470588235294124E-2</v>
      </c>
      <c r="P15" s="6"/>
    </row>
    <row r="16" spans="1:16" x14ac:dyDescent="0.3">
      <c r="A16" s="27" t="s">
        <v>159</v>
      </c>
      <c r="B16" s="29" t="s">
        <v>160</v>
      </c>
      <c r="C16" s="10" t="s">
        <v>161</v>
      </c>
      <c r="D16" s="10" t="s">
        <v>161</v>
      </c>
      <c r="E16" s="10" t="s">
        <v>161</v>
      </c>
      <c r="F16" s="6"/>
      <c r="G16" s="15"/>
      <c r="H16" s="15"/>
      <c r="I16" s="17"/>
      <c r="J16" s="17"/>
      <c r="K16" s="6"/>
      <c r="L16" s="29">
        <v>1.6</v>
      </c>
      <c r="M16" s="3"/>
      <c r="N16" s="3"/>
      <c r="O16" s="3"/>
      <c r="P16" s="6"/>
    </row>
    <row r="17" spans="1:16" x14ac:dyDescent="0.3">
      <c r="A17" s="27" t="s">
        <v>162</v>
      </c>
      <c r="B17" s="29" t="s">
        <v>163</v>
      </c>
      <c r="C17" s="10">
        <v>0.54499999999999993</v>
      </c>
      <c r="D17" s="10">
        <v>0.71000000000000008</v>
      </c>
      <c r="E17" s="10">
        <v>0.16</v>
      </c>
      <c r="F17" s="6"/>
      <c r="G17" s="15">
        <f t="shared" ref="G17:G23" si="8">MIN(C17:E17)</f>
        <v>0.16</v>
      </c>
      <c r="H17" s="15">
        <f>MAX(C17:E17)</f>
        <v>0.71000000000000008</v>
      </c>
      <c r="I17" s="17">
        <f>AVERAGE(C17:E17)</f>
        <v>0.47166666666666662</v>
      </c>
      <c r="J17" s="17">
        <f>STDEV(C17:E17)</f>
        <v>0.28223807916957894</v>
      </c>
      <c r="K17" s="6"/>
      <c r="L17" s="29">
        <v>112</v>
      </c>
      <c r="M17" s="3">
        <f t="shared" ref="M17:O19" si="9">C17/$L17</f>
        <v>4.8660714285714279E-3</v>
      </c>
      <c r="N17" s="3">
        <f t="shared" si="9"/>
        <v>6.3392857142857148E-3</v>
      </c>
      <c r="O17" s="3">
        <f t="shared" si="9"/>
        <v>1.4285714285714286E-3</v>
      </c>
      <c r="P17" s="6"/>
    </row>
    <row r="18" spans="1:16" x14ac:dyDescent="0.3">
      <c r="A18" s="27" t="s">
        <v>164</v>
      </c>
      <c r="B18" s="29" t="s">
        <v>165</v>
      </c>
      <c r="C18" s="10">
        <v>6</v>
      </c>
      <c r="D18" s="10">
        <v>3.5</v>
      </c>
      <c r="E18" s="10">
        <v>3</v>
      </c>
      <c r="F18" s="6"/>
      <c r="G18" s="15">
        <f t="shared" si="8"/>
        <v>3</v>
      </c>
      <c r="H18" s="15">
        <f>MAX(C18:E18)</f>
        <v>6</v>
      </c>
      <c r="I18" s="17">
        <f>AVERAGE(C18:E18)</f>
        <v>4.166666666666667</v>
      </c>
      <c r="J18" s="17">
        <f>STDEV(C18:E18)</f>
        <v>1.6072751268321588</v>
      </c>
      <c r="K18" s="6"/>
      <c r="L18" s="29">
        <v>22</v>
      </c>
      <c r="M18" s="3">
        <f t="shared" si="9"/>
        <v>0.27272727272727271</v>
      </c>
      <c r="N18" s="3">
        <f t="shared" si="9"/>
        <v>0.15909090909090909</v>
      </c>
      <c r="O18" s="3">
        <f t="shared" si="9"/>
        <v>0.13636363636363635</v>
      </c>
      <c r="P18" s="6"/>
    </row>
    <row r="19" spans="1:16" x14ac:dyDescent="0.3">
      <c r="A19" s="27" t="s">
        <v>166</v>
      </c>
      <c r="B19" s="29" t="s">
        <v>167</v>
      </c>
      <c r="C19" s="10">
        <v>33.5</v>
      </c>
      <c r="D19" s="10">
        <v>17</v>
      </c>
      <c r="E19" s="10">
        <v>6</v>
      </c>
      <c r="F19" s="6"/>
      <c r="G19" s="15">
        <f t="shared" si="8"/>
        <v>6</v>
      </c>
      <c r="H19" s="15">
        <f>MAX(C19:E19)</f>
        <v>33.5</v>
      </c>
      <c r="I19" s="17">
        <f>AVERAGE(C19:E19)</f>
        <v>18.833333333333332</v>
      </c>
      <c r="J19" s="17">
        <f>STDEV(C19:E19)</f>
        <v>13.841363131329709</v>
      </c>
      <c r="K19" s="6"/>
      <c r="L19" s="29">
        <v>190</v>
      </c>
      <c r="M19" s="3">
        <f t="shared" si="9"/>
        <v>0.1763157894736842</v>
      </c>
      <c r="N19" s="3">
        <f t="shared" si="9"/>
        <v>8.9473684210526316E-2</v>
      </c>
      <c r="O19" s="3">
        <f t="shared" si="9"/>
        <v>3.1578947368421054E-2</v>
      </c>
      <c r="P19" s="6"/>
    </row>
    <row r="20" spans="1:16" x14ac:dyDescent="0.3">
      <c r="A20" s="27" t="s">
        <v>168</v>
      </c>
      <c r="B20" s="29" t="s">
        <v>169</v>
      </c>
      <c r="C20" s="10">
        <v>0.80499999999999994</v>
      </c>
      <c r="D20" s="10" t="s">
        <v>161</v>
      </c>
      <c r="E20" s="10" t="s">
        <v>161</v>
      </c>
      <c r="F20" s="6"/>
      <c r="G20" s="15">
        <f t="shared" si="8"/>
        <v>0.80499999999999994</v>
      </c>
      <c r="H20" s="15">
        <f>MAX(C20:E20)</f>
        <v>0.80499999999999994</v>
      </c>
      <c r="I20" s="17">
        <f>AVERAGE(C20:E20)</f>
        <v>0.80499999999999994</v>
      </c>
      <c r="J20" s="17"/>
      <c r="K20" s="6"/>
      <c r="L20" s="29">
        <v>12</v>
      </c>
      <c r="M20" s="3">
        <f>C20/$L20</f>
        <v>6.7083333333333328E-2</v>
      </c>
      <c r="N20" s="3"/>
      <c r="O20" s="3"/>
      <c r="P20" s="6"/>
    </row>
    <row r="21" spans="1:16" x14ac:dyDescent="0.3">
      <c r="A21" s="27" t="s">
        <v>170</v>
      </c>
      <c r="B21" s="29" t="s">
        <v>171</v>
      </c>
      <c r="C21" s="10" t="s">
        <v>161</v>
      </c>
      <c r="D21" s="10" t="s">
        <v>161</v>
      </c>
      <c r="E21" s="10" t="s">
        <v>161</v>
      </c>
      <c r="F21" s="6"/>
      <c r="G21" s="15"/>
      <c r="H21" s="15"/>
      <c r="I21" s="17"/>
      <c r="J21" s="17"/>
      <c r="K21" s="6"/>
      <c r="L21" s="29">
        <v>1.5</v>
      </c>
      <c r="M21" s="3"/>
      <c r="N21" s="3"/>
      <c r="O21" s="3"/>
      <c r="P21" s="6"/>
    </row>
    <row r="22" spans="1:16" x14ac:dyDescent="0.3">
      <c r="A22" s="27" t="s">
        <v>172</v>
      </c>
      <c r="B22" s="29" t="s">
        <v>173</v>
      </c>
      <c r="C22" s="10" t="s">
        <v>161</v>
      </c>
      <c r="D22" s="10" t="s">
        <v>161</v>
      </c>
      <c r="E22" s="10" t="s">
        <v>161</v>
      </c>
      <c r="F22" s="6"/>
      <c r="G22" s="15"/>
      <c r="H22" s="15"/>
      <c r="I22" s="17"/>
      <c r="J22" s="17"/>
      <c r="K22" s="6"/>
      <c r="L22" s="29">
        <v>0.05</v>
      </c>
      <c r="M22" s="3"/>
      <c r="N22" s="3"/>
      <c r="O22" s="3"/>
      <c r="P22" s="6"/>
    </row>
    <row r="23" spans="1:16" x14ac:dyDescent="0.3">
      <c r="A23" s="27" t="s">
        <v>174</v>
      </c>
      <c r="B23" s="29" t="s">
        <v>175</v>
      </c>
      <c r="C23" s="10">
        <v>1.4999999999999999E-2</v>
      </c>
      <c r="D23" s="10">
        <v>0.03</v>
      </c>
      <c r="E23" s="10">
        <v>0.04</v>
      </c>
      <c r="F23" s="6"/>
      <c r="G23" s="15">
        <f t="shared" si="8"/>
        <v>1.4999999999999999E-2</v>
      </c>
      <c r="H23" s="15">
        <f>MAX(C23:E23)</f>
        <v>0.04</v>
      </c>
      <c r="I23" s="17"/>
      <c r="J23" s="17"/>
      <c r="K23" s="6"/>
      <c r="L23" s="29">
        <v>9.8000000000000004E-2</v>
      </c>
      <c r="M23" s="3">
        <f>C23/$L23</f>
        <v>0.15306122448979589</v>
      </c>
      <c r="N23" s="3">
        <f>D23/$L23</f>
        <v>0.30612244897959179</v>
      </c>
      <c r="O23" s="3">
        <f>E23/$L23</f>
        <v>0.40816326530612246</v>
      </c>
      <c r="P23" s="6"/>
    </row>
    <row r="24" spans="1:16" x14ac:dyDescent="0.3">
      <c r="A24" s="27" t="s">
        <v>176</v>
      </c>
      <c r="B24" s="29" t="s">
        <v>177</v>
      </c>
      <c r="C24" s="10" t="s">
        <v>161</v>
      </c>
      <c r="D24" s="10" t="s">
        <v>161</v>
      </c>
      <c r="E24" s="10" t="s">
        <v>161</v>
      </c>
      <c r="F24" s="6"/>
      <c r="G24" s="15"/>
      <c r="H24" s="15"/>
      <c r="I24" s="17"/>
      <c r="J24" s="17"/>
      <c r="K24" s="6"/>
      <c r="L24" s="29">
        <v>0.05</v>
      </c>
      <c r="M24" s="3"/>
      <c r="N24" s="3"/>
      <c r="O24" s="3"/>
      <c r="P24" s="6"/>
    </row>
    <row r="25" spans="1:16" x14ac:dyDescent="0.3">
      <c r="A25" s="27" t="s">
        <v>178</v>
      </c>
      <c r="B25" s="29" t="s">
        <v>179</v>
      </c>
      <c r="C25" s="10" t="s">
        <v>161</v>
      </c>
      <c r="D25" s="10" t="s">
        <v>161</v>
      </c>
      <c r="E25" s="10" t="s">
        <v>161</v>
      </c>
      <c r="F25" s="6"/>
      <c r="G25" s="15"/>
      <c r="H25" s="15"/>
      <c r="I25" s="17"/>
      <c r="J25" s="17"/>
      <c r="K25" s="6"/>
      <c r="L25" s="29">
        <v>5.5</v>
      </c>
      <c r="M25" s="3"/>
      <c r="N25" s="3"/>
      <c r="O25" s="3"/>
      <c r="P25" s="6"/>
    </row>
    <row r="26" spans="1:16" x14ac:dyDescent="0.3">
      <c r="A26" s="27" t="s">
        <v>180</v>
      </c>
      <c r="B26" s="29" t="s">
        <v>181</v>
      </c>
      <c r="C26" s="10" t="s">
        <v>161</v>
      </c>
      <c r="D26" s="10" t="s">
        <v>161</v>
      </c>
      <c r="E26" s="10" t="s">
        <v>161</v>
      </c>
      <c r="F26" s="6"/>
      <c r="G26" s="15"/>
      <c r="H26" s="15"/>
      <c r="I26" s="17"/>
      <c r="J26" s="17"/>
      <c r="K26" s="6"/>
      <c r="L26" s="5" t="s">
        <v>182</v>
      </c>
      <c r="M26" s="3"/>
      <c r="N26" s="3"/>
      <c r="O26" s="3"/>
      <c r="P26" s="6"/>
    </row>
    <row r="27" spans="1:16" x14ac:dyDescent="0.3">
      <c r="A27" s="27" t="s">
        <v>183</v>
      </c>
      <c r="B27" s="29" t="s">
        <v>184</v>
      </c>
      <c r="C27" s="10" t="s">
        <v>161</v>
      </c>
      <c r="D27" s="10" t="s">
        <v>161</v>
      </c>
      <c r="E27" s="10" t="s">
        <v>161</v>
      </c>
      <c r="F27" s="6"/>
      <c r="G27" s="15"/>
      <c r="H27" s="15"/>
      <c r="I27" s="17"/>
      <c r="J27" s="17"/>
      <c r="K27" s="6"/>
      <c r="L27" s="29">
        <v>4.5999999999999996</v>
      </c>
      <c r="M27" s="3"/>
      <c r="N27" s="3"/>
      <c r="O27" s="3"/>
      <c r="P27" s="6"/>
    </row>
    <row r="28" spans="1:16" x14ac:dyDescent="0.3">
      <c r="A28" s="27" t="s">
        <v>185</v>
      </c>
      <c r="B28" s="29" t="s">
        <v>186</v>
      </c>
      <c r="C28" s="10">
        <v>20</v>
      </c>
      <c r="D28" s="10">
        <v>32.5</v>
      </c>
      <c r="E28" s="10">
        <v>23</v>
      </c>
      <c r="F28" s="6"/>
      <c r="G28" s="15">
        <f t="shared" ref="G28:G41" si="10">MIN(C28:E28)</f>
        <v>20</v>
      </c>
      <c r="H28" s="15">
        <f t="shared" ref="H28:H41" si="11">MAX(C28:E28)</f>
        <v>32.5</v>
      </c>
      <c r="I28" s="17">
        <f t="shared" ref="I28:I41" si="12">AVERAGE(C28:E28)</f>
        <v>25.166666666666668</v>
      </c>
      <c r="J28" s="17">
        <f t="shared" ref="J28:J39" si="13">STDEV(C28:E28)</f>
        <v>6.525590650150634</v>
      </c>
      <c r="K28" s="6"/>
      <c r="L28" s="29">
        <v>550</v>
      </c>
      <c r="M28" s="3">
        <f t="shared" ref="M28:M42" si="14">C28/$L28</f>
        <v>3.6363636363636362E-2</v>
      </c>
      <c r="N28" s="3">
        <f t="shared" ref="N28:N39" si="15">D28/$L28</f>
        <v>5.909090909090909E-2</v>
      </c>
      <c r="O28" s="3">
        <f t="shared" ref="O28:O39" si="16">E28/$L28</f>
        <v>4.1818181818181817E-2</v>
      </c>
      <c r="P28" s="6"/>
    </row>
    <row r="29" spans="1:16" x14ac:dyDescent="0.3">
      <c r="A29" s="27" t="s">
        <v>187</v>
      </c>
      <c r="B29" s="29" t="s">
        <v>188</v>
      </c>
      <c r="C29" s="10">
        <v>6</v>
      </c>
      <c r="D29" s="10">
        <v>3.5</v>
      </c>
      <c r="E29" s="10">
        <v>3</v>
      </c>
      <c r="F29" s="6"/>
      <c r="G29" s="15">
        <f t="shared" si="10"/>
        <v>3</v>
      </c>
      <c r="H29" s="15">
        <f t="shared" si="11"/>
        <v>6</v>
      </c>
      <c r="I29" s="17">
        <f t="shared" si="12"/>
        <v>4.166666666666667</v>
      </c>
      <c r="J29" s="17">
        <f t="shared" si="13"/>
        <v>1.6072751268321588</v>
      </c>
      <c r="K29" s="6"/>
      <c r="L29" s="29">
        <v>30</v>
      </c>
      <c r="M29" s="3">
        <f t="shared" si="14"/>
        <v>0.2</v>
      </c>
      <c r="N29" s="3">
        <f t="shared" si="15"/>
        <v>0.11666666666666667</v>
      </c>
      <c r="O29" s="3">
        <f t="shared" si="16"/>
        <v>0.1</v>
      </c>
      <c r="P29" s="6"/>
    </row>
    <row r="30" spans="1:16" x14ac:dyDescent="0.3">
      <c r="A30" s="27" t="s">
        <v>189</v>
      </c>
      <c r="B30" s="29" t="s">
        <v>190</v>
      </c>
      <c r="C30" s="10">
        <v>15.25</v>
      </c>
      <c r="D30" s="10">
        <v>6.35</v>
      </c>
      <c r="E30" s="10">
        <v>5.6</v>
      </c>
      <c r="F30" s="6"/>
      <c r="G30" s="15">
        <f t="shared" si="10"/>
        <v>5.6</v>
      </c>
      <c r="H30" s="15">
        <f t="shared" si="11"/>
        <v>15.25</v>
      </c>
      <c r="I30" s="17">
        <f t="shared" si="12"/>
        <v>9.0666666666666682</v>
      </c>
      <c r="J30" s="17">
        <f t="shared" si="13"/>
        <v>5.3680381270379698</v>
      </c>
      <c r="K30" s="6"/>
      <c r="L30" s="29">
        <v>64</v>
      </c>
      <c r="M30" s="3">
        <f t="shared" si="14"/>
        <v>0.23828125</v>
      </c>
      <c r="N30" s="3">
        <f t="shared" si="15"/>
        <v>9.9218749999999994E-2</v>
      </c>
      <c r="O30" s="3">
        <f t="shared" si="16"/>
        <v>8.7499999999999994E-2</v>
      </c>
      <c r="P30" s="6"/>
    </row>
    <row r="31" spans="1:16" x14ac:dyDescent="0.3">
      <c r="A31" s="27" t="s">
        <v>191</v>
      </c>
      <c r="B31" s="29" t="s">
        <v>192</v>
      </c>
      <c r="C31" s="10">
        <v>1.75</v>
      </c>
      <c r="D31" s="10">
        <v>0.7</v>
      </c>
      <c r="E31" s="10">
        <v>0.6</v>
      </c>
      <c r="F31" s="6"/>
      <c r="G31" s="15">
        <f t="shared" si="10"/>
        <v>0.6</v>
      </c>
      <c r="H31" s="15">
        <f t="shared" si="11"/>
        <v>1.75</v>
      </c>
      <c r="I31" s="17">
        <f t="shared" si="12"/>
        <v>1.0166666666666668</v>
      </c>
      <c r="J31" s="17">
        <f t="shared" si="13"/>
        <v>0.63705049512054601</v>
      </c>
      <c r="K31" s="6"/>
      <c r="L31" s="29">
        <v>7.1</v>
      </c>
      <c r="M31" s="3">
        <f t="shared" si="14"/>
        <v>0.24647887323943662</v>
      </c>
      <c r="N31" s="3">
        <f t="shared" si="15"/>
        <v>9.8591549295774641E-2</v>
      </c>
      <c r="O31" s="3">
        <f t="shared" si="16"/>
        <v>8.4507042253521125E-2</v>
      </c>
      <c r="P31" s="6"/>
    </row>
    <row r="32" spans="1:16" x14ac:dyDescent="0.3">
      <c r="A32" s="27" t="s">
        <v>193</v>
      </c>
      <c r="B32" s="29" t="s">
        <v>194</v>
      </c>
      <c r="C32" s="10">
        <v>6.5500000000000007</v>
      </c>
      <c r="D32" s="10">
        <v>2.5</v>
      </c>
      <c r="E32" s="10">
        <v>2</v>
      </c>
      <c r="F32" s="6"/>
      <c r="G32" s="15">
        <f t="shared" si="10"/>
        <v>2</v>
      </c>
      <c r="H32" s="15">
        <f t="shared" si="11"/>
        <v>6.5500000000000007</v>
      </c>
      <c r="I32" s="17">
        <f t="shared" si="12"/>
        <v>3.6833333333333336</v>
      </c>
      <c r="J32" s="17">
        <f t="shared" si="13"/>
        <v>2.4951619853895926</v>
      </c>
      <c r="K32" s="6"/>
      <c r="L32" s="29">
        <v>26</v>
      </c>
      <c r="M32" s="3">
        <f t="shared" si="14"/>
        <v>0.25192307692307697</v>
      </c>
      <c r="N32" s="3">
        <f t="shared" si="15"/>
        <v>9.6153846153846159E-2</v>
      </c>
      <c r="O32" s="3">
        <f t="shared" si="16"/>
        <v>7.6923076923076927E-2</v>
      </c>
      <c r="P32" s="6"/>
    </row>
    <row r="33" spans="1:16" x14ac:dyDescent="0.3">
      <c r="A33" s="27" t="s">
        <v>195</v>
      </c>
      <c r="B33" s="29" t="s">
        <v>196</v>
      </c>
      <c r="C33" s="10">
        <v>1.2</v>
      </c>
      <c r="D33" s="10">
        <v>0.55000000000000004</v>
      </c>
      <c r="E33" s="10">
        <v>0.5</v>
      </c>
      <c r="F33" s="6"/>
      <c r="G33" s="15">
        <f t="shared" si="10"/>
        <v>0.5</v>
      </c>
      <c r="H33" s="15">
        <f t="shared" si="11"/>
        <v>1.2</v>
      </c>
      <c r="I33" s="17">
        <f t="shared" si="12"/>
        <v>0.75</v>
      </c>
      <c r="J33" s="17">
        <f t="shared" si="13"/>
        <v>0.39051248379533265</v>
      </c>
      <c r="K33" s="6"/>
      <c r="L33" s="29">
        <v>4.5</v>
      </c>
      <c r="M33" s="3">
        <f t="shared" si="14"/>
        <v>0.26666666666666666</v>
      </c>
      <c r="N33" s="3">
        <f t="shared" si="15"/>
        <v>0.12222222222222223</v>
      </c>
      <c r="O33" s="3">
        <f t="shared" si="16"/>
        <v>0.1111111111111111</v>
      </c>
      <c r="P33" s="6"/>
    </row>
    <row r="34" spans="1:16" x14ac:dyDescent="0.3">
      <c r="A34" s="27" t="s">
        <v>197</v>
      </c>
      <c r="B34" s="29" t="s">
        <v>198</v>
      </c>
      <c r="C34" s="10">
        <v>0.25</v>
      </c>
      <c r="D34" s="10">
        <v>0.15000000000000002</v>
      </c>
      <c r="E34" s="10">
        <v>0.1</v>
      </c>
      <c r="F34" s="6"/>
      <c r="G34" s="15">
        <f t="shared" si="10"/>
        <v>0.1</v>
      </c>
      <c r="H34" s="15">
        <f t="shared" si="11"/>
        <v>0.25</v>
      </c>
      <c r="I34" s="17">
        <f t="shared" si="12"/>
        <v>0.16666666666666666</v>
      </c>
      <c r="J34" s="17">
        <f t="shared" si="13"/>
        <v>7.6376261582597346E-2</v>
      </c>
      <c r="K34" s="6"/>
      <c r="L34" s="29">
        <v>0.88</v>
      </c>
      <c r="M34" s="3">
        <f t="shared" si="14"/>
        <v>0.28409090909090912</v>
      </c>
      <c r="N34" s="3">
        <f t="shared" si="15"/>
        <v>0.17045454545454547</v>
      </c>
      <c r="O34" s="3">
        <f t="shared" si="16"/>
        <v>0.11363636363636365</v>
      </c>
      <c r="P34" s="6"/>
    </row>
    <row r="35" spans="1:16" x14ac:dyDescent="0.3">
      <c r="A35" s="27" t="s">
        <v>199</v>
      </c>
      <c r="B35" s="29" t="s">
        <v>200</v>
      </c>
      <c r="C35" s="10">
        <v>1.4</v>
      </c>
      <c r="D35" s="10">
        <v>0.65</v>
      </c>
      <c r="E35" s="10">
        <v>0.6</v>
      </c>
      <c r="F35" s="6"/>
      <c r="G35" s="15">
        <f t="shared" si="10"/>
        <v>0.6</v>
      </c>
      <c r="H35" s="15">
        <f t="shared" si="11"/>
        <v>1.4</v>
      </c>
      <c r="I35" s="17">
        <f t="shared" si="12"/>
        <v>0.8833333333333333</v>
      </c>
      <c r="J35" s="17">
        <f t="shared" si="13"/>
        <v>0.44814432199162491</v>
      </c>
      <c r="K35" s="6"/>
      <c r="L35" s="29">
        <v>3.8</v>
      </c>
      <c r="M35" s="3">
        <f t="shared" si="14"/>
        <v>0.36842105263157893</v>
      </c>
      <c r="N35" s="3">
        <f t="shared" si="15"/>
        <v>0.17105263157894737</v>
      </c>
      <c r="O35" s="3">
        <f t="shared" si="16"/>
        <v>0.15789473684210525</v>
      </c>
      <c r="P35" s="6"/>
    </row>
    <row r="36" spans="1:16" x14ac:dyDescent="0.3">
      <c r="A36" s="27" t="s">
        <v>201</v>
      </c>
      <c r="B36" s="29" t="s">
        <v>202</v>
      </c>
      <c r="C36" s="10">
        <v>0.2</v>
      </c>
      <c r="D36" s="10">
        <v>0.1</v>
      </c>
      <c r="E36" s="10">
        <v>0.1</v>
      </c>
      <c r="F36" s="6"/>
      <c r="G36" s="15">
        <f t="shared" si="10"/>
        <v>0.1</v>
      </c>
      <c r="H36" s="15">
        <f t="shared" si="11"/>
        <v>0.2</v>
      </c>
      <c r="I36" s="17">
        <f t="shared" si="12"/>
        <v>0.13333333333333333</v>
      </c>
      <c r="J36" s="17">
        <f t="shared" si="13"/>
        <v>5.7735026918962581E-2</v>
      </c>
      <c r="K36" s="6"/>
      <c r="L36" s="29">
        <v>0.64</v>
      </c>
      <c r="M36" s="3">
        <f t="shared" si="14"/>
        <v>0.3125</v>
      </c>
      <c r="N36" s="3">
        <f t="shared" si="15"/>
        <v>0.15625</v>
      </c>
      <c r="O36" s="3">
        <f t="shared" si="16"/>
        <v>0.15625</v>
      </c>
      <c r="P36" s="6"/>
    </row>
    <row r="37" spans="1:16" x14ac:dyDescent="0.3">
      <c r="A37" s="27" t="s">
        <v>203</v>
      </c>
      <c r="B37" s="29" t="s">
        <v>204</v>
      </c>
      <c r="C37" s="10">
        <v>1.1000000000000001</v>
      </c>
      <c r="D37" s="10">
        <v>0.55000000000000004</v>
      </c>
      <c r="E37" s="10">
        <v>0.5</v>
      </c>
      <c r="F37" s="6"/>
      <c r="G37" s="15">
        <f t="shared" si="10"/>
        <v>0.5</v>
      </c>
      <c r="H37" s="15">
        <f t="shared" si="11"/>
        <v>1.1000000000000001</v>
      </c>
      <c r="I37" s="17">
        <f t="shared" si="12"/>
        <v>0.71666666666666679</v>
      </c>
      <c r="J37" s="17">
        <f t="shared" si="13"/>
        <v>0.33291640592396948</v>
      </c>
      <c r="K37" s="6"/>
      <c r="L37" s="29">
        <v>3.5</v>
      </c>
      <c r="M37" s="3">
        <f t="shared" si="14"/>
        <v>0.31428571428571433</v>
      </c>
      <c r="N37" s="3">
        <f t="shared" si="15"/>
        <v>0.15714285714285717</v>
      </c>
      <c r="O37" s="3">
        <f t="shared" si="16"/>
        <v>0.14285714285714285</v>
      </c>
      <c r="P37" s="6"/>
    </row>
    <row r="38" spans="1:16" x14ac:dyDescent="0.3">
      <c r="A38" s="27" t="s">
        <v>205</v>
      </c>
      <c r="B38" s="29" t="s">
        <v>206</v>
      </c>
      <c r="C38" s="10">
        <v>0.2</v>
      </c>
      <c r="D38" s="10">
        <v>0.1</v>
      </c>
      <c r="E38" s="10">
        <v>0.1</v>
      </c>
      <c r="F38" s="6"/>
      <c r="G38" s="15">
        <f t="shared" si="10"/>
        <v>0.1</v>
      </c>
      <c r="H38" s="15">
        <f t="shared" si="11"/>
        <v>0.2</v>
      </c>
      <c r="I38" s="17">
        <f t="shared" si="12"/>
        <v>0.13333333333333333</v>
      </c>
      <c r="J38" s="17">
        <f t="shared" si="13"/>
        <v>5.7735026918962581E-2</v>
      </c>
      <c r="K38" s="6"/>
      <c r="L38" s="29">
        <v>0.8</v>
      </c>
      <c r="M38" s="3">
        <f t="shared" si="14"/>
        <v>0.25</v>
      </c>
      <c r="N38" s="3">
        <f t="shared" si="15"/>
        <v>0.125</v>
      </c>
      <c r="O38" s="3">
        <f t="shared" si="16"/>
        <v>0.125</v>
      </c>
      <c r="P38" s="6"/>
    </row>
    <row r="39" spans="1:16" x14ac:dyDescent="0.3">
      <c r="A39" s="27" t="s">
        <v>207</v>
      </c>
      <c r="B39" s="29" t="s">
        <v>208</v>
      </c>
      <c r="C39" s="10">
        <v>0.64999999999999991</v>
      </c>
      <c r="D39" s="10">
        <v>0.35</v>
      </c>
      <c r="E39" s="10">
        <v>0.3</v>
      </c>
      <c r="F39" s="6"/>
      <c r="G39" s="15">
        <f t="shared" si="10"/>
        <v>0.3</v>
      </c>
      <c r="H39" s="15">
        <f t="shared" si="11"/>
        <v>0.64999999999999991</v>
      </c>
      <c r="I39" s="17">
        <f t="shared" si="12"/>
        <v>0.43333333333333329</v>
      </c>
      <c r="J39" s="17">
        <f t="shared" si="13"/>
        <v>0.18929694486000911</v>
      </c>
      <c r="K39" s="6"/>
      <c r="L39" s="29">
        <v>2.2999999999999998</v>
      </c>
      <c r="M39" s="3">
        <f t="shared" si="14"/>
        <v>0.28260869565217389</v>
      </c>
      <c r="N39" s="3">
        <f t="shared" si="15"/>
        <v>0.15217391304347827</v>
      </c>
      <c r="O39" s="3">
        <f t="shared" si="16"/>
        <v>0.13043478260869565</v>
      </c>
      <c r="P39" s="6"/>
    </row>
    <row r="40" spans="1:16" x14ac:dyDescent="0.3">
      <c r="A40" s="27" t="s">
        <v>209</v>
      </c>
      <c r="B40" s="29" t="s">
        <v>210</v>
      </c>
      <c r="C40" s="10">
        <v>0.1</v>
      </c>
      <c r="D40" s="10" t="s">
        <v>161</v>
      </c>
      <c r="E40" s="10" t="s">
        <v>161</v>
      </c>
      <c r="F40" s="6"/>
      <c r="G40" s="15">
        <f t="shared" si="10"/>
        <v>0.1</v>
      </c>
      <c r="H40" s="15">
        <f t="shared" si="11"/>
        <v>0.1</v>
      </c>
      <c r="I40" s="17">
        <f t="shared" si="12"/>
        <v>0.1</v>
      </c>
      <c r="J40" s="17"/>
      <c r="K40" s="6"/>
      <c r="L40" s="29">
        <v>0.33</v>
      </c>
      <c r="M40" s="3">
        <f t="shared" si="14"/>
        <v>0.30303030303030304</v>
      </c>
      <c r="N40" s="3"/>
      <c r="O40" s="3"/>
      <c r="P40" s="6"/>
    </row>
    <row r="41" spans="1:16" x14ac:dyDescent="0.3">
      <c r="A41" s="27" t="s">
        <v>211</v>
      </c>
      <c r="B41" s="29" t="s">
        <v>212</v>
      </c>
      <c r="C41" s="10">
        <v>0.7</v>
      </c>
      <c r="D41" s="10">
        <v>0.35</v>
      </c>
      <c r="E41" s="10">
        <v>0.3</v>
      </c>
      <c r="F41" s="6"/>
      <c r="G41" s="15">
        <f t="shared" si="10"/>
        <v>0.3</v>
      </c>
      <c r="H41" s="15">
        <f t="shared" si="11"/>
        <v>0.7</v>
      </c>
      <c r="I41" s="17">
        <f t="shared" si="12"/>
        <v>0.44999999999999996</v>
      </c>
      <c r="J41" s="17">
        <f>STDEV(C41:E41)</f>
        <v>0.21794494717703378</v>
      </c>
      <c r="K41" s="6"/>
      <c r="L41" s="29">
        <v>2.2000000000000002</v>
      </c>
      <c r="M41" s="3">
        <f t="shared" si="14"/>
        <v>0.31818181818181812</v>
      </c>
      <c r="N41" s="3">
        <f>D41/$L41</f>
        <v>0.15909090909090906</v>
      </c>
      <c r="O41" s="3">
        <f>E41/$L41</f>
        <v>0.13636363636363635</v>
      </c>
      <c r="P41" s="6"/>
    </row>
    <row r="42" spans="1:16" x14ac:dyDescent="0.3">
      <c r="A42" s="27" t="s">
        <v>213</v>
      </c>
      <c r="B42" s="29" t="s">
        <v>214</v>
      </c>
      <c r="C42" s="10">
        <v>0.1</v>
      </c>
      <c r="D42" s="10">
        <v>0.05</v>
      </c>
      <c r="E42" s="10"/>
      <c r="F42" s="6"/>
      <c r="G42" s="15"/>
      <c r="H42" s="15"/>
      <c r="I42" s="17"/>
      <c r="J42" s="17"/>
      <c r="K42" s="6"/>
      <c r="L42" s="29">
        <v>0.32</v>
      </c>
      <c r="M42" s="3">
        <f t="shared" si="14"/>
        <v>0.3125</v>
      </c>
      <c r="N42" s="3">
        <f>D42/$L42</f>
        <v>0.15625</v>
      </c>
      <c r="O42" s="3"/>
      <c r="P42" s="6"/>
    </row>
    <row r="43" spans="1:16" x14ac:dyDescent="0.3">
      <c r="A43" s="27" t="s">
        <v>215</v>
      </c>
      <c r="B43" s="29" t="s">
        <v>216</v>
      </c>
      <c r="C43" s="10" t="s">
        <v>161</v>
      </c>
      <c r="D43" s="10" t="s">
        <v>161</v>
      </c>
      <c r="E43" s="10" t="s">
        <v>161</v>
      </c>
      <c r="F43" s="6"/>
      <c r="G43" s="15"/>
      <c r="H43" s="15"/>
      <c r="I43" s="17"/>
      <c r="J43" s="17"/>
      <c r="K43" s="6"/>
      <c r="L43" s="29">
        <v>0.75</v>
      </c>
      <c r="M43" s="3"/>
      <c r="N43" s="3"/>
      <c r="O43" s="3"/>
      <c r="P43" s="6"/>
    </row>
    <row r="44" spans="1:16" x14ac:dyDescent="0.3">
      <c r="A44" s="27" t="s">
        <v>217</v>
      </c>
      <c r="B44" s="29" t="s">
        <v>218</v>
      </c>
      <c r="C44" s="10" t="s">
        <v>161</v>
      </c>
      <c r="D44" s="10" t="s">
        <v>161</v>
      </c>
      <c r="E44" s="10" t="s">
        <v>161</v>
      </c>
      <c r="F44" s="6"/>
      <c r="G44" s="15"/>
      <c r="H44" s="15"/>
      <c r="I44" s="17"/>
      <c r="J44" s="17"/>
      <c r="K44" s="6"/>
      <c r="L44" s="29">
        <v>4.0000000000000002E-4</v>
      </c>
      <c r="M44" s="3"/>
      <c r="N44" s="3"/>
      <c r="O44" s="3"/>
      <c r="P44" s="6"/>
    </row>
    <row r="45" spans="1:16" x14ac:dyDescent="0.3">
      <c r="A45" s="27" t="s">
        <v>219</v>
      </c>
      <c r="B45" s="29" t="s">
        <v>220</v>
      </c>
      <c r="C45" s="10">
        <v>5.0000000000000001E-3</v>
      </c>
      <c r="D45" s="10">
        <v>1.6E-2</v>
      </c>
      <c r="E45" s="10">
        <v>5.0000000000000001E-3</v>
      </c>
      <c r="F45" s="6"/>
      <c r="G45" s="15">
        <f t="shared" ref="G45" si="17">MIN(C45:E45)</f>
        <v>5.0000000000000001E-3</v>
      </c>
      <c r="H45" s="15">
        <f t="shared" ref="H45" si="18">MAX(C45:E45)</f>
        <v>1.6E-2</v>
      </c>
      <c r="I45" s="26">
        <f t="shared" ref="I45" si="19">AVERAGE(C45:E45)</f>
        <v>8.666666666666668E-3</v>
      </c>
      <c r="J45" s="26">
        <f t="shared" ref="J45" si="20">STDEV(C45:E45)</f>
        <v>6.3508529610858816E-3</v>
      </c>
      <c r="K45" s="6"/>
      <c r="L45" s="29">
        <v>1.8E-3</v>
      </c>
      <c r="M45" s="3">
        <f t="shared" ref="M45" si="21">C45/$L45</f>
        <v>2.7777777777777781</v>
      </c>
      <c r="N45" s="3">
        <f>D45/$L45</f>
        <v>8.8888888888888893</v>
      </c>
      <c r="O45" s="3">
        <f>E45/$L45</f>
        <v>2.7777777777777781</v>
      </c>
      <c r="P45" s="6"/>
    </row>
    <row r="46" spans="1:16" x14ac:dyDescent="0.3">
      <c r="A46" s="27" t="s">
        <v>221</v>
      </c>
      <c r="B46" s="29" t="s">
        <v>222</v>
      </c>
      <c r="C46" s="10" t="s">
        <v>161</v>
      </c>
      <c r="D46" s="10" t="s">
        <v>161</v>
      </c>
      <c r="E46" s="10" t="s">
        <v>161</v>
      </c>
      <c r="F46" s="6"/>
      <c r="G46" s="15"/>
      <c r="H46" s="15"/>
      <c r="I46" s="17"/>
      <c r="J46" s="17"/>
      <c r="K46" s="6"/>
      <c r="L46" s="29">
        <v>1</v>
      </c>
      <c r="M46" s="3"/>
      <c r="N46" s="3"/>
      <c r="O46" s="3"/>
      <c r="P46" s="6"/>
    </row>
    <row r="47" spans="1:16" x14ac:dyDescent="0.3">
      <c r="A47" s="27" t="s">
        <v>223</v>
      </c>
      <c r="B47" s="29" t="s">
        <v>224</v>
      </c>
      <c r="C47" s="10">
        <v>3.3</v>
      </c>
      <c r="D47" s="10">
        <v>2.2000000000000002</v>
      </c>
      <c r="E47" s="10">
        <v>1.9</v>
      </c>
      <c r="F47" s="6"/>
      <c r="G47" s="15">
        <f>MIN(C47:E47)</f>
        <v>1.9</v>
      </c>
      <c r="H47" s="15">
        <f>MAX(C47:E47)</f>
        <v>3.3</v>
      </c>
      <c r="I47" s="17">
        <f>AVERAGE(C47:E47)</f>
        <v>2.4666666666666668</v>
      </c>
      <c r="J47" s="17">
        <f>STDEV(C47:E47)</f>
        <v>0.73711147958319911</v>
      </c>
      <c r="K47" s="6"/>
      <c r="L47" s="29">
        <v>17</v>
      </c>
      <c r="M47" s="3">
        <f>C47/$L47</f>
        <v>0.19411764705882351</v>
      </c>
      <c r="N47" s="3">
        <f>D47/$L47</f>
        <v>0.12941176470588237</v>
      </c>
      <c r="O47" s="3">
        <f>E47/$L47</f>
        <v>0.11176470588235293</v>
      </c>
      <c r="P47" s="6"/>
    </row>
    <row r="48" spans="1:16" x14ac:dyDescent="0.3">
      <c r="A48" s="27" t="s">
        <v>225</v>
      </c>
      <c r="B48" s="29" t="s">
        <v>226</v>
      </c>
      <c r="C48" s="10">
        <v>0.12</v>
      </c>
      <c r="D48" s="10">
        <v>0.15</v>
      </c>
      <c r="E48" s="10" t="s">
        <v>161</v>
      </c>
      <c r="F48" s="6"/>
      <c r="G48" s="15"/>
      <c r="H48" s="15"/>
      <c r="I48" s="17"/>
      <c r="J48" s="17"/>
      <c r="K48" s="6"/>
      <c r="L48" s="29">
        <v>0.127</v>
      </c>
      <c r="M48" s="3">
        <f>C48/$L48</f>
        <v>0.94488188976377951</v>
      </c>
      <c r="N48" s="3">
        <f t="shared" ref="N48" si="22">D48/$L48</f>
        <v>1.1811023622047243</v>
      </c>
      <c r="O48" s="3"/>
      <c r="P48" s="6"/>
    </row>
    <row r="49" spans="1:16" x14ac:dyDescent="0.3">
      <c r="A49" s="27" t="s">
        <v>227</v>
      </c>
      <c r="B49" s="29" t="s">
        <v>228</v>
      </c>
      <c r="C49" s="10">
        <v>1.4</v>
      </c>
      <c r="D49" s="10">
        <v>1.5499999999999998</v>
      </c>
      <c r="E49" s="10">
        <v>0.91</v>
      </c>
      <c r="F49" s="6"/>
      <c r="G49" s="15">
        <f>MIN(C49:E49)</f>
        <v>0.91</v>
      </c>
      <c r="H49" s="15">
        <f>MAX(C49:E49)</f>
        <v>1.5499999999999998</v>
      </c>
      <c r="I49" s="17">
        <f>AVERAGE(C49:E49)</f>
        <v>1.2866666666666666</v>
      </c>
      <c r="J49" s="17">
        <f>STDEV(C49:E49)</f>
        <v>0.33471380810079043</v>
      </c>
      <c r="K49" s="6"/>
      <c r="L49" s="29">
        <v>10.7</v>
      </c>
      <c r="M49" s="3">
        <f t="shared" ref="M49:O50" si="23">C49/$L49</f>
        <v>0.13084112149532709</v>
      </c>
      <c r="N49" s="3">
        <f t="shared" si="23"/>
        <v>0.14485981308411214</v>
      </c>
      <c r="O49" s="3">
        <f t="shared" si="23"/>
        <v>8.5046728971962623E-2</v>
      </c>
      <c r="P49" s="6"/>
    </row>
    <row r="50" spans="1:16" x14ac:dyDescent="0.3">
      <c r="A50" s="27" t="s">
        <v>229</v>
      </c>
      <c r="B50" s="29" t="s">
        <v>230</v>
      </c>
      <c r="C50" s="10">
        <v>0.40500000000000003</v>
      </c>
      <c r="D50" s="10">
        <v>0.42</v>
      </c>
      <c r="E50" s="10">
        <v>0.28000000000000003</v>
      </c>
      <c r="F50" s="6"/>
      <c r="G50" s="15">
        <f>MIN(C50:E50)</f>
        <v>0.28000000000000003</v>
      </c>
      <c r="H50" s="15">
        <f>MAX(C50:E50)</f>
        <v>0.42</v>
      </c>
      <c r="I50" s="17">
        <f>AVERAGE(C50:E50)</f>
        <v>0.36833333333333335</v>
      </c>
      <c r="J50" s="17">
        <f>STDEV(C50:E50)</f>
        <v>7.6865683717334626E-2</v>
      </c>
      <c r="K50" s="6"/>
      <c r="L50" s="29">
        <v>2.8</v>
      </c>
      <c r="M50" s="3">
        <f t="shared" si="23"/>
        <v>0.14464285714285716</v>
      </c>
      <c r="N50" s="3">
        <f t="shared" si="23"/>
        <v>0.15</v>
      </c>
      <c r="O50" s="3">
        <f t="shared" si="23"/>
        <v>0.10000000000000002</v>
      </c>
      <c r="P50" s="6"/>
    </row>
    <row r="51" spans="1:16" x14ac:dyDescent="0.3">
      <c r="A51" s="27"/>
      <c r="B51" s="29"/>
      <c r="C51" s="27"/>
      <c r="D51" s="27"/>
      <c r="E51" s="27"/>
      <c r="F51" s="6"/>
      <c r="G51" s="27"/>
      <c r="H51" s="27"/>
      <c r="K51" s="6"/>
      <c r="L51" s="29"/>
      <c r="M51" s="27"/>
      <c r="N51" s="27"/>
      <c r="O51" s="27"/>
      <c r="P51" s="6"/>
    </row>
    <row r="52" spans="1:16" x14ac:dyDescent="0.3">
      <c r="A52" s="8" t="s">
        <v>231</v>
      </c>
      <c r="B52" s="8"/>
      <c r="C52" s="8">
        <f>SUM(C29:C42)+C18</f>
        <v>41.45000000000001</v>
      </c>
      <c r="D52" s="8">
        <f t="shared" ref="D52:E52" si="24">SUM(D29:D42)+D18</f>
        <v>19.399999999999999</v>
      </c>
      <c r="E52" s="8">
        <f t="shared" si="24"/>
        <v>16.7</v>
      </c>
      <c r="F52" s="6"/>
      <c r="G52" s="27"/>
      <c r="H52" s="27"/>
      <c r="K52" s="6"/>
      <c r="L52" s="29"/>
      <c r="M52" s="27"/>
      <c r="N52" s="27"/>
      <c r="O52" s="27"/>
      <c r="P52" s="6"/>
    </row>
    <row r="53" spans="1:16" x14ac:dyDescent="0.3">
      <c r="A53" s="8" t="s">
        <v>232</v>
      </c>
      <c r="B53" s="8"/>
      <c r="C53" s="9">
        <f>((C32+C34+C36+C37+C39+C18)/C52)/((C30+C38+C40+C41+C42)/C52)</f>
        <v>0.90214067278287469</v>
      </c>
      <c r="D53" s="9"/>
      <c r="E53" s="9"/>
      <c r="F53" s="6"/>
      <c r="G53" s="27"/>
      <c r="H53" s="27"/>
      <c r="K53" s="6"/>
      <c r="L53" s="29"/>
      <c r="M53" s="27"/>
      <c r="N53" s="27"/>
      <c r="O53" s="27"/>
      <c r="P53" s="6"/>
    </row>
    <row r="54" spans="1:16" x14ac:dyDescent="0.3">
      <c r="A54" s="27"/>
      <c r="B54" s="29"/>
      <c r="C54" s="27"/>
      <c r="D54" s="27"/>
      <c r="E54" s="27"/>
      <c r="F54" s="6"/>
      <c r="G54" s="27"/>
      <c r="H54" s="27"/>
      <c r="K54" s="6"/>
      <c r="L54" s="29"/>
      <c r="M54" s="27"/>
      <c r="N54" s="27"/>
      <c r="O54" s="27"/>
      <c r="P54" s="6"/>
    </row>
    <row r="55" spans="1:16" x14ac:dyDescent="0.3">
      <c r="A55" s="12" t="s">
        <v>233</v>
      </c>
      <c r="B55" s="12" t="s">
        <v>234</v>
      </c>
      <c r="C55" s="12"/>
      <c r="D55" s="12"/>
      <c r="E55" s="12"/>
      <c r="F55" s="12"/>
      <c r="G55" s="12"/>
      <c r="H55" s="12"/>
      <c r="I55" s="13"/>
      <c r="J55" s="13"/>
      <c r="K55" s="12"/>
      <c r="L55" s="12"/>
      <c r="M55" s="13">
        <f>M29/M42</f>
        <v>0.64</v>
      </c>
      <c r="N55" s="13">
        <f t="shared" ref="N55" si="25">N29/N42</f>
        <v>0.7466666666666667</v>
      </c>
      <c r="O55" s="13"/>
      <c r="P55" s="6"/>
    </row>
    <row r="56" spans="1:16" x14ac:dyDescent="0.3">
      <c r="A56" s="12" t="s">
        <v>235</v>
      </c>
      <c r="B56" s="12" t="s">
        <v>236</v>
      </c>
      <c r="C56" s="12"/>
      <c r="D56" s="12"/>
      <c r="E56" s="12"/>
      <c r="F56" s="12"/>
      <c r="G56" s="12"/>
      <c r="H56" s="12"/>
      <c r="I56" s="13"/>
      <c r="J56" s="13"/>
      <c r="K56" s="12"/>
      <c r="L56" s="12"/>
      <c r="M56" s="13">
        <f>M29/M33</f>
        <v>0.75</v>
      </c>
      <c r="N56" s="13">
        <f t="shared" ref="N56:O56" si="26">N29/N33</f>
        <v>0.95454545454545447</v>
      </c>
      <c r="O56" s="13">
        <f t="shared" si="26"/>
        <v>0.90000000000000013</v>
      </c>
      <c r="P56" s="6"/>
    </row>
    <row r="57" spans="1:16" x14ac:dyDescent="0.3">
      <c r="A57" s="12" t="s">
        <v>237</v>
      </c>
      <c r="B57" s="12" t="s">
        <v>238</v>
      </c>
      <c r="C57" s="12"/>
      <c r="D57" s="12"/>
      <c r="E57" s="12"/>
      <c r="F57" s="12"/>
      <c r="G57" s="12"/>
      <c r="H57" s="12"/>
      <c r="I57" s="13"/>
      <c r="J57" s="13"/>
      <c r="K57" s="12"/>
      <c r="L57" s="12"/>
      <c r="M57" s="13">
        <f>M35/M42</f>
        <v>1.1789473684210525</v>
      </c>
      <c r="N57" s="13">
        <f t="shared" ref="N57" si="27">N35/N42</f>
        <v>1.0947368421052632</v>
      </c>
      <c r="O57" s="13"/>
      <c r="P57" s="6"/>
    </row>
    <row r="58" spans="1:16" x14ac:dyDescent="0.3">
      <c r="A58" s="12"/>
      <c r="B58" s="12"/>
      <c r="C58" s="12"/>
      <c r="D58" s="12"/>
      <c r="E58" s="12"/>
      <c r="F58" s="12"/>
      <c r="G58" s="12"/>
      <c r="H58" s="12"/>
      <c r="I58" s="13"/>
      <c r="J58" s="13"/>
      <c r="K58" s="12"/>
      <c r="L58" s="12"/>
      <c r="M58" s="12"/>
      <c r="N58" s="12"/>
      <c r="O58" s="12"/>
      <c r="P58" s="6"/>
    </row>
    <row r="59" spans="1:16" x14ac:dyDescent="0.3">
      <c r="A59" s="12" t="s">
        <v>239</v>
      </c>
      <c r="B59" s="12" t="s">
        <v>240</v>
      </c>
      <c r="C59" s="12"/>
      <c r="D59" s="12"/>
      <c r="E59" s="12"/>
      <c r="F59" s="12"/>
      <c r="G59" s="12"/>
      <c r="H59" s="12"/>
      <c r="I59" s="13"/>
      <c r="J59" s="13"/>
      <c r="K59" s="12"/>
      <c r="L59" s="12"/>
      <c r="M59" s="13">
        <f>M30/((0.5*M29)+(0.5*M31))</f>
        <v>1.0673797318611986</v>
      </c>
      <c r="N59" s="13">
        <f t="shared" ref="N59" si="28">N30/((0.5*N29)+(0.5*N31))</f>
        <v>0.92185796074154847</v>
      </c>
      <c r="O59" s="13">
        <f>O30/((0.5*O29)+(0.5*O31))</f>
        <v>0.94847328244274798</v>
      </c>
      <c r="P59" s="6"/>
    </row>
    <row r="60" spans="1:16" x14ac:dyDescent="0.3">
      <c r="A60" s="12" t="s">
        <v>241</v>
      </c>
      <c r="B60" s="12" t="s">
        <v>242</v>
      </c>
      <c r="C60" s="12"/>
      <c r="D60" s="12"/>
      <c r="E60" s="12"/>
      <c r="F60" s="12"/>
      <c r="G60" s="12"/>
      <c r="H60" s="12"/>
      <c r="I60" s="13"/>
      <c r="J60" s="13"/>
      <c r="K60" s="12"/>
      <c r="L60" s="12"/>
      <c r="M60" s="13">
        <f>M34/((0.5*M33)+(0.5*M35))</f>
        <v>0.89465092918131606</v>
      </c>
      <c r="N60" s="13">
        <f t="shared" ref="N60:O60" si="29">N34/((0.5*N33)+(0.5*N35))</f>
        <v>1.1624218254327927</v>
      </c>
      <c r="O60" s="13">
        <f t="shared" si="29"/>
        <v>0.8448616600790515</v>
      </c>
      <c r="P60" s="6"/>
    </row>
    <row r="61" spans="1:16" x14ac:dyDescent="0.3">
      <c r="A61" s="12" t="s">
        <v>243</v>
      </c>
      <c r="B61" s="12" t="s">
        <v>244</v>
      </c>
      <c r="C61" s="12"/>
      <c r="D61" s="12"/>
      <c r="E61" s="12"/>
      <c r="F61" s="12"/>
      <c r="G61" s="12"/>
      <c r="H61" s="12"/>
      <c r="I61" s="13"/>
      <c r="J61" s="13"/>
      <c r="K61" s="12"/>
      <c r="L61" s="12"/>
      <c r="M61" s="13">
        <f>M33/((M35*0.33)+(M36*0.67))</f>
        <v>0.80575158201636687</v>
      </c>
      <c r="N61" s="13">
        <f t="shared" ref="N61:O61" si="30">N33/((N35*0.33)+(N36*0.67))</f>
        <v>0.75850884057477919</v>
      </c>
      <c r="O61" s="13">
        <f t="shared" si="30"/>
        <v>0.70864948657878468</v>
      </c>
      <c r="P61" s="6"/>
    </row>
  </sheetData>
  <pageMargins left="0.7" right="0.7" top="0.75" bottom="0.75" header="0.3" footer="0.3"/>
  <pageSetup paperSize="9"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C967F96A582346A3EB97019C8EBD01" ma:contentTypeVersion="10" ma:contentTypeDescription="Create a new document." ma:contentTypeScope="" ma:versionID="c05f129320e8b70dd3b2326da517af95">
  <xsd:schema xmlns:xsd="http://www.w3.org/2001/XMLSchema" xmlns:xs="http://www.w3.org/2001/XMLSchema" xmlns:p="http://schemas.microsoft.com/office/2006/metadata/properties" xmlns:ns2="82b6faed-c324-4575-b551-ff9fbb26f5bd" xmlns:ns3="2c1998d7-4dd2-4f64-ac9f-0fe85eb5af3f" targetNamespace="http://schemas.microsoft.com/office/2006/metadata/properties" ma:root="true" ma:fieldsID="9ab57c9451349a9168638ef42eda2f2c" ns2:_="" ns3:_="">
    <xsd:import namespace="82b6faed-c324-4575-b551-ff9fbb26f5bd"/>
    <xsd:import namespace="2c1998d7-4dd2-4f64-ac9f-0fe85eb5af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b6faed-c324-4575-b551-ff9fbb26f5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1998d7-4dd2-4f64-ac9f-0fe85eb5af3f" elementFormDefault="qualified">
    <xsd:import namespace="http://schemas.microsoft.com/office/2006/documentManagement/types"/>
    <xsd:import namespace="http://schemas.microsoft.com/office/infopath/2007/PartnerControls"/>
    <xsd:element name="_dlc_DocId" ma:index="1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2c1998d7-4dd2-4f64-ac9f-0fe85eb5af3f">V3D5DTKKXUMX-279056132-762</_dlc_DocId>
    <_dlc_DocIdUrl xmlns="2c1998d7-4dd2-4f64-ac9f-0fe85eb5af3f">
      <Url>https://csiroau.sharepoint.com/sites/C29030ACARP/_layouts/15/DocIdRedir.aspx?ID=V3D5DTKKXUMX-279056132-762</Url>
      <Description>V3D5DTKKXUMX-279056132-762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33799E9F-E0B5-4E9A-BD19-85B95A7FC8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b6faed-c324-4575-b551-ff9fbb26f5bd"/>
    <ds:schemaRef ds:uri="2c1998d7-4dd2-4f64-ac9f-0fe85eb5af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9C1870F-B22A-4A6B-9F79-0C499796FA0F}">
  <ds:schemaRefs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  <ds:schemaRef ds:uri="2c1998d7-4dd2-4f64-ac9f-0fe85eb5af3f"/>
    <ds:schemaRef ds:uri="http://schemas.microsoft.com/office/2006/documentManagement/types"/>
    <ds:schemaRef ds:uri="http://purl.org/dc/dcmitype/"/>
    <ds:schemaRef ds:uri="http://schemas.microsoft.com/office/infopath/2007/PartnerControls"/>
    <ds:schemaRef ds:uri="82b6faed-c324-4575-b551-ff9fbb26f5bd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609580E-8501-4A11-B05A-2B4A06BA4484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17A1BF1-052D-4C91-8669-D99E127A52D8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README</vt:lpstr>
      <vt:lpstr>Sample coordinates</vt:lpstr>
      <vt:lpstr>Collinsville</vt:lpstr>
      <vt:lpstr>Newlands</vt:lpstr>
      <vt:lpstr>Coppabella</vt:lpstr>
      <vt:lpstr>Moorvale</vt:lpstr>
      <vt:lpstr>Lake Vermont</vt:lpstr>
      <vt:lpstr>Oaky Creek</vt:lpstr>
      <vt:lpstr>Rolleston</vt:lpstr>
      <vt:lpstr>Meandu</vt:lpstr>
      <vt:lpstr>Collingwood Park</vt:lpstr>
      <vt:lpstr>Wandoan</vt:lpstr>
      <vt:lpstr>Unnamed</vt:lpstr>
      <vt:lpstr>Metropolitan</vt:lpstr>
      <vt:lpstr>Power plant ash</vt:lpstr>
      <vt:lpstr>Fort Cooper - CSIRO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Micaela Preda</dc:creator>
  <cp:keywords/>
  <dc:description/>
  <cp:lastModifiedBy>Kane Maxwell</cp:lastModifiedBy>
  <cp:revision/>
  <dcterms:created xsi:type="dcterms:W3CDTF">2021-04-19T07:55:01Z</dcterms:created>
  <dcterms:modified xsi:type="dcterms:W3CDTF">2021-12-28T09:31:31Z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0x01010018C967F96A582346A3EB97019C8EBD01</vt:lpwstr>
  </property>
  <property fmtid="{D5CDD505-2E9C-101B-9397-08002B2CF9AE}" pid="3" name="_dlc_DocIdItemGuid">
    <vt:lpwstr>9bc91b45-f7af-4e07-afed-c9109ca57f59</vt:lpwstr>
  </property>
</Properties>
</file>