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7490" windowHeight="9465" activeTab="3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calcChain.xml><?xml version="1.0" encoding="utf-8"?>
<calcChain xmlns="http://schemas.openxmlformats.org/spreadsheetml/2006/main">
  <c r="H8" i="4" l="1"/>
  <c r="B6" i="4"/>
  <c r="E4" i="4"/>
  <c r="F4" i="4" s="1"/>
  <c r="G4" i="4" l="1"/>
  <c r="H4" i="4" s="1"/>
  <c r="H15" i="3"/>
  <c r="B13" i="3"/>
  <c r="D5" i="3"/>
  <c r="D6" i="3" s="1"/>
  <c r="D7" i="3" s="1"/>
  <c r="D8" i="3" s="1"/>
  <c r="D9" i="3" s="1"/>
  <c r="D10" i="3" s="1"/>
  <c r="D11" i="3" s="1"/>
  <c r="E11" i="3" l="1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A14" i="2"/>
  <c r="G10" i="3" l="1"/>
  <c r="H10" i="3" s="1"/>
  <c r="G5" i="3"/>
  <c r="H5" i="3" s="1"/>
  <c r="G9" i="3"/>
  <c r="H9" i="3" s="1"/>
  <c r="G6" i="3"/>
  <c r="H6" i="3" s="1"/>
  <c r="G7" i="3"/>
  <c r="H7" i="3" s="1"/>
  <c r="G11" i="3"/>
  <c r="H11" i="3" s="1"/>
  <c r="F12" i="3"/>
  <c r="G4" i="3"/>
  <c r="H4" i="3" s="1"/>
  <c r="G8" i="3"/>
  <c r="H8" i="3" s="1"/>
  <c r="H14" i="3" l="1"/>
  <c r="H16" i="3" s="1"/>
  <c r="F13" i="3"/>
  <c r="F14" i="3" s="1"/>
  <c r="A28" i="2" l="1"/>
  <c r="C23" i="2"/>
  <c r="H7" i="4" l="1"/>
  <c r="H9" i="4" s="1"/>
  <c r="F5" i="4"/>
  <c r="E13" i="2"/>
  <c r="F13" i="2" s="1"/>
  <c r="E6" i="2"/>
  <c r="F6" i="2" s="1"/>
  <c r="E4" i="2"/>
  <c r="F4" i="2" s="1"/>
  <c r="G4" i="2" s="1"/>
  <c r="H4" i="2" s="1"/>
  <c r="F6" i="4" l="1"/>
  <c r="F7" i="4" s="1"/>
  <c r="G6" i="2"/>
  <c r="H6" i="2" s="1"/>
  <c r="G13" i="2"/>
  <c r="H13" i="2" s="1"/>
  <c r="E5" i="2"/>
  <c r="F5" i="2" s="1"/>
  <c r="E7" i="2"/>
  <c r="F7" i="2" s="1"/>
  <c r="G5" i="2" l="1"/>
  <c r="H5" i="2" s="1"/>
  <c r="G7" i="2"/>
  <c r="H7" i="2" s="1"/>
  <c r="K27" i="1"/>
  <c r="E8" i="2" l="1"/>
  <c r="F8" i="2" s="1"/>
  <c r="E9" i="2"/>
  <c r="F9" i="2" s="1"/>
  <c r="K10" i="1"/>
  <c r="G8" i="2" l="1"/>
  <c r="H8" i="2" s="1"/>
  <c r="G9" i="2"/>
  <c r="H9" i="2" s="1"/>
  <c r="E10" i="2"/>
  <c r="F10" i="2" s="1"/>
  <c r="G10" i="2" l="1"/>
  <c r="H10" i="2" s="1"/>
  <c r="E11" i="2"/>
  <c r="F11" i="2" s="1"/>
  <c r="G11" i="2" l="1"/>
  <c r="H11" i="2" s="1"/>
  <c r="E12" i="2"/>
  <c r="F12" i="2" s="1"/>
  <c r="G12" i="2" l="1"/>
  <c r="H12" i="2" s="1"/>
  <c r="H16" i="2" s="1"/>
  <c r="F14" i="2"/>
  <c r="C28" i="2" s="1"/>
  <c r="E28" i="2" s="1"/>
  <c r="F15" i="2" l="1"/>
  <c r="F16" i="2" s="1"/>
  <c r="C24" i="2" s="1"/>
  <c r="C25" i="2" s="1"/>
</calcChain>
</file>

<file path=xl/sharedStrings.xml><?xml version="1.0" encoding="utf-8"?>
<sst xmlns="http://schemas.openxmlformats.org/spreadsheetml/2006/main" count="61" uniqueCount="31">
  <si>
    <t>VALOR DO</t>
  </si>
  <si>
    <t>CAPITAL</t>
  </si>
  <si>
    <t xml:space="preserve">PRAZO EM </t>
  </si>
  <si>
    <t>DIAS</t>
  </si>
  <si>
    <t>NR. PARCELAS</t>
  </si>
  <si>
    <t>MENSAIS</t>
  </si>
  <si>
    <t>VALOR DA</t>
  </si>
  <si>
    <t>PARCELA</t>
  </si>
  <si>
    <t>CAPITAL X MULTIPL X PRAZO EM DIAS + CAPITAL / NÚMERO DE PARCELAS.</t>
  </si>
  <si>
    <t>X</t>
  </si>
  <si>
    <t>+</t>
  </si>
  <si>
    <t xml:space="preserve"> / </t>
  </si>
  <si>
    <t>VENCIDA</t>
  </si>
  <si>
    <t xml:space="preserve">NR.DIAS DE </t>
  </si>
  <si>
    <t>MULTA DE</t>
  </si>
  <si>
    <t>VLR PARCELA X MULTIPL X NR.DIAS VENCIDOS + VLR.PARCELA + MULTA DE 2%</t>
  </si>
  <si>
    <t>MULTIPLICA</t>
  </si>
  <si>
    <t>DOR (2%AA)</t>
  </si>
  <si>
    <t>DOR (1%AM)</t>
  </si>
  <si>
    <r>
      <t>fórmula 2 ) para atualizar o valor de cada parcela vencida :</t>
    </r>
    <r>
      <rPr>
        <b/>
        <sz val="8"/>
        <color rgb="FFFF0000"/>
        <rFont val="Arial"/>
        <family val="2"/>
      </rPr>
      <t>(CALCULAR MÊS A MÊS E SOMAR TODAS PARA TER O NOVO VALOR DE CONTRATO)</t>
    </r>
  </si>
  <si>
    <t>(Novo valor calculado com parcelas em atraso)</t>
  </si>
  <si>
    <r>
      <t xml:space="preserve">fórmula 1 ) para calcular o valor de cada parcela de financiamento / </t>
    </r>
    <r>
      <rPr>
        <b/>
        <sz val="11"/>
        <color rgb="FFFF0000"/>
        <rFont val="Arial"/>
        <family val="2"/>
      </rPr>
      <t>renegociação :</t>
    </r>
  </si>
  <si>
    <t>R$ Parcela</t>
  </si>
  <si>
    <t>1º Mês</t>
  </si>
  <si>
    <t>Nº Dias Vencido</t>
  </si>
  <si>
    <t>Juros</t>
  </si>
  <si>
    <t>Total Parcela</t>
  </si>
  <si>
    <t>Parcela + JUROS</t>
  </si>
  <si>
    <t>Multa 2%</t>
  </si>
  <si>
    <t>Total Vencidos</t>
  </si>
  <si>
    <t xml:space="preserve">A VENCER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</si>
</sst>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.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horizontal="center" vertical="center"/>
    </xf>
    <xf numFmtId="4" fontId="2" fillId="0" borderId="1" xfId="0" applyNumberFormat="1" applyFont="1" applyBorder="1"/>
    <xf numFmtId="4" fontId="2" fillId="0" borderId="0" xfId="0" applyNumberFormat="1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4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/>
    <xf numFmtId="4" fontId="1" fillId="0" borderId="1" xfId="0" applyNumberFormat="1" applyFont="1" applyBorder="1"/>
    <xf numFmtId="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3" fillId="0" borderId="3" xfId="0" applyNumberFormat="1" applyFont="1" applyBorder="1" applyAlignment="1">
      <alignment horizontal="center"/>
    </xf>
    <xf numFmtId="164" fontId="2" fillId="0" borderId="0" xfId="0" applyNumberFormat="1" applyFont="1" applyBorder="1"/>
    <xf numFmtId="3" fontId="2" fillId="0" borderId="0" xfId="0" applyNumberFormat="1" applyFont="1" applyBorder="1"/>
    <xf numFmtId="4" fontId="1" fillId="0" borderId="0" xfId="0" applyNumberFormat="1" applyFont="1" applyBorder="1"/>
    <xf numFmtId="0" fontId="1" fillId="0" borderId="0" xfId="0" applyFont="1" applyBorder="1"/>
    <xf numFmtId="0" fontId="3" fillId="0" borderId="3" xfId="0" applyFont="1" applyBorder="1" applyAlignment="1">
      <alignment horizontal="left"/>
    </xf>
    <xf numFmtId="4" fontId="1" fillId="0" borderId="0" xfId="0" applyNumberFormat="1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4" fontId="6" fillId="0" borderId="0" xfId="0" applyNumberFormat="1" applyFont="1" applyBorder="1"/>
    <xf numFmtId="164" fontId="6" fillId="0" borderId="0" xfId="0" applyNumberFormat="1" applyFont="1" applyBorder="1"/>
    <xf numFmtId="3" fontId="6" fillId="0" borderId="0" xfId="0" applyNumberFormat="1" applyFont="1" applyBorder="1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0" fillId="0" borderId="1" xfId="0" applyFill="1" applyBorder="1"/>
    <xf numFmtId="44" fontId="0" fillId="0" borderId="10" xfId="0" applyNumberFormat="1" applyBorder="1"/>
    <xf numFmtId="44" fontId="0" fillId="0" borderId="1" xfId="0" applyNumberFormat="1" applyBorder="1"/>
    <xf numFmtId="0" fontId="0" fillId="2" borderId="1" xfId="0" applyFill="1" applyBorder="1"/>
    <xf numFmtId="44" fontId="8" fillId="0" borderId="12" xfId="0" applyNumberFormat="1" applyFont="1" applyBorder="1"/>
    <xf numFmtId="44" fontId="8" fillId="0" borderId="13" xfId="0" applyNumberFormat="1" applyFont="1" applyBorder="1"/>
    <xf numFmtId="44" fontId="9" fillId="3" borderId="16" xfId="0" applyNumberFormat="1" applyFont="1" applyFill="1" applyBorder="1"/>
    <xf numFmtId="0" fontId="10" fillId="0" borderId="0" xfId="0" applyFont="1"/>
    <xf numFmtId="44" fontId="0" fillId="0" borderId="0" xfId="0" applyNumberFormat="1"/>
    <xf numFmtId="44" fontId="0" fillId="0" borderId="1" xfId="0" applyNumberFormat="1" applyFill="1" applyBorder="1"/>
    <xf numFmtId="44" fontId="0" fillId="0" borderId="0" xfId="1" applyFont="1"/>
    <xf numFmtId="44" fontId="0" fillId="3" borderId="0" xfId="0" applyNumberFormat="1" applyFill="1"/>
    <xf numFmtId="14" fontId="8" fillId="0" borderId="0" xfId="0" applyNumberFormat="1" applyFont="1"/>
    <xf numFmtId="14" fontId="0" fillId="0" borderId="0" xfId="0" applyNumberFormat="1"/>
    <xf numFmtId="44" fontId="9" fillId="0" borderId="0" xfId="1" applyFont="1"/>
    <xf numFmtId="44" fontId="8" fillId="3" borderId="16" xfId="0" applyNumberFormat="1" applyFont="1" applyFill="1" applyBorder="1"/>
    <xf numFmtId="44" fontId="0" fillId="0" borderId="10" xfId="0" applyNumberFormat="1" applyBorder="1" applyAlignment="1">
      <alignment horizontal="center" wrapText="1"/>
    </xf>
    <xf numFmtId="44" fontId="0" fillId="0" borderId="11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"/>
  <sheetViews>
    <sheetView workbookViewId="0">
      <selection activeCell="G35" sqref="G35"/>
    </sheetView>
  </sheetViews>
  <sheetFormatPr defaultRowHeight="15" x14ac:dyDescent="0.25"/>
  <cols>
    <col min="1" max="1" width="14.7109375" customWidth="1"/>
    <col min="2" max="2" width="5.7109375" customWidth="1"/>
    <col min="3" max="3" width="12.7109375" customWidth="1"/>
    <col min="4" max="4" width="5.7109375" customWidth="1"/>
    <col min="5" max="5" width="11.5703125" customWidth="1"/>
    <col min="6" max="6" width="5.7109375" customWidth="1"/>
    <col min="7" max="7" width="11.7109375" customWidth="1"/>
    <col min="8" max="8" width="5.7109375" style="1" customWidth="1"/>
    <col min="9" max="9" width="17.85546875" customWidth="1"/>
    <col min="10" max="10" width="5.7109375" customWidth="1"/>
    <col min="11" max="11" width="11.140625" customWidth="1"/>
    <col min="13" max="13" width="18" customWidth="1"/>
  </cols>
  <sheetData>
    <row r="3" spans="1:14" x14ac:dyDescent="0.25">
      <c r="A3" s="2" t="s">
        <v>21</v>
      </c>
      <c r="B3" s="3"/>
      <c r="C3" s="3"/>
      <c r="D3" s="3"/>
      <c r="E3" s="3"/>
      <c r="F3" s="3"/>
      <c r="G3" s="3"/>
      <c r="H3" s="4"/>
      <c r="I3" s="3"/>
      <c r="J3" s="3"/>
      <c r="K3" s="5"/>
      <c r="L3" s="6"/>
      <c r="M3" s="6"/>
      <c r="N3" s="6"/>
    </row>
    <row r="4" spans="1:14" x14ac:dyDescent="0.25">
      <c r="A4" s="9" t="s">
        <v>8</v>
      </c>
      <c r="B4" s="10"/>
      <c r="C4" s="11"/>
      <c r="D4" s="11"/>
      <c r="E4" s="11"/>
      <c r="F4" s="11"/>
      <c r="G4" s="11"/>
      <c r="H4" s="12"/>
      <c r="I4" s="11"/>
      <c r="J4" s="11"/>
      <c r="K4" s="13"/>
      <c r="L4" s="6"/>
      <c r="M4" s="6"/>
      <c r="N4" s="6"/>
    </row>
    <row r="5" spans="1:14" x14ac:dyDescent="0.25">
      <c r="A5" s="34"/>
      <c r="B5" s="34"/>
      <c r="C5" s="7"/>
      <c r="D5" s="7"/>
      <c r="E5" s="7"/>
      <c r="F5" s="7"/>
      <c r="G5" s="7"/>
      <c r="H5" s="8"/>
      <c r="I5" s="7"/>
      <c r="J5" s="7"/>
      <c r="K5" s="7"/>
      <c r="L5" s="6"/>
      <c r="M5" s="6"/>
      <c r="N5" s="6"/>
    </row>
    <row r="6" spans="1:14" ht="9" customHeight="1" x14ac:dyDescent="0.25">
      <c r="A6" s="6"/>
      <c r="B6" s="6"/>
      <c r="C6" s="6"/>
      <c r="D6" s="6"/>
      <c r="E6" s="6"/>
      <c r="F6" s="6"/>
      <c r="G6" s="6"/>
      <c r="H6" s="14"/>
      <c r="I6" s="6"/>
      <c r="J6" s="6"/>
      <c r="K6" s="6"/>
      <c r="L6" s="6"/>
      <c r="M6" s="6"/>
      <c r="N6" s="6"/>
    </row>
    <row r="7" spans="1:14" x14ac:dyDescent="0.25">
      <c r="A7" s="23" t="s">
        <v>0</v>
      </c>
      <c r="B7" s="24"/>
      <c r="C7" s="23" t="s">
        <v>16</v>
      </c>
      <c r="D7" s="24"/>
      <c r="E7" s="23" t="s">
        <v>2</v>
      </c>
      <c r="F7" s="24"/>
      <c r="G7" s="23" t="s">
        <v>0</v>
      </c>
      <c r="H7" s="25"/>
      <c r="I7" s="23" t="s">
        <v>4</v>
      </c>
      <c r="J7" s="26"/>
      <c r="K7" s="23" t="s">
        <v>6</v>
      </c>
      <c r="L7" s="6"/>
      <c r="M7" s="6"/>
      <c r="N7" s="6"/>
    </row>
    <row r="8" spans="1:14" x14ac:dyDescent="0.25">
      <c r="A8" s="27" t="s">
        <v>1</v>
      </c>
      <c r="B8" s="24" t="s">
        <v>9</v>
      </c>
      <c r="C8" s="35" t="s">
        <v>17</v>
      </c>
      <c r="D8" s="24" t="s">
        <v>9</v>
      </c>
      <c r="E8" s="27" t="s">
        <v>3</v>
      </c>
      <c r="F8" s="24" t="s">
        <v>10</v>
      </c>
      <c r="G8" s="27" t="s">
        <v>1</v>
      </c>
      <c r="H8" s="28" t="s">
        <v>11</v>
      </c>
      <c r="I8" s="27" t="s">
        <v>5</v>
      </c>
      <c r="J8" s="29"/>
      <c r="K8" s="27" t="s">
        <v>7</v>
      </c>
      <c r="L8" s="6"/>
      <c r="M8" s="6"/>
      <c r="N8" s="6"/>
    </row>
    <row r="9" spans="1:14" ht="9" customHeight="1" x14ac:dyDescent="0.25">
      <c r="A9" s="6"/>
      <c r="B9" s="7"/>
      <c r="C9" s="6"/>
      <c r="D9" s="7"/>
      <c r="E9" s="6"/>
      <c r="F9" s="7"/>
      <c r="G9" s="6"/>
      <c r="H9" s="8"/>
      <c r="I9" s="6"/>
      <c r="J9" s="6"/>
      <c r="K9" s="6"/>
      <c r="L9" s="6"/>
      <c r="M9" s="6"/>
      <c r="N9" s="6"/>
    </row>
    <row r="10" spans="1:14" x14ac:dyDescent="0.25">
      <c r="A10" s="15">
        <v>2000</v>
      </c>
      <c r="B10" s="16"/>
      <c r="C10" s="17">
        <v>5.5009000000000001E-5</v>
      </c>
      <c r="D10" s="16"/>
      <c r="E10" s="18">
        <v>180</v>
      </c>
      <c r="F10" s="16"/>
      <c r="G10" s="15">
        <v>2000</v>
      </c>
      <c r="H10" s="19"/>
      <c r="I10" s="18">
        <v>6</v>
      </c>
      <c r="J10" s="20"/>
      <c r="K10" s="21">
        <f>(A10*C10*E10+G10)/I10</f>
        <v>336.63387333333333</v>
      </c>
      <c r="L10" s="20"/>
      <c r="M10" s="20"/>
      <c r="N10" s="20"/>
    </row>
    <row r="11" spans="1:14" x14ac:dyDescent="0.25">
      <c r="A11" s="39" t="s">
        <v>20</v>
      </c>
      <c r="B11" s="39"/>
      <c r="C11" s="40"/>
      <c r="D11" s="39"/>
      <c r="E11" s="41"/>
      <c r="F11" s="16"/>
      <c r="G11" s="16"/>
      <c r="H11" s="19"/>
      <c r="I11" s="32"/>
      <c r="J11" s="20"/>
      <c r="K11" s="33"/>
      <c r="L11" s="20"/>
      <c r="M11" s="20"/>
      <c r="N11" s="20"/>
    </row>
    <row r="12" spans="1:14" x14ac:dyDescent="0.25">
      <c r="A12" s="16"/>
      <c r="B12" s="16"/>
      <c r="C12" s="31"/>
      <c r="D12" s="16"/>
      <c r="E12" s="32"/>
      <c r="F12" s="16"/>
      <c r="G12" s="16"/>
      <c r="H12" s="19"/>
      <c r="I12" s="32"/>
      <c r="J12" s="20"/>
      <c r="K12" s="33"/>
      <c r="L12" s="20"/>
      <c r="M12" s="20"/>
      <c r="N12" s="20"/>
    </row>
    <row r="13" spans="1:14" x14ac:dyDescent="0.25">
      <c r="A13" s="16"/>
      <c r="B13" s="16"/>
      <c r="C13" s="31"/>
      <c r="D13" s="16"/>
      <c r="E13" s="32"/>
      <c r="F13" s="16"/>
      <c r="G13" s="16"/>
      <c r="H13" s="19"/>
      <c r="I13" s="32"/>
      <c r="J13" s="20"/>
      <c r="K13" s="33"/>
      <c r="L13" s="20"/>
      <c r="M13" s="20"/>
      <c r="N13" s="20"/>
    </row>
    <row r="14" spans="1:14" x14ac:dyDescent="0.25">
      <c r="A14" s="16"/>
      <c r="B14" s="16"/>
      <c r="C14" s="31"/>
      <c r="D14" s="16"/>
      <c r="E14" s="32"/>
      <c r="F14" s="16"/>
      <c r="G14" s="16"/>
      <c r="H14" s="19"/>
      <c r="I14" s="32"/>
      <c r="J14" s="20"/>
      <c r="K14" s="33"/>
      <c r="L14" s="20"/>
      <c r="M14" s="20"/>
      <c r="N14" s="20"/>
    </row>
    <row r="15" spans="1:14" x14ac:dyDescent="0.25">
      <c r="A15" s="16"/>
      <c r="B15" s="16"/>
      <c r="C15" s="31"/>
      <c r="D15" s="16"/>
      <c r="E15" s="32"/>
      <c r="F15" s="16"/>
      <c r="G15" s="16"/>
      <c r="H15" s="19"/>
      <c r="I15" s="32"/>
      <c r="J15" s="20"/>
      <c r="K15" s="33"/>
      <c r="L15" s="20"/>
      <c r="M15" s="20"/>
      <c r="N15" s="20"/>
    </row>
    <row r="16" spans="1:14" x14ac:dyDescent="0.25">
      <c r="A16" s="16"/>
      <c r="B16" s="16"/>
      <c r="C16" s="31"/>
      <c r="D16" s="16"/>
      <c r="E16" s="32"/>
      <c r="F16" s="16"/>
      <c r="G16" s="16"/>
      <c r="H16" s="19"/>
      <c r="I16" s="32"/>
      <c r="J16" s="20"/>
      <c r="K16" s="33"/>
      <c r="L16" s="20"/>
      <c r="M16" s="20"/>
      <c r="N16" s="20"/>
    </row>
    <row r="17" spans="1:14" x14ac:dyDescent="0.25">
      <c r="A17" s="16"/>
      <c r="B17" s="16"/>
      <c r="C17" s="31"/>
      <c r="D17" s="16"/>
      <c r="E17" s="32"/>
      <c r="F17" s="16"/>
      <c r="G17" s="16"/>
      <c r="H17" s="19"/>
      <c r="I17" s="32"/>
      <c r="J17" s="20"/>
      <c r="K17" s="33"/>
      <c r="L17" s="20"/>
      <c r="M17" s="20"/>
      <c r="N17" s="20"/>
    </row>
    <row r="18" spans="1:14" x14ac:dyDescent="0.25">
      <c r="A18" s="16"/>
      <c r="B18" s="16"/>
      <c r="C18" s="31"/>
      <c r="D18" s="16"/>
      <c r="E18" s="32"/>
      <c r="F18" s="16"/>
      <c r="G18" s="16"/>
      <c r="H18" s="19"/>
      <c r="I18" s="32"/>
      <c r="J18" s="20"/>
      <c r="K18" s="33"/>
      <c r="L18" s="20"/>
      <c r="M18" s="20"/>
      <c r="N18" s="20"/>
    </row>
    <row r="19" spans="1:14" ht="9" customHeight="1" x14ac:dyDescent="0.25">
      <c r="A19" s="20"/>
      <c r="B19" s="20"/>
      <c r="C19" s="20"/>
      <c r="D19" s="20"/>
      <c r="E19" s="20"/>
      <c r="F19" s="20"/>
      <c r="G19" s="20"/>
      <c r="H19" s="22"/>
      <c r="I19" s="20"/>
      <c r="J19" s="20"/>
      <c r="K19" s="20"/>
      <c r="L19" s="20"/>
      <c r="M19" s="20"/>
      <c r="N19" s="20"/>
    </row>
    <row r="20" spans="1:14" x14ac:dyDescent="0.25">
      <c r="A20" s="2" t="s">
        <v>19</v>
      </c>
      <c r="B20" s="3"/>
      <c r="C20" s="3"/>
      <c r="D20" s="3"/>
      <c r="E20" s="3"/>
      <c r="F20" s="3"/>
      <c r="G20" s="3"/>
      <c r="H20" s="4"/>
      <c r="I20" s="3"/>
      <c r="J20" s="3"/>
      <c r="K20" s="5"/>
      <c r="L20" s="36"/>
      <c r="M20" s="20"/>
      <c r="N20" s="20"/>
    </row>
    <row r="21" spans="1:14" x14ac:dyDescent="0.25">
      <c r="A21" s="9" t="s">
        <v>15</v>
      </c>
      <c r="B21" s="10"/>
      <c r="C21" s="10"/>
      <c r="D21" s="10"/>
      <c r="E21" s="10"/>
      <c r="F21" s="10"/>
      <c r="G21" s="10"/>
      <c r="H21" s="37"/>
      <c r="I21" s="10"/>
      <c r="J21" s="10"/>
      <c r="K21" s="38"/>
      <c r="L21" s="36"/>
      <c r="M21" s="20"/>
      <c r="N21" s="20"/>
    </row>
    <row r="22" spans="1:14" x14ac:dyDescent="0.25">
      <c r="A22" s="34"/>
      <c r="B22" s="34"/>
      <c r="C22" s="7"/>
      <c r="D22" s="7"/>
      <c r="E22" s="7"/>
      <c r="F22" s="7"/>
      <c r="G22" s="7"/>
      <c r="H22" s="8"/>
      <c r="I22" s="7"/>
      <c r="J22" s="7"/>
      <c r="K22" s="7"/>
      <c r="L22" s="20"/>
      <c r="M22" s="20"/>
      <c r="N22" s="20"/>
    </row>
    <row r="23" spans="1:14" ht="9" customHeight="1" x14ac:dyDescent="0.25">
      <c r="A23" s="6"/>
      <c r="B23" s="6"/>
      <c r="C23" s="6"/>
      <c r="D23" s="6"/>
      <c r="E23" s="6"/>
      <c r="F23" s="6"/>
      <c r="G23" s="6"/>
      <c r="H23" s="14"/>
      <c r="I23" s="6"/>
      <c r="J23" s="6"/>
      <c r="K23" s="6"/>
      <c r="L23" s="20"/>
      <c r="M23" s="20"/>
      <c r="N23" s="20"/>
    </row>
    <row r="24" spans="1:14" x14ac:dyDescent="0.25">
      <c r="A24" s="23" t="s">
        <v>6</v>
      </c>
      <c r="B24" s="24"/>
      <c r="C24" s="23" t="s">
        <v>16</v>
      </c>
      <c r="D24" s="24"/>
      <c r="E24" s="23" t="s">
        <v>13</v>
      </c>
      <c r="F24" s="24"/>
      <c r="G24" s="23" t="s">
        <v>6</v>
      </c>
      <c r="H24" s="25"/>
      <c r="I24" s="23" t="s">
        <v>14</v>
      </c>
      <c r="J24" s="26"/>
      <c r="K24" s="23" t="s">
        <v>6</v>
      </c>
      <c r="L24" s="20"/>
      <c r="M24" s="20"/>
      <c r="N24" s="20"/>
    </row>
    <row r="25" spans="1:14" x14ac:dyDescent="0.25">
      <c r="A25" s="27" t="s">
        <v>7</v>
      </c>
      <c r="B25" s="24" t="s">
        <v>9</v>
      </c>
      <c r="C25" s="35" t="s">
        <v>18</v>
      </c>
      <c r="D25" s="24" t="s">
        <v>9</v>
      </c>
      <c r="E25" s="27" t="s">
        <v>12</v>
      </c>
      <c r="F25" s="24" t="s">
        <v>10</v>
      </c>
      <c r="G25" s="27" t="s">
        <v>7</v>
      </c>
      <c r="H25" s="24" t="s">
        <v>9</v>
      </c>
      <c r="I25" s="30">
        <v>0.02</v>
      </c>
      <c r="J25" s="29"/>
      <c r="K25" s="27" t="s">
        <v>7</v>
      </c>
      <c r="L25" s="20"/>
      <c r="M25" s="20"/>
      <c r="N25" s="20"/>
    </row>
    <row r="26" spans="1:14" ht="9" customHeight="1" x14ac:dyDescent="0.25">
      <c r="A26" s="6"/>
      <c r="B26" s="7"/>
      <c r="C26" s="6"/>
      <c r="D26" s="7"/>
      <c r="E26" s="6"/>
      <c r="F26" s="7"/>
      <c r="G26" s="6"/>
      <c r="H26" s="8"/>
      <c r="I26" s="7"/>
      <c r="J26" s="6"/>
      <c r="K26" s="6"/>
      <c r="L26" s="20"/>
      <c r="M26" s="20"/>
      <c r="N26" s="20"/>
    </row>
    <row r="27" spans="1:14" x14ac:dyDescent="0.25">
      <c r="A27" s="15">
        <v>103.6</v>
      </c>
      <c r="B27" s="16"/>
      <c r="C27" s="17">
        <v>3.3173300000000002E-4</v>
      </c>
      <c r="D27" s="16"/>
      <c r="E27" s="18">
        <v>365</v>
      </c>
      <c r="F27" s="16"/>
      <c r="G27" s="15">
        <v>103.6</v>
      </c>
      <c r="H27" s="19"/>
      <c r="I27" s="15">
        <v>1.02</v>
      </c>
      <c r="J27" s="20"/>
      <c r="K27" s="21">
        <f>(A27*C27*E27+G27)*1.02</f>
        <v>118.46703469524</v>
      </c>
      <c r="L27" s="20"/>
      <c r="M27" s="20"/>
      <c r="N27" s="20"/>
    </row>
    <row r="28" spans="1:14" x14ac:dyDescent="0.25">
      <c r="A28" s="16"/>
      <c r="B28" s="16"/>
      <c r="C28" s="31"/>
      <c r="D28" s="16"/>
      <c r="E28" s="32"/>
      <c r="F28" s="16"/>
      <c r="G28" s="16"/>
      <c r="H28" s="19"/>
      <c r="I28" s="16"/>
      <c r="J28" s="20"/>
      <c r="K28" s="33"/>
      <c r="L28" s="20"/>
      <c r="M28" s="20"/>
      <c r="N28" s="20"/>
    </row>
    <row r="29" spans="1:14" x14ac:dyDescent="0.25">
      <c r="A29" s="16"/>
      <c r="B29" s="16"/>
      <c r="C29" s="31"/>
      <c r="D29" s="16"/>
      <c r="E29" s="32"/>
      <c r="F29" s="16"/>
      <c r="G29" s="16"/>
      <c r="H29" s="19"/>
      <c r="I29" s="16"/>
      <c r="J29" s="20"/>
      <c r="K29" s="33"/>
      <c r="L29" s="20"/>
      <c r="M29" s="20"/>
      <c r="N29" s="20"/>
    </row>
    <row r="30" spans="1:14" x14ac:dyDescent="0.25">
      <c r="A30" s="16"/>
      <c r="B30" s="16"/>
      <c r="C30" s="31"/>
      <c r="D30" s="16"/>
      <c r="E30" s="32"/>
      <c r="F30" s="16"/>
      <c r="G30" s="16"/>
      <c r="H30" s="19"/>
      <c r="I30" s="16"/>
      <c r="J30" s="20"/>
      <c r="K30" s="33"/>
      <c r="L30" s="20"/>
      <c r="M30" s="20"/>
      <c r="N30" s="20"/>
    </row>
    <row r="31" spans="1:14" x14ac:dyDescent="0.25">
      <c r="A31" s="16"/>
      <c r="B31" s="16"/>
      <c r="C31" s="31"/>
      <c r="D31" s="16"/>
      <c r="E31" s="32"/>
      <c r="F31" s="16"/>
      <c r="G31" s="16"/>
      <c r="H31" s="19"/>
      <c r="I31" s="16"/>
      <c r="J31" s="20"/>
      <c r="K31" s="33"/>
      <c r="L31" s="20"/>
      <c r="M31" s="20"/>
      <c r="N31" s="20"/>
    </row>
    <row r="32" spans="1:14" x14ac:dyDescent="0.25">
      <c r="A32" s="16"/>
      <c r="B32" s="16"/>
      <c r="C32" s="31"/>
      <c r="D32" s="16"/>
      <c r="E32" s="32"/>
      <c r="F32" s="16"/>
      <c r="G32" s="16"/>
      <c r="H32" s="19"/>
      <c r="I32" s="16"/>
      <c r="J32" s="20"/>
      <c r="K32" s="33"/>
      <c r="L32" s="20"/>
      <c r="M32" s="20"/>
      <c r="N32" s="20"/>
    </row>
    <row r="33" spans="1:14" x14ac:dyDescent="0.25">
      <c r="A33" s="16"/>
      <c r="B33" s="16"/>
      <c r="C33" s="31"/>
      <c r="D33" s="16"/>
      <c r="E33" s="32"/>
      <c r="F33" s="16"/>
      <c r="G33" s="16"/>
      <c r="H33" s="19"/>
      <c r="I33" s="16"/>
      <c r="J33" s="20"/>
      <c r="K33" s="33"/>
      <c r="L33" s="20"/>
      <c r="M33" s="20"/>
      <c r="N33" s="20"/>
    </row>
    <row r="34" spans="1:14" x14ac:dyDescent="0.25">
      <c r="A34" s="16"/>
      <c r="B34" s="16"/>
      <c r="C34" s="31"/>
      <c r="D34" s="16"/>
      <c r="E34" s="32"/>
      <c r="F34" s="16"/>
      <c r="G34" s="16"/>
      <c r="H34" s="19"/>
      <c r="I34" s="16"/>
      <c r="J34" s="20"/>
      <c r="K34" s="33"/>
      <c r="L34" s="20"/>
      <c r="M34" s="20"/>
      <c r="N34" s="20"/>
    </row>
    <row r="35" spans="1:14" x14ac:dyDescent="0.25">
      <c r="A35" s="16"/>
      <c r="B35" s="16"/>
      <c r="C35" s="31"/>
      <c r="D35" s="16"/>
      <c r="E35" s="32"/>
      <c r="F35" s="16"/>
      <c r="G35" s="16"/>
      <c r="H35" s="19"/>
      <c r="I35" s="16"/>
      <c r="J35" s="20"/>
      <c r="K35" s="33"/>
      <c r="L35" s="20"/>
      <c r="M35" s="20"/>
      <c r="N35" s="20"/>
    </row>
    <row r="36" spans="1:14" x14ac:dyDescent="0.25">
      <c r="A36" s="16"/>
      <c r="B36" s="16"/>
      <c r="C36" s="31"/>
      <c r="D36" s="16"/>
      <c r="E36" s="32"/>
      <c r="F36" s="16"/>
      <c r="G36" s="16"/>
      <c r="H36" s="19"/>
      <c r="I36" s="16"/>
      <c r="J36" s="20"/>
      <c r="K36" s="33"/>
      <c r="L36" s="20"/>
      <c r="M36" s="20"/>
      <c r="N36" s="20"/>
    </row>
    <row r="37" spans="1:14" x14ac:dyDescent="0.25">
      <c r="A37" s="6"/>
      <c r="B37" s="6"/>
      <c r="C37" s="6"/>
      <c r="D37" s="6"/>
      <c r="E37" s="6"/>
      <c r="F37" s="6"/>
      <c r="G37" s="6"/>
      <c r="H37" s="14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14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14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14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14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14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6"/>
      <c r="M45" s="6"/>
      <c r="N45" s="6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3" sqref="I23"/>
    </sheetView>
  </sheetViews>
  <sheetFormatPr defaultRowHeight="15" x14ac:dyDescent="0.25"/>
  <cols>
    <col min="1" max="1" width="13" customWidth="1"/>
    <col min="2" max="2" width="4.28515625" customWidth="1"/>
    <col min="3" max="3" width="12.140625" bestFit="1" customWidth="1"/>
    <col min="4" max="4" width="8.28515625" bestFit="1" customWidth="1"/>
    <col min="5" max="5" width="12.5703125" customWidth="1"/>
    <col min="6" max="6" width="15.42578125" customWidth="1"/>
    <col min="8" max="8" width="12.140625" bestFit="1" customWidth="1"/>
  </cols>
  <sheetData>
    <row r="1" spans="1:8" x14ac:dyDescent="0.25">
      <c r="A1" s="42"/>
      <c r="B1" s="42"/>
    </row>
    <row r="2" spans="1:8" x14ac:dyDescent="0.25">
      <c r="A2" s="42"/>
      <c r="B2" s="42"/>
    </row>
    <row r="3" spans="1:8" s="45" customFormat="1" ht="30" x14ac:dyDescent="0.25">
      <c r="A3" s="43" t="s">
        <v>22</v>
      </c>
      <c r="B3" s="43"/>
      <c r="C3" s="44" t="s">
        <v>23</v>
      </c>
      <c r="D3" s="44" t="s">
        <v>24</v>
      </c>
      <c r="E3" s="44" t="s">
        <v>25</v>
      </c>
      <c r="F3" s="44" t="s">
        <v>26</v>
      </c>
    </row>
    <row r="4" spans="1:8" x14ac:dyDescent="0.25">
      <c r="A4" s="46">
        <v>103.6</v>
      </c>
      <c r="B4" s="47">
        <v>11</v>
      </c>
      <c r="C4" s="47">
        <v>3.3173000000000002E-4</v>
      </c>
      <c r="D4" s="48">
        <v>288</v>
      </c>
      <c r="E4" s="49">
        <f t="shared" ref="E4:E13" si="0">A4*C4*D4</f>
        <v>9.8977616640000008</v>
      </c>
      <c r="F4" s="50">
        <f t="shared" ref="F4:F13" si="1">A4+E4</f>
        <v>113.497761664</v>
      </c>
      <c r="G4" s="57">
        <f>F4*2%</f>
        <v>2.2699552332800002</v>
      </c>
      <c r="H4" s="50">
        <f>F4+G4</f>
        <v>115.76771689728</v>
      </c>
    </row>
    <row r="5" spans="1:8" x14ac:dyDescent="0.25">
      <c r="A5" s="46">
        <v>103.6</v>
      </c>
      <c r="B5" s="47">
        <v>28</v>
      </c>
      <c r="C5" s="47">
        <v>3.3173000000000002E-4</v>
      </c>
      <c r="D5" s="47">
        <v>258</v>
      </c>
      <c r="E5" s="49">
        <f t="shared" si="0"/>
        <v>8.8667448239999995</v>
      </c>
      <c r="F5" s="50">
        <f t="shared" si="1"/>
        <v>112.46674482399999</v>
      </c>
      <c r="G5" s="57">
        <f t="shared" ref="G5:G13" si="2">F5*2%</f>
        <v>2.2493348964799997</v>
      </c>
      <c r="H5" s="50">
        <f t="shared" ref="H5:H13" si="3">F5+G5</f>
        <v>114.71607972047998</v>
      </c>
    </row>
    <row r="6" spans="1:8" x14ac:dyDescent="0.25">
      <c r="A6" s="46">
        <v>103.6</v>
      </c>
      <c r="B6" s="47">
        <v>31</v>
      </c>
      <c r="C6" s="47">
        <v>3.3173000000000002E-4</v>
      </c>
      <c r="D6" s="47">
        <v>227</v>
      </c>
      <c r="E6" s="49">
        <f t="shared" si="0"/>
        <v>7.8013607560000002</v>
      </c>
      <c r="F6" s="50">
        <f t="shared" si="1"/>
        <v>111.40136075599999</v>
      </c>
      <c r="G6" s="57">
        <f t="shared" si="2"/>
        <v>2.22802721512</v>
      </c>
      <c r="H6" s="50">
        <f t="shared" si="3"/>
        <v>113.62938797111998</v>
      </c>
    </row>
    <row r="7" spans="1:8" x14ac:dyDescent="0.25">
      <c r="A7" s="46">
        <v>103.6</v>
      </c>
      <c r="B7" s="48">
        <v>30</v>
      </c>
      <c r="C7" s="47">
        <v>3.3173000000000002E-4</v>
      </c>
      <c r="D7" s="47">
        <v>196</v>
      </c>
      <c r="E7" s="49">
        <f t="shared" si="0"/>
        <v>6.735976688</v>
      </c>
      <c r="F7" s="50">
        <f t="shared" si="1"/>
        <v>110.33597668799999</v>
      </c>
      <c r="G7" s="57">
        <f t="shared" si="2"/>
        <v>2.2067195337599999</v>
      </c>
      <c r="H7" s="50">
        <f t="shared" si="3"/>
        <v>112.54269622175998</v>
      </c>
    </row>
    <row r="8" spans="1:8" x14ac:dyDescent="0.25">
      <c r="A8" s="46">
        <v>103.6</v>
      </c>
      <c r="B8" s="48">
        <v>31</v>
      </c>
      <c r="C8" s="47">
        <v>3.3173000000000002E-4</v>
      </c>
      <c r="D8" s="47">
        <v>168</v>
      </c>
      <c r="E8" s="49">
        <f t="shared" si="0"/>
        <v>5.7736943040000002</v>
      </c>
      <c r="F8" s="50">
        <f t="shared" si="1"/>
        <v>109.373694304</v>
      </c>
      <c r="G8" s="57">
        <f t="shared" si="2"/>
        <v>2.1874738860799998</v>
      </c>
      <c r="H8" s="50">
        <f t="shared" si="3"/>
        <v>111.56116819008</v>
      </c>
    </row>
    <row r="9" spans="1:8" x14ac:dyDescent="0.25">
      <c r="A9" s="46">
        <v>103.6</v>
      </c>
      <c r="B9" s="48">
        <v>30</v>
      </c>
      <c r="C9" s="47">
        <v>3.3173000000000002E-4</v>
      </c>
      <c r="D9" s="47">
        <v>137</v>
      </c>
      <c r="E9" s="49">
        <f t="shared" si="0"/>
        <v>4.708310236</v>
      </c>
      <c r="F9" s="50">
        <f t="shared" si="1"/>
        <v>108.308310236</v>
      </c>
      <c r="G9" s="57">
        <f t="shared" si="2"/>
        <v>2.1661662047200001</v>
      </c>
      <c r="H9" s="50">
        <f t="shared" si="3"/>
        <v>110.47447644072</v>
      </c>
    </row>
    <row r="10" spans="1:8" x14ac:dyDescent="0.25">
      <c r="A10" s="46">
        <v>103.6</v>
      </c>
      <c r="B10" s="48">
        <v>31</v>
      </c>
      <c r="C10" s="47">
        <v>3.3173000000000002E-4</v>
      </c>
      <c r="D10" s="47">
        <v>107</v>
      </c>
      <c r="E10" s="49">
        <f t="shared" si="0"/>
        <v>3.677293396</v>
      </c>
      <c r="F10" s="50">
        <f t="shared" si="1"/>
        <v>107.27729339599999</v>
      </c>
      <c r="G10" s="57">
        <f t="shared" si="2"/>
        <v>2.1455458679199997</v>
      </c>
      <c r="H10" s="50">
        <f t="shared" si="3"/>
        <v>109.42283926392</v>
      </c>
    </row>
    <row r="11" spans="1:8" x14ac:dyDescent="0.25">
      <c r="A11" s="46">
        <v>103.6</v>
      </c>
      <c r="B11" s="48">
        <v>31</v>
      </c>
      <c r="C11" s="47">
        <v>3.3173000000000002E-4</v>
      </c>
      <c r="D11" s="47">
        <v>76</v>
      </c>
      <c r="E11" s="49">
        <f t="shared" si="0"/>
        <v>2.6119093279999999</v>
      </c>
      <c r="F11" s="50">
        <f t="shared" si="1"/>
        <v>106.21190932799999</v>
      </c>
      <c r="G11" s="57">
        <f t="shared" si="2"/>
        <v>2.12423818656</v>
      </c>
      <c r="H11" s="50">
        <f t="shared" si="3"/>
        <v>108.33614751456</v>
      </c>
    </row>
    <row r="12" spans="1:8" x14ac:dyDescent="0.25">
      <c r="A12" s="46">
        <v>103.6</v>
      </c>
      <c r="B12" s="48">
        <v>30</v>
      </c>
      <c r="C12" s="47">
        <v>3.3173000000000002E-4</v>
      </c>
      <c r="D12" s="47">
        <v>46</v>
      </c>
      <c r="E12" s="49">
        <f t="shared" si="0"/>
        <v>1.5808924879999999</v>
      </c>
      <c r="F12" s="50">
        <f t="shared" si="1"/>
        <v>105.180892488</v>
      </c>
      <c r="G12" s="57">
        <f t="shared" si="2"/>
        <v>2.10361784976</v>
      </c>
      <c r="H12" s="50">
        <f t="shared" si="3"/>
        <v>107.28451033776</v>
      </c>
    </row>
    <row r="13" spans="1:8" ht="15.75" thickBot="1" x14ac:dyDescent="0.3">
      <c r="A13" s="46">
        <v>103.6</v>
      </c>
      <c r="B13" s="48">
        <v>31</v>
      </c>
      <c r="C13" s="47">
        <v>3.3173000000000002E-4</v>
      </c>
      <c r="D13" s="51">
        <v>15</v>
      </c>
      <c r="E13" s="49">
        <f t="shared" si="0"/>
        <v>0.51550841999999997</v>
      </c>
      <c r="F13" s="50">
        <f t="shared" si="1"/>
        <v>104.11550842</v>
      </c>
      <c r="G13" s="57">
        <f t="shared" si="2"/>
        <v>2.0823101683999998</v>
      </c>
      <c r="H13" s="50">
        <f t="shared" si="3"/>
        <v>106.1978185884</v>
      </c>
    </row>
    <row r="14" spans="1:8" x14ac:dyDescent="0.25">
      <c r="A14" s="56">
        <f>SUM(A4:A13)</f>
        <v>1036</v>
      </c>
      <c r="D14" s="64" t="s">
        <v>27</v>
      </c>
      <c r="E14" s="65"/>
      <c r="F14" s="52">
        <f>SUM(F4:F13)</f>
        <v>1088.1694521040001</v>
      </c>
    </row>
    <row r="15" spans="1:8" ht="15.75" thickBot="1" x14ac:dyDescent="0.3">
      <c r="D15" s="66" t="s">
        <v>28</v>
      </c>
      <c r="E15" s="67"/>
      <c r="F15" s="53">
        <f>F14*2%</f>
        <v>21.763389042080004</v>
      </c>
    </row>
    <row r="16" spans="1:8" ht="16.5" thickBot="1" x14ac:dyDescent="0.3">
      <c r="D16" s="68" t="s">
        <v>29</v>
      </c>
      <c r="E16" s="69"/>
      <c r="F16" s="54">
        <f>SUM(F14:F15)</f>
        <v>1109.9328411460801</v>
      </c>
      <c r="H16" s="56">
        <f>SUM(H4:H15)</f>
        <v>1109.9328411460799</v>
      </c>
    </row>
    <row r="17" spans="1:6" ht="15.75" x14ac:dyDescent="0.25">
      <c r="E17" s="55"/>
      <c r="F17" s="55"/>
    </row>
    <row r="20" spans="1:6" x14ac:dyDescent="0.25">
      <c r="A20" t="s">
        <v>30</v>
      </c>
    </row>
    <row r="23" spans="1:6" x14ac:dyDescent="0.25">
      <c r="A23" s="58">
        <v>103.6</v>
      </c>
      <c r="B23">
        <v>14</v>
      </c>
      <c r="C23" s="56">
        <f>A23*B23</f>
        <v>1450.3999999999999</v>
      </c>
    </row>
    <row r="24" spans="1:6" x14ac:dyDescent="0.25">
      <c r="C24" s="56">
        <f>F16</f>
        <v>1109.9328411460801</v>
      </c>
    </row>
    <row r="25" spans="1:6" x14ac:dyDescent="0.25">
      <c r="C25" s="56">
        <f>SUM(C23:C24)</f>
        <v>2560.3328411460798</v>
      </c>
    </row>
    <row r="27" spans="1:6" x14ac:dyDescent="0.25">
      <c r="A27" s="58">
        <v>3000</v>
      </c>
      <c r="C27" s="58">
        <v>621.6</v>
      </c>
      <c r="D27">
        <v>6</v>
      </c>
      <c r="E27" s="56"/>
    </row>
    <row r="28" spans="1:6" x14ac:dyDescent="0.25">
      <c r="A28" s="59">
        <f>A27-C27</f>
        <v>2378.4</v>
      </c>
      <c r="C28" s="59">
        <f>F14+C23</f>
        <v>2538.569452104</v>
      </c>
      <c r="D28">
        <v>30</v>
      </c>
      <c r="E28" s="56">
        <f>C28/D28</f>
        <v>84.618981736799995</v>
      </c>
    </row>
    <row r="30" spans="1:6" x14ac:dyDescent="0.25">
      <c r="A30" s="56"/>
    </row>
    <row r="35" spans="1:3" x14ac:dyDescent="0.25">
      <c r="A35" s="58"/>
      <c r="B35" s="58"/>
      <c r="C35" s="58"/>
    </row>
    <row r="36" spans="1:3" x14ac:dyDescent="0.25">
      <c r="A36" s="58"/>
      <c r="B36" s="58"/>
      <c r="C36" s="58"/>
    </row>
  </sheetData>
  <mergeCells count="3">
    <mergeCell ref="D14:E14"/>
    <mergeCell ref="D15:E15"/>
    <mergeCell ref="D16:E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8" sqref="F28"/>
    </sheetView>
  </sheetViews>
  <sheetFormatPr defaultRowHeight="15" x14ac:dyDescent="0.25"/>
  <cols>
    <col min="1" max="1" width="12.140625" customWidth="1"/>
    <col min="2" max="2" width="13" customWidth="1"/>
    <col min="3" max="3" width="12.140625" bestFit="1" customWidth="1"/>
    <col min="4" max="4" width="8.28515625" bestFit="1" customWidth="1"/>
    <col min="5" max="5" width="15.28515625" customWidth="1"/>
    <col min="6" max="6" width="15.42578125" customWidth="1"/>
    <col min="7" max="7" width="9.5703125" bestFit="1" customWidth="1"/>
    <col min="8" max="8" width="13.28515625" bestFit="1" customWidth="1"/>
  </cols>
  <sheetData>
    <row r="1" spans="1:8" x14ac:dyDescent="0.25">
      <c r="B1" s="60">
        <v>44087</v>
      </c>
      <c r="C1" s="61">
        <v>44455</v>
      </c>
    </row>
    <row r="2" spans="1:8" x14ac:dyDescent="0.25">
      <c r="B2" s="42"/>
    </row>
    <row r="3" spans="1:8" s="45" customFormat="1" ht="30" x14ac:dyDescent="0.25">
      <c r="B3" s="43" t="s">
        <v>22</v>
      </c>
      <c r="C3" s="44" t="s">
        <v>23</v>
      </c>
      <c r="D3" s="44" t="s">
        <v>24</v>
      </c>
      <c r="E3" s="44" t="s">
        <v>25</v>
      </c>
      <c r="F3" s="44" t="s">
        <v>26</v>
      </c>
    </row>
    <row r="4" spans="1:8" x14ac:dyDescent="0.25">
      <c r="A4" s="61">
        <v>44226</v>
      </c>
      <c r="B4" s="46">
        <v>1441.23</v>
      </c>
      <c r="C4" s="47">
        <v>3.3173000000000002E-4</v>
      </c>
      <c r="D4" s="48">
        <v>234</v>
      </c>
      <c r="E4" s="49">
        <f t="shared" ref="E4:E11" si="0">B4*C4*D4</f>
        <v>111.87521932860001</v>
      </c>
      <c r="F4" s="50">
        <f t="shared" ref="F4:F11" si="1">B4+E4</f>
        <v>1553.1052193286</v>
      </c>
      <c r="G4" s="57">
        <f>F4*2%</f>
        <v>31.062104386572003</v>
      </c>
      <c r="H4" s="50">
        <f>F4+G4</f>
        <v>1584.167323715172</v>
      </c>
    </row>
    <row r="5" spans="1:8" x14ac:dyDescent="0.25">
      <c r="B5" s="46">
        <v>1441.23</v>
      </c>
      <c r="C5" s="47">
        <v>3.3173000000000002E-4</v>
      </c>
      <c r="D5" s="47">
        <f>D4-30</f>
        <v>204</v>
      </c>
      <c r="E5" s="49">
        <f t="shared" si="0"/>
        <v>97.532242491600002</v>
      </c>
      <c r="F5" s="50">
        <f t="shared" si="1"/>
        <v>1538.7622424916001</v>
      </c>
      <c r="G5" s="57">
        <f t="shared" ref="G5:G11" si="2">F5*2%</f>
        <v>30.775244849832003</v>
      </c>
      <c r="H5" s="50">
        <f t="shared" ref="H5:H11" si="3">F5+G5</f>
        <v>1569.5374873414321</v>
      </c>
    </row>
    <row r="6" spans="1:8" x14ac:dyDescent="0.25">
      <c r="B6" s="46">
        <v>1441.23</v>
      </c>
      <c r="C6" s="47">
        <v>3.3173000000000002E-4</v>
      </c>
      <c r="D6" s="47">
        <f t="shared" ref="D6:D11" si="4">D5-30</f>
        <v>174</v>
      </c>
      <c r="E6" s="49">
        <f t="shared" si="0"/>
        <v>83.189265654600007</v>
      </c>
      <c r="F6" s="50">
        <f t="shared" si="1"/>
        <v>1524.4192656545999</v>
      </c>
      <c r="G6" s="57">
        <f t="shared" si="2"/>
        <v>30.488385313092</v>
      </c>
      <c r="H6" s="50">
        <f t="shared" si="3"/>
        <v>1554.907650967692</v>
      </c>
    </row>
    <row r="7" spans="1:8" x14ac:dyDescent="0.25">
      <c r="B7" s="46">
        <v>1441.23</v>
      </c>
      <c r="C7" s="47">
        <v>3.3173000000000002E-4</v>
      </c>
      <c r="D7" s="47">
        <f t="shared" si="4"/>
        <v>144</v>
      </c>
      <c r="E7" s="49">
        <f t="shared" si="0"/>
        <v>68.846288817599998</v>
      </c>
      <c r="F7" s="50">
        <f t="shared" si="1"/>
        <v>1510.0762888176</v>
      </c>
      <c r="G7" s="57">
        <f t="shared" si="2"/>
        <v>30.201525776352</v>
      </c>
      <c r="H7" s="50">
        <f t="shared" si="3"/>
        <v>1540.2778145939519</v>
      </c>
    </row>
    <row r="8" spans="1:8" x14ac:dyDescent="0.25">
      <c r="B8" s="46">
        <v>1441.23</v>
      </c>
      <c r="C8" s="47">
        <v>3.3173000000000002E-4</v>
      </c>
      <c r="D8" s="47">
        <f t="shared" si="4"/>
        <v>114</v>
      </c>
      <c r="E8" s="49">
        <f t="shared" si="0"/>
        <v>54.503311980600003</v>
      </c>
      <c r="F8" s="50">
        <f t="shared" si="1"/>
        <v>1495.7333119806001</v>
      </c>
      <c r="G8" s="57">
        <f t="shared" si="2"/>
        <v>29.914666239612004</v>
      </c>
      <c r="H8" s="50">
        <f t="shared" si="3"/>
        <v>1525.6479782202121</v>
      </c>
    </row>
    <row r="9" spans="1:8" x14ac:dyDescent="0.25">
      <c r="B9" s="46">
        <v>1441.23</v>
      </c>
      <c r="C9" s="47">
        <v>3.3173000000000002E-4</v>
      </c>
      <c r="D9" s="47">
        <f t="shared" si="4"/>
        <v>84</v>
      </c>
      <c r="E9" s="49">
        <f t="shared" si="0"/>
        <v>40.160335143600001</v>
      </c>
      <c r="F9" s="50">
        <f t="shared" si="1"/>
        <v>1481.3903351435999</v>
      </c>
      <c r="G9" s="57">
        <f t="shared" si="2"/>
        <v>29.627806702872</v>
      </c>
      <c r="H9" s="50">
        <f t="shared" si="3"/>
        <v>1511.018141846472</v>
      </c>
    </row>
    <row r="10" spans="1:8" x14ac:dyDescent="0.25">
      <c r="B10" s="46">
        <v>1441.23</v>
      </c>
      <c r="C10" s="47">
        <v>3.3173000000000002E-4</v>
      </c>
      <c r="D10" s="47">
        <f t="shared" si="4"/>
        <v>54</v>
      </c>
      <c r="E10" s="49">
        <f t="shared" si="0"/>
        <v>25.817358306600003</v>
      </c>
      <c r="F10" s="50">
        <f t="shared" si="1"/>
        <v>1467.0473583066</v>
      </c>
      <c r="G10" s="57">
        <f t="shared" si="2"/>
        <v>29.340947166132</v>
      </c>
      <c r="H10" s="50">
        <f t="shared" si="3"/>
        <v>1496.3883054727321</v>
      </c>
    </row>
    <row r="11" spans="1:8" ht="15.75" thickBot="1" x14ac:dyDescent="0.3">
      <c r="A11" s="61">
        <v>44438</v>
      </c>
      <c r="B11" s="46">
        <v>1441.23</v>
      </c>
      <c r="C11" s="47">
        <v>3.3173000000000002E-4</v>
      </c>
      <c r="D11" s="47">
        <f t="shared" si="4"/>
        <v>24</v>
      </c>
      <c r="E11" s="49">
        <f t="shared" si="0"/>
        <v>11.474381469600001</v>
      </c>
      <c r="F11" s="50">
        <f t="shared" si="1"/>
        <v>1452.7043814696001</v>
      </c>
      <c r="G11" s="57">
        <f t="shared" si="2"/>
        <v>29.054087629392001</v>
      </c>
      <c r="H11" s="50">
        <f t="shared" si="3"/>
        <v>1481.758469098992</v>
      </c>
    </row>
    <row r="12" spans="1:8" x14ac:dyDescent="0.25">
      <c r="B12" s="56"/>
      <c r="D12" s="64" t="s">
        <v>27</v>
      </c>
      <c r="E12" s="65"/>
      <c r="F12" s="52">
        <f>SUM(F4:F11)</f>
        <v>12023.2384031928</v>
      </c>
    </row>
    <row r="13" spans="1:8" ht="15.75" thickBot="1" x14ac:dyDescent="0.3">
      <c r="B13" s="56">
        <f>SUM(B4:B12)</f>
        <v>11529.839999999998</v>
      </c>
      <c r="D13" s="66" t="s">
        <v>28</v>
      </c>
      <c r="E13" s="67"/>
      <c r="F13" s="53">
        <f>F12*2%</f>
        <v>240.46476806385598</v>
      </c>
    </row>
    <row r="14" spans="1:8" ht="16.5" thickBot="1" x14ac:dyDescent="0.3">
      <c r="D14" s="68" t="s">
        <v>29</v>
      </c>
      <c r="E14" s="69"/>
      <c r="F14" s="54">
        <f>SUM(F12:F13)</f>
        <v>12263.703171256655</v>
      </c>
      <c r="H14" s="56">
        <f>SUM(H4:H13)</f>
        <v>12263.703171256655</v>
      </c>
    </row>
    <row r="15" spans="1:8" ht="16.5" thickBot="1" x14ac:dyDescent="0.3">
      <c r="D15" s="42">
        <v>24</v>
      </c>
      <c r="E15" s="62">
        <v>1441.23</v>
      </c>
      <c r="F15" s="55"/>
      <c r="H15" s="56">
        <f>E15*D15</f>
        <v>34589.520000000004</v>
      </c>
    </row>
    <row r="16" spans="1:8" ht="15.75" thickBot="1" x14ac:dyDescent="0.3">
      <c r="H16" s="63">
        <f>SUM(H14:H15)</f>
        <v>46853.223171256657</v>
      </c>
    </row>
  </sheetData>
  <mergeCells count="3">
    <mergeCell ref="D12:E12"/>
    <mergeCell ref="D13:E13"/>
    <mergeCell ref="D14:E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5" sqref="E25"/>
    </sheetView>
  </sheetViews>
  <sheetFormatPr defaultRowHeight="15" x14ac:dyDescent="0.25"/>
  <cols>
    <col min="1" max="1" width="12.140625" customWidth="1"/>
    <col min="2" max="2" width="13" customWidth="1"/>
    <col min="3" max="3" width="12.140625" bestFit="1" customWidth="1"/>
    <col min="4" max="4" width="8.28515625" bestFit="1" customWidth="1"/>
    <col min="5" max="5" width="15.28515625" customWidth="1"/>
    <col min="6" max="6" width="15.42578125" customWidth="1"/>
    <col min="7" max="7" width="9.5703125" bestFit="1" customWidth="1"/>
    <col min="8" max="8" width="13.28515625" bestFit="1" customWidth="1"/>
  </cols>
  <sheetData>
    <row r="1" spans="1:8" x14ac:dyDescent="0.25">
      <c r="B1" s="60">
        <v>44087</v>
      </c>
      <c r="C1" s="61">
        <v>44455</v>
      </c>
    </row>
    <row r="2" spans="1:8" x14ac:dyDescent="0.25">
      <c r="B2" s="42"/>
    </row>
    <row r="3" spans="1:8" s="45" customFormat="1" ht="30" x14ac:dyDescent="0.25">
      <c r="B3" s="43" t="s">
        <v>22</v>
      </c>
      <c r="C3" s="44" t="s">
        <v>23</v>
      </c>
      <c r="D3" s="44" t="s">
        <v>24</v>
      </c>
      <c r="E3" s="44" t="s">
        <v>25</v>
      </c>
      <c r="F3" s="44" t="s">
        <v>26</v>
      </c>
    </row>
    <row r="4" spans="1:8" ht="15.75" thickBot="1" x14ac:dyDescent="0.3">
      <c r="A4" s="61">
        <v>44130</v>
      </c>
      <c r="B4" s="46">
        <v>505.38</v>
      </c>
      <c r="C4" s="47">
        <v>3.3173000000000002E-4</v>
      </c>
      <c r="D4" s="48">
        <v>366</v>
      </c>
      <c r="E4" s="49">
        <f t="shared" ref="E4" si="0">B4*C4*D4</f>
        <v>61.359792908400003</v>
      </c>
      <c r="F4" s="50">
        <f t="shared" ref="F4" si="1">B4+E4</f>
        <v>566.73979290839998</v>
      </c>
      <c r="G4" s="57">
        <f>F4*2%</f>
        <v>11.334795858168</v>
      </c>
      <c r="H4" s="50">
        <f>F4+G4</f>
        <v>578.07458876656801</v>
      </c>
    </row>
    <row r="5" spans="1:8" x14ac:dyDescent="0.25">
      <c r="B5" s="56"/>
      <c r="D5" s="64" t="s">
        <v>27</v>
      </c>
      <c r="E5" s="65"/>
      <c r="F5" s="52">
        <f>SUM(F4:F4)</f>
        <v>566.73979290839998</v>
      </c>
    </row>
    <row r="6" spans="1:8" ht="15.75" thickBot="1" x14ac:dyDescent="0.3">
      <c r="B6" s="56">
        <f>SUM(B4:B5)</f>
        <v>505.38</v>
      </c>
      <c r="D6" s="66" t="s">
        <v>28</v>
      </c>
      <c r="E6" s="67"/>
      <c r="F6" s="53">
        <f>F5*2%</f>
        <v>11.334795858168</v>
      </c>
    </row>
    <row r="7" spans="1:8" ht="16.5" thickBot="1" x14ac:dyDescent="0.3">
      <c r="D7" s="68" t="s">
        <v>29</v>
      </c>
      <c r="E7" s="69"/>
      <c r="F7" s="54">
        <f>SUM(F5:F6)</f>
        <v>578.07458876656801</v>
      </c>
      <c r="H7" s="56">
        <f>SUM(H4:H6)</f>
        <v>578.07458876656801</v>
      </c>
    </row>
    <row r="8" spans="1:8" ht="16.5" thickBot="1" x14ac:dyDescent="0.3">
      <c r="D8" s="42">
        <v>24</v>
      </c>
      <c r="E8" s="62">
        <v>1441.23</v>
      </c>
      <c r="F8" s="55"/>
      <c r="H8" s="56">
        <f>E8*D8</f>
        <v>34589.520000000004</v>
      </c>
    </row>
    <row r="9" spans="1:8" ht="15.75" thickBot="1" x14ac:dyDescent="0.3">
      <c r="H9" s="63">
        <f>SUM(H7:H8)</f>
        <v>35167.594588766573</v>
      </c>
    </row>
    <row r="25" spans="7:7" x14ac:dyDescent="0.25">
      <c r="G25">
        <v>366</v>
      </c>
    </row>
  </sheetData>
  <mergeCells count="3">
    <mergeCell ref="D5:E5"/>
    <mergeCell ref="D6:E6"/>
    <mergeCell ref="D7:E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ZELIA SILVEIRA KELBY</cp:lastModifiedBy>
  <cp:lastPrinted>2021-08-17T15:27:36Z</cp:lastPrinted>
  <dcterms:created xsi:type="dcterms:W3CDTF">2016-11-10T16:40:21Z</dcterms:created>
  <dcterms:modified xsi:type="dcterms:W3CDTF">2022-11-10T18:46:42Z</dcterms:modified>
</cp:coreProperties>
</file>