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evens\PycharmProjects\Master_Python\summaries\"/>
    </mc:Choice>
  </mc:AlternateContent>
  <xr:revisionPtr revIDLastSave="0" documentId="13_ncr:1_{CFAB81AE-6573-436B-8198-232945DF68BF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KPI" sheetId="1" r:id="rId1"/>
    <sheet name="Total pow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1" i="1" l="1"/>
  <c r="N37" i="1"/>
  <c r="U20" i="2" l="1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19" i="2"/>
  <c r="U18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3" i="2"/>
  <c r="U2" i="2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19" i="1"/>
  <c r="O1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2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19" i="1"/>
  <c r="N18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N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M2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19" i="1"/>
  <c r="M18" i="1"/>
</calcChain>
</file>

<file path=xl/sharedStrings.xml><?xml version="1.0" encoding="utf-8"?>
<sst xmlns="http://schemas.openxmlformats.org/spreadsheetml/2006/main" count="108" uniqueCount="69">
  <si>
    <t>Case</t>
  </si>
  <si>
    <t>Total cost</t>
  </si>
  <si>
    <t>Emissions</t>
  </si>
  <si>
    <t>Self-generation</t>
  </si>
  <si>
    <t>fc_hours</t>
  </si>
  <si>
    <t>TEr</t>
  </si>
  <si>
    <t>T_mean</t>
  </si>
  <si>
    <t>Spot_mean</t>
  </si>
  <si>
    <t>el_price</t>
  </si>
  <si>
    <t>dh_price</t>
  </si>
  <si>
    <t>year_0.6_bio_fc.xlsx</t>
  </si>
  <si>
    <t>year_0.6_fc.xlsx</t>
  </si>
  <si>
    <t>year_0.8_bio_fc.xlsx</t>
  </si>
  <si>
    <t>year_0.8_fc.xlsx</t>
  </si>
  <si>
    <t>year_1.0_bio_fc.xlsx</t>
  </si>
  <si>
    <t>year_1.0_fc.xlsx</t>
  </si>
  <si>
    <t>year_1.2_bio_fc.xlsx</t>
  </si>
  <si>
    <t>year_1.2_fc.xlsx</t>
  </si>
  <si>
    <t>year_1.4_bio_fc.xlsx</t>
  </si>
  <si>
    <t>year_1.4_fc.xlsx</t>
  </si>
  <si>
    <t>year_1.6_bio_fc.xlsx</t>
  </si>
  <si>
    <t>year_1.6_fc.xlsx</t>
  </si>
  <si>
    <t>year_1.8_bio_fc.xlsx</t>
  </si>
  <si>
    <t>year_1.8_fc.xlsx</t>
  </si>
  <si>
    <t>year_2.0_bio_fc.xlsx</t>
  </si>
  <si>
    <t>year_2.0_fc.xlsx</t>
  </si>
  <si>
    <t>2050_year_0.6_bio_fc.xlsx</t>
  </si>
  <si>
    <t>2050_year_0.6_fc.xlsx</t>
  </si>
  <si>
    <t>2050_year_0.8_bio_fc.xlsx</t>
  </si>
  <si>
    <t>2050_year_0.8_fc.xlsx</t>
  </si>
  <si>
    <t>2050_year_1.0_bio_fc.xlsx</t>
  </si>
  <si>
    <t>2050_year_1.0_fc.xlsx</t>
  </si>
  <si>
    <t>2050_year_1.2_bio_fc.xlsx</t>
  </si>
  <si>
    <t>2050_year_1.2_fc.xlsx</t>
  </si>
  <si>
    <t>2050_year_1.4_bio_fc.xlsx</t>
  </si>
  <si>
    <t>2050_year_1.4_fc.xlsx</t>
  </si>
  <si>
    <t>2050_year_1.6_bio_fc.xlsx</t>
  </si>
  <si>
    <t>2050_year_1.6_fc.xlsx</t>
  </si>
  <si>
    <t>2050_year_1.8_bio_fc.xlsx</t>
  </si>
  <si>
    <t>2050_year_1.8_fc.xlsx</t>
  </si>
  <si>
    <t>2050_year_2.0_bio_fc.xlsx</t>
  </si>
  <si>
    <t>2050_year_2.0_fc.xlsx</t>
  </si>
  <si>
    <t>P_demand</t>
  </si>
  <si>
    <t>P_pv</t>
  </si>
  <si>
    <t>P_fc</t>
  </si>
  <si>
    <t>P_bio</t>
  </si>
  <si>
    <t>P_imp</t>
  </si>
  <si>
    <t>P_exp</t>
  </si>
  <si>
    <t>Boiler</t>
  </si>
  <si>
    <t>V_bat_ch</t>
  </si>
  <si>
    <t>V_bat_dis</t>
  </si>
  <si>
    <t>Q_demand</t>
  </si>
  <si>
    <t>Q_st</t>
  </si>
  <si>
    <t>Q_fc</t>
  </si>
  <si>
    <t>Q_bio</t>
  </si>
  <si>
    <t>Q_dh</t>
  </si>
  <si>
    <t>Q_heater</t>
  </si>
  <si>
    <t>V_tes_ch</t>
  </si>
  <si>
    <t>V_tes_dis</t>
  </si>
  <si>
    <t>2050_year_bio_fc.xlsx</t>
  </si>
  <si>
    <t>Base 2050</t>
  </si>
  <si>
    <t>2050_year_fc.xlsx</t>
  </si>
  <si>
    <t>Base 2020</t>
  </si>
  <si>
    <t>year_bio_fc.xlsx</t>
  </si>
  <si>
    <t>year_fc.xlsx</t>
  </si>
  <si>
    <t>d_Cost</t>
  </si>
  <si>
    <t>d_Emission</t>
  </si>
  <si>
    <t>s_sg</t>
  </si>
  <si>
    <t>d_PFC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</si>
</sst>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\ %"/>
    <numFmt numFmtId="165" formatCode="0.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4" borderId="5" xfId="0" applyFill="1" applyBorder="1"/>
    <xf numFmtId="0" fontId="0" fillId="4" borderId="0" xfId="0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7" xfId="0" applyFill="1" applyBorder="1"/>
    <xf numFmtId="0" fontId="0" fillId="5" borderId="8" xfId="0" applyFill="1" applyBorder="1"/>
    <xf numFmtId="0" fontId="1" fillId="0" borderId="10" xfId="0" applyFont="1" applyBorder="1" applyAlignment="1">
      <alignment horizontal="center" vertical="top"/>
    </xf>
    <xf numFmtId="0" fontId="0" fillId="2" borderId="5" xfId="0" applyFill="1" applyBorder="1"/>
    <xf numFmtId="0" fontId="0" fillId="2" borderId="0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7" xfId="0" applyFill="1" applyBorder="1"/>
    <xf numFmtId="0" fontId="0" fillId="3" borderId="8" xfId="0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3" borderId="5" xfId="0" applyFont="1" applyFill="1" applyBorder="1"/>
    <xf numFmtId="0" fontId="2" fillId="3" borderId="0" xfId="0" applyFont="1" applyFill="1" applyBorder="1"/>
    <xf numFmtId="0" fontId="2" fillId="2" borderId="5" xfId="0" applyFont="1" applyFill="1" applyBorder="1"/>
    <xf numFmtId="0" fontId="2" fillId="2" borderId="0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5" borderId="5" xfId="0" applyFont="1" applyFill="1" applyBorder="1"/>
    <xf numFmtId="0" fontId="2" fillId="5" borderId="0" xfId="0" applyFont="1" applyFill="1" applyBorder="1"/>
    <xf numFmtId="0" fontId="2" fillId="4" borderId="5" xfId="0" applyFont="1" applyFill="1" applyBorder="1"/>
    <xf numFmtId="0" fontId="2" fillId="4" borderId="0" xfId="0" applyFont="1" applyFill="1" applyBorder="1"/>
    <xf numFmtId="0" fontId="2" fillId="0" borderId="0" xfId="0" applyFont="1"/>
    <xf numFmtId="0" fontId="1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65" fontId="0" fillId="0" borderId="0" xfId="0" applyNumberFormat="1"/>
    <xf numFmtId="9" fontId="0" fillId="2" borderId="0" xfId="1" applyFont="1" applyFill="1" applyBorder="1"/>
    <xf numFmtId="9" fontId="2" fillId="3" borderId="0" xfId="1" applyFont="1" applyFill="1" applyBorder="1"/>
    <xf numFmtId="9" fontId="0" fillId="3" borderId="0" xfId="1" applyFont="1" applyFill="1" applyBorder="1"/>
    <xf numFmtId="9" fontId="2" fillId="2" borderId="0" xfId="1" applyFont="1" applyFill="1" applyBorder="1"/>
    <xf numFmtId="11" fontId="2" fillId="2" borderId="3" xfId="0" applyNumberFormat="1" applyFont="1" applyFill="1" applyBorder="1"/>
    <xf numFmtId="11" fontId="0" fillId="2" borderId="0" xfId="0" applyNumberFormat="1" applyFill="1" applyBorder="1"/>
    <xf numFmtId="11" fontId="2" fillId="3" borderId="0" xfId="0" applyNumberFormat="1" applyFont="1" applyFill="1" applyBorder="1"/>
    <xf numFmtId="11" fontId="0" fillId="3" borderId="0" xfId="0" applyNumberFormat="1" applyFill="1" applyBorder="1"/>
    <xf numFmtId="11" fontId="2" fillId="2" borderId="0" xfId="0" applyNumberFormat="1" applyFont="1" applyFill="1" applyBorder="1"/>
    <xf numFmtId="11" fontId="2" fillId="4" borderId="3" xfId="0" applyNumberFormat="1" applyFont="1" applyFill="1" applyBorder="1"/>
    <xf numFmtId="11" fontId="0" fillId="4" borderId="0" xfId="0" applyNumberFormat="1" applyFill="1" applyBorder="1"/>
    <xf numFmtId="11" fontId="2" fillId="5" borderId="0" xfId="0" applyNumberFormat="1" applyFont="1" applyFill="1" applyBorder="1"/>
    <xf numFmtId="11" fontId="0" fillId="5" borderId="0" xfId="0" applyNumberFormat="1" applyFill="1" applyBorder="1"/>
    <xf numFmtId="11" fontId="2" fillId="4" borderId="0" xfId="0" applyNumberFormat="1" applyFont="1" applyFill="1" applyBorder="1"/>
    <xf numFmtId="11" fontId="0" fillId="5" borderId="8" xfId="0" applyNumberFormat="1" applyFill="1" applyBorder="1"/>
    <xf numFmtId="164" fontId="2" fillId="4" borderId="0" xfId="1" applyNumberFormat="1" applyFont="1" applyFill="1" applyBorder="1"/>
    <xf numFmtId="164" fontId="0" fillId="4" borderId="0" xfId="1" applyNumberFormat="1" applyFont="1" applyFill="1" applyBorder="1"/>
    <xf numFmtId="164" fontId="2" fillId="5" borderId="0" xfId="1" applyNumberFormat="1" applyFont="1" applyFill="1" applyBorder="1"/>
    <xf numFmtId="164" fontId="0" fillId="5" borderId="0" xfId="1" applyNumberFormat="1" applyFont="1" applyFill="1" applyBorder="1"/>
    <xf numFmtId="164" fontId="2" fillId="4" borderId="3" xfId="1" applyNumberFormat="1" applyFont="1" applyFill="1" applyBorder="1"/>
    <xf numFmtId="164" fontId="0" fillId="5" borderId="8" xfId="1" applyNumberFormat="1" applyFont="1" applyFill="1" applyBorder="1"/>
    <xf numFmtId="0" fontId="1" fillId="0" borderId="11" xfId="0" applyFont="1" applyFill="1" applyBorder="1" applyAlignment="1">
      <alignment horizontal="center" vertical="top"/>
    </xf>
    <xf numFmtId="11" fontId="2" fillId="2" borderId="4" xfId="0" applyNumberFormat="1" applyFont="1" applyFill="1" applyBorder="1"/>
    <xf numFmtId="11" fontId="0" fillId="2" borderId="6" xfId="0" applyNumberFormat="1" applyFill="1" applyBorder="1"/>
    <xf numFmtId="11" fontId="2" fillId="3" borderId="6" xfId="0" applyNumberFormat="1" applyFont="1" applyFill="1" applyBorder="1"/>
    <xf numFmtId="11" fontId="0" fillId="3" borderId="6" xfId="0" applyNumberFormat="1" applyFill="1" applyBorder="1"/>
    <xf numFmtId="11" fontId="2" fillId="2" borderId="6" xfId="0" applyNumberFormat="1" applyFont="1" applyFill="1" applyBorder="1"/>
    <xf numFmtId="11" fontId="0" fillId="3" borderId="9" xfId="0" applyNumberFormat="1" applyFill="1" applyBorder="1"/>
    <xf numFmtId="11" fontId="2" fillId="4" borderId="4" xfId="0" applyNumberFormat="1" applyFont="1" applyFill="1" applyBorder="1"/>
    <xf numFmtId="11" fontId="0" fillId="4" borderId="6" xfId="0" applyNumberFormat="1" applyFill="1" applyBorder="1"/>
    <xf numFmtId="11" fontId="2" fillId="5" borderId="6" xfId="0" applyNumberFormat="1" applyFont="1" applyFill="1" applyBorder="1"/>
    <xf numFmtId="11" fontId="0" fillId="5" borderId="6" xfId="0" applyNumberFormat="1" applyFill="1" applyBorder="1"/>
    <xf numFmtId="11" fontId="2" fillId="4" borderId="6" xfId="0" applyNumberFormat="1" applyFont="1" applyFill="1" applyBorder="1"/>
    <xf numFmtId="11" fontId="0" fillId="5" borderId="9" xfId="0" applyNumberFormat="1" applyFill="1" applyBorder="1"/>
    <xf numFmtId="164" fontId="2" fillId="2" borderId="3" xfId="1" applyNumberFormat="1" applyFont="1" applyFill="1" applyBorder="1"/>
    <xf numFmtId="164" fontId="0" fillId="2" borderId="0" xfId="1" applyNumberFormat="1" applyFont="1" applyFill="1" applyBorder="1"/>
    <xf numFmtId="164" fontId="2" fillId="3" borderId="0" xfId="1" applyNumberFormat="1" applyFont="1" applyFill="1" applyBorder="1"/>
    <xf numFmtId="164" fontId="0" fillId="3" borderId="0" xfId="1" applyNumberFormat="1" applyFont="1" applyFill="1" applyBorder="1"/>
    <xf numFmtId="164" fontId="2" fillId="2" borderId="0" xfId="1" applyNumberFormat="1" applyFont="1" applyFill="1" applyBorder="1"/>
    <xf numFmtId="166" fontId="2" fillId="5" borderId="6" xfId="1" applyNumberFormat="1" applyFont="1" applyFill="1" applyBorder="1"/>
    <xf numFmtId="166" fontId="2" fillId="2" borderId="0" xfId="1" applyNumberFormat="1" applyFont="1" applyFill="1" applyBorder="1"/>
    <xf numFmtId="166" fontId="3" fillId="2" borderId="0" xfId="1" applyNumberFormat="1" applyFont="1" applyFill="1" applyBorder="1"/>
    <xf numFmtId="166" fontId="2" fillId="3" borderId="0" xfId="1" applyNumberFormat="1" applyFont="1" applyFill="1" applyBorder="1"/>
    <xf numFmtId="166" fontId="3" fillId="3" borderId="0" xfId="1" applyNumberFormat="1" applyFont="1" applyFill="1" applyBorder="1"/>
    <xf numFmtId="166" fontId="2" fillId="4" borderId="4" xfId="1" applyNumberFormat="1" applyFont="1" applyFill="1" applyBorder="1"/>
    <xf numFmtId="166" fontId="0" fillId="4" borderId="6" xfId="1" applyNumberFormat="1" applyFont="1" applyFill="1" applyBorder="1"/>
    <xf numFmtId="166" fontId="0" fillId="5" borderId="6" xfId="1" applyNumberFormat="1" applyFont="1" applyFill="1" applyBorder="1"/>
    <xf numFmtId="166" fontId="2" fillId="4" borderId="6" xfId="1" applyNumberFormat="1" applyFont="1" applyFill="1" applyBorder="1"/>
    <xf numFmtId="166" fontId="0" fillId="5" borderId="9" xfId="1" applyNumberFormat="1" applyFont="1" applyFill="1" applyBorder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workbookViewId="0">
      <selection activeCell="R24" sqref="R24"/>
    </sheetView>
  </sheetViews>
  <sheetFormatPr defaultRowHeight="14.25" x14ac:dyDescent="0.45"/>
  <cols>
    <col min="2" max="2" width="15.86328125" customWidth="1"/>
    <col min="14" max="14" width="10.53125" customWidth="1"/>
  </cols>
  <sheetData>
    <row r="1" spans="1:15" ht="14.65" thickBot="1" x14ac:dyDescent="0.5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31"/>
      <c r="M1" s="28" t="s">
        <v>65</v>
      </c>
      <c r="N1" s="28" t="s">
        <v>66</v>
      </c>
      <c r="O1" s="28" t="s">
        <v>67</v>
      </c>
    </row>
    <row r="2" spans="1:15" x14ac:dyDescent="0.45">
      <c r="A2" s="1">
        <v>1</v>
      </c>
      <c r="B2" s="15" t="s">
        <v>10</v>
      </c>
      <c r="C2" s="16">
        <v>152894.41954854241</v>
      </c>
      <c r="D2" s="37">
        <v>487403381.92053229</v>
      </c>
      <c r="E2" s="16">
        <v>0.73793488034492283</v>
      </c>
      <c r="F2" s="16">
        <v>7255</v>
      </c>
      <c r="G2" s="16">
        <v>1.1680080744110199</v>
      </c>
      <c r="H2" s="16">
        <v>3.3894292237442918</v>
      </c>
      <c r="I2" s="16">
        <v>3.9288034246575218E-2</v>
      </c>
      <c r="J2" s="16">
        <v>56909.298681427063</v>
      </c>
      <c r="K2" s="16">
        <v>25754.18866954742</v>
      </c>
      <c r="L2" s="16"/>
      <c r="M2" s="67">
        <f>C2/$C$36-1</f>
        <v>-0.21859987321064289</v>
      </c>
      <c r="N2" s="36">
        <f>D2/$D$36-1</f>
        <v>22.804972277156562</v>
      </c>
      <c r="O2" s="73">
        <f>E2-$E$36</f>
        <v>0.22371458669866273</v>
      </c>
    </row>
    <row r="3" spans="1:15" x14ac:dyDescent="0.45">
      <c r="A3" s="1">
        <v>2</v>
      </c>
      <c r="B3" s="9" t="s">
        <v>11</v>
      </c>
      <c r="C3" s="10">
        <v>153356.5042095157</v>
      </c>
      <c r="D3" s="38">
        <v>487405771.22457552</v>
      </c>
      <c r="E3" s="10">
        <v>0.73773770699948582</v>
      </c>
      <c r="F3" s="10">
        <v>7254</v>
      </c>
      <c r="G3" s="10">
        <v>1.1680080744110199</v>
      </c>
      <c r="H3" s="10">
        <v>3.3894292237442918</v>
      </c>
      <c r="I3" s="10">
        <v>3.9288034246575218E-2</v>
      </c>
      <c r="J3" s="10">
        <v>56956.382740317989</v>
      </c>
      <c r="K3" s="10">
        <v>26182.770404439361</v>
      </c>
      <c r="L3" s="10"/>
      <c r="M3" s="68">
        <f>C3/$C$37-1</f>
        <v>-0.26616566364280503</v>
      </c>
      <c r="N3" s="33">
        <f>D3/$D$37-1</f>
        <v>14.807733995235601</v>
      </c>
      <c r="O3" s="74">
        <f t="shared" ref="O3:O17" si="0">E3-$E$36</f>
        <v>0.22351741335322572</v>
      </c>
    </row>
    <row r="4" spans="1:15" x14ac:dyDescent="0.45">
      <c r="A4" s="1">
        <v>3</v>
      </c>
      <c r="B4" s="17" t="s">
        <v>12</v>
      </c>
      <c r="C4" s="18">
        <v>162143.56054919201</v>
      </c>
      <c r="D4" s="39">
        <v>487349235.33049268</v>
      </c>
      <c r="E4" s="18">
        <v>0.73791688273385037</v>
      </c>
      <c r="F4" s="18">
        <v>7266</v>
      </c>
      <c r="G4" s="18">
        <v>1.1680080744110199</v>
      </c>
      <c r="H4" s="18">
        <v>3.3894292237442918</v>
      </c>
      <c r="I4" s="18">
        <v>3.9288034246575218E-2</v>
      </c>
      <c r="J4" s="18">
        <v>56909.487080467137</v>
      </c>
      <c r="K4" s="18">
        <v>25426.753276289681</v>
      </c>
      <c r="L4" s="18"/>
      <c r="M4" s="69">
        <f>C4/$C$36-1</f>
        <v>-0.17133012999868968</v>
      </c>
      <c r="N4" s="34">
        <f t="shared" ref="N4" si="1">D4/$D$36-1</f>
        <v>22.802327736468897</v>
      </c>
      <c r="O4" s="75">
        <f t="shared" si="0"/>
        <v>0.22369658908759027</v>
      </c>
    </row>
    <row r="5" spans="1:15" x14ac:dyDescent="0.45">
      <c r="A5" s="1">
        <v>4</v>
      </c>
      <c r="B5" s="11" t="s">
        <v>13</v>
      </c>
      <c r="C5" s="12">
        <v>162963.70921434319</v>
      </c>
      <c r="D5" s="40">
        <v>487366878.93278933</v>
      </c>
      <c r="E5" s="12">
        <v>0.73777508380700063</v>
      </c>
      <c r="F5" s="12">
        <v>7262</v>
      </c>
      <c r="G5" s="12">
        <v>1.1680080744110199</v>
      </c>
      <c r="H5" s="12">
        <v>3.3894292237442918</v>
      </c>
      <c r="I5" s="12">
        <v>3.9288034246575218E-2</v>
      </c>
      <c r="J5" s="12">
        <v>56950.20564327918</v>
      </c>
      <c r="K5" s="12">
        <v>26215.407611850169</v>
      </c>
      <c r="L5" s="12"/>
      <c r="M5" s="70">
        <f>C5/$C$37-1</f>
        <v>-0.22019371778172003</v>
      </c>
      <c r="N5" s="35">
        <f t="shared" ref="N5" si="2">D5/$D$37-1</f>
        <v>14.806472625265613</v>
      </c>
      <c r="O5" s="76">
        <f t="shared" si="0"/>
        <v>0.22355479016074054</v>
      </c>
    </row>
    <row r="6" spans="1:15" x14ac:dyDescent="0.45">
      <c r="A6" s="1">
        <v>5</v>
      </c>
      <c r="B6" s="19" t="s">
        <v>14</v>
      </c>
      <c r="C6" s="20">
        <v>171952.368973075</v>
      </c>
      <c r="D6" s="41">
        <v>487163352.6239289</v>
      </c>
      <c r="E6" s="20">
        <v>0.73761125466957689</v>
      </c>
      <c r="F6" s="20">
        <v>7269</v>
      </c>
      <c r="G6" s="20">
        <v>1.1680080744110199</v>
      </c>
      <c r="H6" s="20">
        <v>3.3894292237442918</v>
      </c>
      <c r="I6" s="20">
        <v>3.9288034246575218E-2</v>
      </c>
      <c r="J6" s="20">
        <v>56950.178723158591</v>
      </c>
      <c r="K6" s="20">
        <v>25639.041866579792</v>
      </c>
      <c r="L6" s="20"/>
      <c r="M6" s="71">
        <f>C6/$C$36-1</f>
        <v>-0.12120008490805612</v>
      </c>
      <c r="N6" s="36">
        <f t="shared" ref="N6" si="3">D6/$D$36-1</f>
        <v>22.793249152198271</v>
      </c>
      <c r="O6" s="73">
        <f t="shared" si="0"/>
        <v>0.22339096102331679</v>
      </c>
    </row>
    <row r="7" spans="1:15" x14ac:dyDescent="0.45">
      <c r="A7" s="1">
        <v>6</v>
      </c>
      <c r="B7" s="9" t="s">
        <v>15</v>
      </c>
      <c r="C7" s="10">
        <v>172406.7838159122</v>
      </c>
      <c r="D7" s="38">
        <v>487322013.03549612</v>
      </c>
      <c r="E7" s="10">
        <v>0.73775628655432768</v>
      </c>
      <c r="F7" s="10">
        <v>7264</v>
      </c>
      <c r="G7" s="10">
        <v>1.1680080744110199</v>
      </c>
      <c r="H7" s="10">
        <v>3.3894292237442918</v>
      </c>
      <c r="I7" s="10">
        <v>3.9288034246575218E-2</v>
      </c>
      <c r="J7" s="10">
        <v>56948.593929223898</v>
      </c>
      <c r="K7" s="10">
        <v>26083.576071888499</v>
      </c>
      <c r="L7" s="10"/>
      <c r="M7" s="68">
        <f>C7/$C$37-1</f>
        <v>-0.17500716101236002</v>
      </c>
      <c r="N7" s="33">
        <f t="shared" ref="N7" si="4">D7/$D$37-1</f>
        <v>14.805017516992917</v>
      </c>
      <c r="O7" s="74">
        <f t="shared" si="0"/>
        <v>0.22353599290806758</v>
      </c>
    </row>
    <row r="8" spans="1:15" x14ac:dyDescent="0.45">
      <c r="A8" s="1">
        <v>7</v>
      </c>
      <c r="B8" s="17" t="s">
        <v>16</v>
      </c>
      <c r="C8" s="18">
        <v>181874.15698957039</v>
      </c>
      <c r="D8" s="39">
        <v>486294817.61782998</v>
      </c>
      <c r="E8" s="18">
        <v>0.73780241686924042</v>
      </c>
      <c r="F8" s="18">
        <v>7307</v>
      </c>
      <c r="G8" s="18">
        <v>1.1680080744110199</v>
      </c>
      <c r="H8" s="18">
        <v>3.3894292237442918</v>
      </c>
      <c r="I8" s="18">
        <v>3.9288034246575218E-2</v>
      </c>
      <c r="J8" s="18">
        <v>56921.948261022662</v>
      </c>
      <c r="K8" s="18">
        <v>26007.255637463619</v>
      </c>
      <c r="L8" s="18"/>
      <c r="M8" s="69">
        <f>C8/$C$36-1</f>
        <v>-7.0492633079801803E-2</v>
      </c>
      <c r="N8" s="34">
        <f t="shared" ref="N8" si="5">D8/$D$36-1</f>
        <v>22.750829561959776</v>
      </c>
      <c r="O8" s="75">
        <f t="shared" si="0"/>
        <v>0.22358212322298032</v>
      </c>
    </row>
    <row r="9" spans="1:15" x14ac:dyDescent="0.45">
      <c r="A9" s="1">
        <v>8</v>
      </c>
      <c r="B9" s="11" t="s">
        <v>17</v>
      </c>
      <c r="C9" s="12">
        <v>182007.349405952</v>
      </c>
      <c r="D9" s="40">
        <v>486107690.54032171</v>
      </c>
      <c r="E9" s="12">
        <v>0.7373546451502333</v>
      </c>
      <c r="F9" s="12">
        <v>7299</v>
      </c>
      <c r="G9" s="12">
        <v>1.1680080744110199</v>
      </c>
      <c r="H9" s="12">
        <v>3.3894292237442918</v>
      </c>
      <c r="I9" s="12">
        <v>3.9288034246575218E-2</v>
      </c>
      <c r="J9" s="12">
        <v>56996.449984072693</v>
      </c>
      <c r="K9" s="12">
        <v>26100.466912639669</v>
      </c>
      <c r="L9" s="12"/>
      <c r="M9" s="70">
        <f>C9/$C$37-1</f>
        <v>-0.12906698576687203</v>
      </c>
      <c r="N9" s="35">
        <f t="shared" ref="N9" si="6">D9/$D$37-1</f>
        <v>14.765634136406513</v>
      </c>
      <c r="O9" s="76">
        <f t="shared" si="0"/>
        <v>0.22313435150397321</v>
      </c>
    </row>
    <row r="10" spans="1:15" x14ac:dyDescent="0.45">
      <c r="A10" s="1">
        <v>9</v>
      </c>
      <c r="B10" s="19" t="s">
        <v>18</v>
      </c>
      <c r="C10" s="20">
        <v>191552.87935419389</v>
      </c>
      <c r="D10" s="41">
        <v>484371033.13172019</v>
      </c>
      <c r="E10" s="20">
        <v>0.73544920733930363</v>
      </c>
      <c r="F10" s="20">
        <v>7333</v>
      </c>
      <c r="G10" s="20">
        <v>1.1680080744110199</v>
      </c>
      <c r="H10" s="20">
        <v>3.3894292237442918</v>
      </c>
      <c r="I10" s="20">
        <v>3.9288034246575218E-2</v>
      </c>
      <c r="J10" s="20">
        <v>57168.484214079668</v>
      </c>
      <c r="K10" s="20">
        <v>26124.28296897003</v>
      </c>
      <c r="L10" s="20"/>
      <c r="M10" s="71">
        <f>C10/$C$36-1</f>
        <v>-2.1027421038661065E-2</v>
      </c>
      <c r="N10" s="36">
        <f t="shared" ref="N10" si="7">D10/$D$36-1</f>
        <v>22.656871173368756</v>
      </c>
      <c r="O10" s="73">
        <f t="shared" si="0"/>
        <v>0.22122891369304354</v>
      </c>
    </row>
    <row r="11" spans="1:15" x14ac:dyDescent="0.45">
      <c r="A11" s="1">
        <v>10</v>
      </c>
      <c r="B11" s="9" t="s">
        <v>19</v>
      </c>
      <c r="C11" s="10">
        <v>191674.08557115489</v>
      </c>
      <c r="D11" s="38">
        <v>485241652.80146939</v>
      </c>
      <c r="E11" s="10">
        <v>0.736494397160393</v>
      </c>
      <c r="F11" s="10">
        <v>7342</v>
      </c>
      <c r="G11" s="10">
        <v>1.1680080744110199</v>
      </c>
      <c r="H11" s="10">
        <v>3.3894292237442918</v>
      </c>
      <c r="I11" s="10">
        <v>3.9288034246575218E-2</v>
      </c>
      <c r="J11" s="10">
        <v>57087.282749524667</v>
      </c>
      <c r="K11" s="10">
        <v>26215.407611850169</v>
      </c>
      <c r="L11" s="10"/>
      <c r="M11" s="68">
        <f>C11/$C$37-1</f>
        <v>-8.2810174195057429E-2</v>
      </c>
      <c r="N11" s="33">
        <f t="shared" ref="N11" si="8">D11/$D$37-1</f>
        <v>14.737546462821488</v>
      </c>
      <c r="O11" s="74">
        <f t="shared" si="0"/>
        <v>0.2222741035141329</v>
      </c>
    </row>
    <row r="12" spans="1:15" x14ac:dyDescent="0.45">
      <c r="A12" s="1">
        <v>11</v>
      </c>
      <c r="B12" s="17" t="s">
        <v>20</v>
      </c>
      <c r="C12" s="18">
        <v>195667.25715384781</v>
      </c>
      <c r="D12" s="39">
        <v>20474856.103413671</v>
      </c>
      <c r="E12" s="18">
        <v>0.5142202936462601</v>
      </c>
      <c r="F12" s="18">
        <v>0</v>
      </c>
      <c r="G12" s="18">
        <v>1.1680080744110199</v>
      </c>
      <c r="H12" s="18">
        <v>3.3894292237442918</v>
      </c>
      <c r="I12" s="18">
        <v>3.9288034246575218E-2</v>
      </c>
      <c r="J12" s="18">
        <v>89644.943883719025</v>
      </c>
      <c r="K12" s="18">
        <v>28112.834987927741</v>
      </c>
      <c r="L12" s="18"/>
      <c r="M12" s="69">
        <f>C12/$C$36-1</f>
        <v>0</v>
      </c>
      <c r="N12" s="34">
        <f t="shared" ref="N12" si="9">D12/$D$36-1</f>
        <v>0</v>
      </c>
      <c r="O12" s="75">
        <f t="shared" si="0"/>
        <v>0</v>
      </c>
    </row>
    <row r="13" spans="1:15" x14ac:dyDescent="0.45">
      <c r="A13" s="1">
        <v>12</v>
      </c>
      <c r="B13" s="11" t="s">
        <v>21</v>
      </c>
      <c r="C13" s="12">
        <v>200936.56466156919</v>
      </c>
      <c r="D13" s="40">
        <v>482365079.97328287</v>
      </c>
      <c r="E13" s="12">
        <v>0.73254562451829841</v>
      </c>
      <c r="F13" s="12">
        <v>7333</v>
      </c>
      <c r="G13" s="12">
        <v>1.1680080744110199</v>
      </c>
      <c r="H13" s="12">
        <v>3.3894292237442918</v>
      </c>
      <c r="I13" s="12">
        <v>3.9288034246575218E-2</v>
      </c>
      <c r="J13" s="12">
        <v>57496.970030111537</v>
      </c>
      <c r="K13" s="12">
        <v>25988.953478850992</v>
      </c>
      <c r="L13" s="12"/>
      <c r="M13" s="70">
        <f>C13/$C$37-1</f>
        <v>-3.8487794577885537E-2</v>
      </c>
      <c r="N13" s="35">
        <f t="shared" ref="N13" si="10">D13/$D$37-1</f>
        <v>14.644252331380144</v>
      </c>
      <c r="O13" s="76">
        <f t="shared" si="0"/>
        <v>0.21832533087203831</v>
      </c>
    </row>
    <row r="14" spans="1:15" x14ac:dyDescent="0.45">
      <c r="A14" s="1">
        <v>13</v>
      </c>
      <c r="B14" s="19" t="s">
        <v>22</v>
      </c>
      <c r="C14" s="20">
        <v>195667.25715384781</v>
      </c>
      <c r="D14" s="41">
        <v>20474856.103413671</v>
      </c>
      <c r="E14" s="20">
        <v>0.5142202936462601</v>
      </c>
      <c r="F14" s="20">
        <v>0</v>
      </c>
      <c r="G14" s="20">
        <v>1.1680080744110199</v>
      </c>
      <c r="H14" s="20">
        <v>3.3894292237442918</v>
      </c>
      <c r="I14" s="20">
        <v>3.9288034246575218E-2</v>
      </c>
      <c r="J14" s="20">
        <v>89644.943883719025</v>
      </c>
      <c r="K14" s="20">
        <v>28112.834987927741</v>
      </c>
      <c r="L14" s="20"/>
      <c r="M14" s="71">
        <f>C14/$C$36-1</f>
        <v>0</v>
      </c>
      <c r="N14" s="36">
        <f t="shared" ref="N14" si="11">D14/$D$36-1</f>
        <v>0</v>
      </c>
      <c r="O14" s="73">
        <f t="shared" si="0"/>
        <v>0</v>
      </c>
    </row>
    <row r="15" spans="1:15" x14ac:dyDescent="0.45">
      <c r="A15" s="1">
        <v>14</v>
      </c>
      <c r="B15" s="9" t="s">
        <v>23</v>
      </c>
      <c r="C15" s="10">
        <v>208979.73372408291</v>
      </c>
      <c r="D15" s="38">
        <v>30833373.801170871</v>
      </c>
      <c r="E15" s="10">
        <v>4.967136458247888E-2</v>
      </c>
      <c r="F15" s="10">
        <v>0</v>
      </c>
      <c r="G15" s="10">
        <v>1.1680080744110199</v>
      </c>
      <c r="H15" s="10">
        <v>3.3894292237442918</v>
      </c>
      <c r="I15" s="10">
        <v>3.9288034246575218E-2</v>
      </c>
      <c r="J15" s="10">
        <v>144346.7057980836</v>
      </c>
      <c r="K15" s="10">
        <v>50112.992877498633</v>
      </c>
      <c r="L15" s="10"/>
      <c r="M15" s="68">
        <f>C15/$C$37-1</f>
        <v>0</v>
      </c>
      <c r="N15" s="33">
        <f t="shared" ref="N15" si="12">D15/$D$37-1</f>
        <v>0</v>
      </c>
      <c r="O15" s="74">
        <f t="shared" si="0"/>
        <v>-0.4645489290637812</v>
      </c>
    </row>
    <row r="16" spans="1:15" x14ac:dyDescent="0.45">
      <c r="A16" s="1">
        <v>15</v>
      </c>
      <c r="B16" s="17" t="s">
        <v>24</v>
      </c>
      <c r="C16" s="18">
        <v>195667.25715384781</v>
      </c>
      <c r="D16" s="39">
        <v>20474856.103413671</v>
      </c>
      <c r="E16" s="18">
        <v>0.5142202936462601</v>
      </c>
      <c r="F16" s="18">
        <v>0</v>
      </c>
      <c r="G16" s="18">
        <v>1.1680080744110199</v>
      </c>
      <c r="H16" s="18">
        <v>3.3894292237442918</v>
      </c>
      <c r="I16" s="18">
        <v>3.9288034246575218E-2</v>
      </c>
      <c r="J16" s="18">
        <v>89644.943883719025</v>
      </c>
      <c r="K16" s="18">
        <v>28112.834987927741</v>
      </c>
      <c r="L16" s="18"/>
      <c r="M16" s="69">
        <f>C16/$C$36-1</f>
        <v>0</v>
      </c>
      <c r="N16" s="34">
        <f t="shared" ref="N16" si="13">D16/$D$36-1</f>
        <v>0</v>
      </c>
      <c r="O16" s="75">
        <f t="shared" si="0"/>
        <v>0</v>
      </c>
    </row>
    <row r="17" spans="1:15" ht="14.65" thickBot="1" x14ac:dyDescent="0.5">
      <c r="A17" s="1">
        <v>16</v>
      </c>
      <c r="B17" s="11" t="s">
        <v>25</v>
      </c>
      <c r="C17" s="12">
        <v>208979.73372408291</v>
      </c>
      <c r="D17" s="40">
        <v>30833373.801170871</v>
      </c>
      <c r="E17" s="12">
        <v>4.967136458247888E-2</v>
      </c>
      <c r="F17" s="12">
        <v>0</v>
      </c>
      <c r="G17" s="12">
        <v>1.1680080744110199</v>
      </c>
      <c r="H17" s="12">
        <v>3.3894292237442918</v>
      </c>
      <c r="I17" s="12">
        <v>3.9288034246575218E-2</v>
      </c>
      <c r="J17" s="12">
        <v>144346.7057980836</v>
      </c>
      <c r="K17" s="12">
        <v>50112.992877498633</v>
      </c>
      <c r="L17" s="12"/>
      <c r="M17" s="70">
        <f>C17/$C$37-1</f>
        <v>0</v>
      </c>
      <c r="N17" s="35">
        <f t="shared" ref="N17" si="14">D17/$D$37-1</f>
        <v>0</v>
      </c>
      <c r="O17" s="76">
        <f t="shared" si="0"/>
        <v>-0.4645489290637812</v>
      </c>
    </row>
    <row r="18" spans="1:15" x14ac:dyDescent="0.45">
      <c r="A18" s="1">
        <v>17</v>
      </c>
      <c r="B18" s="21" t="s">
        <v>26</v>
      </c>
      <c r="C18" s="22">
        <v>140280.38922487051</v>
      </c>
      <c r="D18" s="42">
        <v>8472722.7687089369</v>
      </c>
      <c r="E18" s="22">
        <v>0.7379244801432856</v>
      </c>
      <c r="F18" s="22">
        <v>7259</v>
      </c>
      <c r="G18" s="22">
        <v>1.1680080744110199</v>
      </c>
      <c r="H18" s="22">
        <v>3.3894292237442918</v>
      </c>
      <c r="I18" s="22">
        <v>3.9288034246575218E-2</v>
      </c>
      <c r="J18" s="22">
        <v>56910.886050502551</v>
      </c>
      <c r="K18" s="22">
        <v>25355.223237239559</v>
      </c>
      <c r="L18" s="22"/>
      <c r="M18" s="52">
        <f>C18/$C$40-1</f>
        <v>-0.22602577488567321</v>
      </c>
      <c r="N18" s="52">
        <f>D18/$D$40-1</f>
        <v>-3.3024896551301697E-2</v>
      </c>
      <c r="O18" s="77">
        <f>E18-$E$40</f>
        <v>9.9322534385917205E-3</v>
      </c>
    </row>
    <row r="19" spans="1:15" x14ac:dyDescent="0.45">
      <c r="A19" s="1">
        <v>18</v>
      </c>
      <c r="B19" s="2" t="s">
        <v>27</v>
      </c>
      <c r="C19" s="3">
        <v>141069.24846231169</v>
      </c>
      <c r="D19" s="43">
        <v>8482407.0757055786</v>
      </c>
      <c r="E19" s="3">
        <v>0.73759950264213303</v>
      </c>
      <c r="F19" s="3">
        <v>7257</v>
      </c>
      <c r="G19" s="3">
        <v>1.1680080744110199</v>
      </c>
      <c r="H19" s="3">
        <v>3.3894292237442918</v>
      </c>
      <c r="I19" s="3">
        <v>3.9288034246575218E-2</v>
      </c>
      <c r="J19" s="3">
        <v>56974.150361713931</v>
      </c>
      <c r="K19" s="3">
        <v>26100.466912639669</v>
      </c>
      <c r="L19" s="3"/>
      <c r="M19" s="49">
        <f>C19/$C$41-1</f>
        <v>-0.2255619668984864</v>
      </c>
      <c r="N19" s="49">
        <f>D19/$D$41-1</f>
        <v>-3.0268372249742548E-2</v>
      </c>
      <c r="O19" s="78">
        <f>E18-$E$41</f>
        <v>9.1618659384656853E-3</v>
      </c>
    </row>
    <row r="20" spans="1:15" x14ac:dyDescent="0.45">
      <c r="A20" s="1">
        <v>19</v>
      </c>
      <c r="B20" s="23" t="s">
        <v>28</v>
      </c>
      <c r="C20" s="24">
        <v>150125.50035719309</v>
      </c>
      <c r="D20" s="44">
        <v>8475262.7977234963</v>
      </c>
      <c r="E20" s="24">
        <v>0.73779581551476403</v>
      </c>
      <c r="F20" s="24">
        <v>7262</v>
      </c>
      <c r="G20" s="24">
        <v>1.1680080744110199</v>
      </c>
      <c r="H20" s="24">
        <v>3.3894292237442918</v>
      </c>
      <c r="I20" s="24">
        <v>3.9288034246575218E-2</v>
      </c>
      <c r="J20" s="24">
        <v>56926.681661423201</v>
      </c>
      <c r="K20" s="24">
        <v>25613.523984523999</v>
      </c>
      <c r="L20" s="24"/>
      <c r="M20" s="50">
        <f>C20/$C$40-1</f>
        <v>-0.17170697592946915</v>
      </c>
      <c r="N20" s="50">
        <f t="shared" ref="N20" si="15">D20/$D$40-1</f>
        <v>-3.2735008060179593E-2</v>
      </c>
      <c r="O20" s="72">
        <f t="shared" ref="O20" si="16">E20-$E$40</f>
        <v>9.8035888100701518E-3</v>
      </c>
    </row>
    <row r="21" spans="1:15" x14ac:dyDescent="0.45">
      <c r="A21" s="1">
        <v>20</v>
      </c>
      <c r="B21" s="4" t="s">
        <v>29</v>
      </c>
      <c r="C21" s="5">
        <v>150643.82673018749</v>
      </c>
      <c r="D21" s="45">
        <v>8477935.9075603876</v>
      </c>
      <c r="E21" s="5">
        <v>0.73762919305880525</v>
      </c>
      <c r="F21" s="5">
        <v>7260</v>
      </c>
      <c r="G21" s="5">
        <v>1.1680080744110199</v>
      </c>
      <c r="H21" s="5">
        <v>3.3894292237442918</v>
      </c>
      <c r="I21" s="5">
        <v>3.9288034246575218E-2</v>
      </c>
      <c r="J21" s="5">
        <v>56955.825688292112</v>
      </c>
      <c r="K21" s="5">
        <v>26113.962323012951</v>
      </c>
      <c r="L21" s="5"/>
      <c r="M21" s="51">
        <f>C21/$C$41-1</f>
        <v>-0.17299971366204692</v>
      </c>
      <c r="N21" s="51">
        <f t="shared" ref="N21" si="17">D21/$D$41-1</f>
        <v>-3.0779528237033005E-2</v>
      </c>
      <c r="O21" s="79">
        <f t="shared" ref="O21" si="18">E20-$E$41</f>
        <v>9.0332013099441166E-3</v>
      </c>
    </row>
    <row r="22" spans="1:15" x14ac:dyDescent="0.45">
      <c r="A22" s="1">
        <v>21</v>
      </c>
      <c r="B22" s="25" t="s">
        <v>30</v>
      </c>
      <c r="C22" s="26">
        <v>159934.36252816301</v>
      </c>
      <c r="D22" s="46">
        <v>8477897.3399296571</v>
      </c>
      <c r="E22" s="26">
        <v>0.73777484670571614</v>
      </c>
      <c r="F22" s="26">
        <v>7272</v>
      </c>
      <c r="G22" s="26">
        <v>1.1680080744110199</v>
      </c>
      <c r="H22" s="26">
        <v>3.3894292237442918</v>
      </c>
      <c r="I22" s="26">
        <v>3.9288034246575218E-2</v>
      </c>
      <c r="J22" s="26">
        <v>56932.9707109964</v>
      </c>
      <c r="K22" s="26">
        <v>25843.03317248536</v>
      </c>
      <c r="L22" s="26"/>
      <c r="M22" s="48">
        <f>C22/$C$40-1</f>
        <v>-0.11758817472012861</v>
      </c>
      <c r="N22" s="48">
        <f t="shared" ref="N22" si="19">D22/$D$40-1</f>
        <v>-3.2434332965303292E-2</v>
      </c>
      <c r="O22" s="80">
        <f t="shared" ref="O22" si="20">E22-$E$40</f>
        <v>9.7826200010222575E-3</v>
      </c>
    </row>
    <row r="23" spans="1:15" x14ac:dyDescent="0.45">
      <c r="A23" s="1">
        <v>22</v>
      </c>
      <c r="B23" s="2" t="s">
        <v>31</v>
      </c>
      <c r="C23" s="3">
        <v>160318.1975176585</v>
      </c>
      <c r="D23" s="43">
        <v>8484150.9975471925</v>
      </c>
      <c r="E23" s="3">
        <v>0.73770794409077467</v>
      </c>
      <c r="F23" s="3">
        <v>7264</v>
      </c>
      <c r="G23" s="3">
        <v>1.1680080744110199</v>
      </c>
      <c r="H23" s="3">
        <v>3.3894292237442918</v>
      </c>
      <c r="I23" s="3">
        <v>3.9288034246575218E-2</v>
      </c>
      <c r="J23" s="3">
        <v>56956.886461893962</v>
      </c>
      <c r="K23" s="3">
        <v>26206.180403907769</v>
      </c>
      <c r="L23" s="3"/>
      <c r="M23" s="49">
        <f>C23/$C$41-1</f>
        <v>-0.11988962222957278</v>
      </c>
      <c r="N23" s="49">
        <f t="shared" ref="N23" si="21">D23/$D$41-1</f>
        <v>-3.0069002406837853E-2</v>
      </c>
      <c r="O23" s="78">
        <f t="shared" ref="O23" si="22">E22-$E$41</f>
        <v>9.0122325008962223E-3</v>
      </c>
    </row>
    <row r="24" spans="1:15" x14ac:dyDescent="0.45">
      <c r="A24" s="1">
        <v>23</v>
      </c>
      <c r="B24" s="23" t="s">
        <v>32</v>
      </c>
      <c r="C24" s="24">
        <v>169416.07278936659</v>
      </c>
      <c r="D24" s="44">
        <v>8476895.330105057</v>
      </c>
      <c r="E24" s="24">
        <v>0.73777210275939553</v>
      </c>
      <c r="F24" s="24">
        <v>7308</v>
      </c>
      <c r="G24" s="24">
        <v>1.1680080744110199</v>
      </c>
      <c r="H24" s="24">
        <v>3.3894292237442918</v>
      </c>
      <c r="I24" s="24">
        <v>3.9288034246575218E-2</v>
      </c>
      <c r="J24" s="24">
        <v>56927.657208009347</v>
      </c>
      <c r="K24" s="24">
        <v>25761.69062365541</v>
      </c>
      <c r="L24" s="24"/>
      <c r="M24" s="50">
        <f>C24/$C$40-1</f>
        <v>-6.5274380948072697E-2</v>
      </c>
      <c r="N24" s="50">
        <f t="shared" ref="N24" si="23">D24/$D$40-1</f>
        <v>-3.254869036613528E-2</v>
      </c>
      <c r="O24" s="72">
        <f t="shared" ref="O24" si="24">E24-$E$40</f>
        <v>9.7798760547016528E-3</v>
      </c>
    </row>
    <row r="25" spans="1:15" x14ac:dyDescent="0.45">
      <c r="A25" s="1">
        <v>24</v>
      </c>
      <c r="B25" s="4" t="s">
        <v>33</v>
      </c>
      <c r="C25" s="5">
        <v>169896.878851174</v>
      </c>
      <c r="D25" s="45">
        <v>8482658.8939744104</v>
      </c>
      <c r="E25" s="5">
        <v>0.73762978698828352</v>
      </c>
      <c r="F25" s="5">
        <v>7303</v>
      </c>
      <c r="G25" s="5">
        <v>1.1680080744110199</v>
      </c>
      <c r="H25" s="5">
        <v>3.3894292237442918</v>
      </c>
      <c r="I25" s="5">
        <v>3.9288034246575218E-2</v>
      </c>
      <c r="J25" s="5">
        <v>56963.31479059461</v>
      </c>
      <c r="K25" s="5">
        <v>26215.407611850169</v>
      </c>
      <c r="L25" s="5"/>
      <c r="M25" s="51">
        <f>C25/$C$41-1</f>
        <v>-6.7304844097606176E-2</v>
      </c>
      <c r="N25" s="51">
        <f t="shared" ref="N25" si="25">D25/$D$41-1</f>
        <v>-3.0239583706873518E-2</v>
      </c>
      <c r="O25" s="79">
        <f t="shared" ref="O25" si="26">E24-$E$41</f>
        <v>9.0094885545756176E-3</v>
      </c>
    </row>
    <row r="26" spans="1:15" x14ac:dyDescent="0.45">
      <c r="A26" s="1">
        <v>25</v>
      </c>
      <c r="B26" s="25" t="s">
        <v>34</v>
      </c>
      <c r="C26" s="26">
        <v>179293.95517681481</v>
      </c>
      <c r="D26" s="46">
        <v>8493620.1602936834</v>
      </c>
      <c r="E26" s="26">
        <v>0.73688663180722225</v>
      </c>
      <c r="F26" s="26">
        <v>7345</v>
      </c>
      <c r="G26" s="26">
        <v>1.1680080744110199</v>
      </c>
      <c r="H26" s="26">
        <v>3.3894292237442918</v>
      </c>
      <c r="I26" s="26">
        <v>3.9288034246575218E-2</v>
      </c>
      <c r="J26" s="26">
        <v>57018.699444927923</v>
      </c>
      <c r="K26" s="26">
        <v>26089.206710804559</v>
      </c>
      <c r="L26" s="26"/>
      <c r="M26" s="48">
        <f>C26/$C$40-1</f>
        <v>-1.0774771923319215E-2</v>
      </c>
      <c r="N26" s="48">
        <f t="shared" ref="N26" si="27">D26/$D$40-1</f>
        <v>-3.0639918552954226E-2</v>
      </c>
      <c r="O26" s="80">
        <f t="shared" ref="O26" si="28">E26-$E$40</f>
        <v>8.8944051025283688E-3</v>
      </c>
    </row>
    <row r="27" spans="1:15" x14ac:dyDescent="0.45">
      <c r="A27" s="1">
        <v>26</v>
      </c>
      <c r="B27" s="2" t="s">
        <v>35</v>
      </c>
      <c r="C27" s="3">
        <v>179448.09877549979</v>
      </c>
      <c r="D27" s="43">
        <v>8529890.9689721763</v>
      </c>
      <c r="E27" s="3">
        <v>0.73585937539171553</v>
      </c>
      <c r="F27" s="3">
        <v>7316</v>
      </c>
      <c r="G27" s="3">
        <v>1.1680080744110199</v>
      </c>
      <c r="H27" s="3">
        <v>3.3894292237442918</v>
      </c>
      <c r="I27" s="3">
        <v>3.9288034246575218E-2</v>
      </c>
      <c r="J27" s="3">
        <v>57181.197843194612</v>
      </c>
      <c r="K27" s="3">
        <v>26178.025258894351</v>
      </c>
      <c r="L27" s="3"/>
      <c r="M27" s="49">
        <f>C27/$C$41-1</f>
        <v>-1.4870822845334364E-2</v>
      </c>
      <c r="N27" s="49">
        <f t="shared" ref="N27" si="29">D27/$D$41-1</f>
        <v>-2.4839885654089899E-2</v>
      </c>
      <c r="O27" s="78">
        <f t="shared" ref="O27" si="30">E26-$E$41</f>
        <v>8.1240176024023336E-3</v>
      </c>
    </row>
    <row r="28" spans="1:15" x14ac:dyDescent="0.45">
      <c r="A28" s="1">
        <v>27</v>
      </c>
      <c r="B28" s="23" t="s">
        <v>36</v>
      </c>
      <c r="C28" s="24">
        <v>188531.6092225872</v>
      </c>
      <c r="D28" s="44">
        <v>8619881.837876698</v>
      </c>
      <c r="E28" s="24">
        <v>0.73184194751509224</v>
      </c>
      <c r="F28" s="24">
        <v>7257</v>
      </c>
      <c r="G28" s="24">
        <v>1.1680080744110199</v>
      </c>
      <c r="H28" s="24">
        <v>3.3894292237442918</v>
      </c>
      <c r="I28" s="24">
        <v>3.9288034246575218E-2</v>
      </c>
      <c r="J28" s="24">
        <v>57596.250366174012</v>
      </c>
      <c r="K28" s="24">
        <v>25768.374409612341</v>
      </c>
      <c r="L28" s="24"/>
      <c r="M28" s="50">
        <f>C28/$C$40-1</f>
        <v>4.0192481385978862E-2</v>
      </c>
      <c r="N28" s="50">
        <f t="shared" ref="N28" si="31">D28/$D$40-1</f>
        <v>-1.6229922843741806E-2</v>
      </c>
      <c r="O28" s="72">
        <f t="shared" ref="O28" si="32">E28-$E$40</f>
        <v>3.8497208103983604E-3</v>
      </c>
    </row>
    <row r="29" spans="1:15" x14ac:dyDescent="0.45">
      <c r="A29" s="1">
        <v>28</v>
      </c>
      <c r="B29" s="4" t="s">
        <v>37</v>
      </c>
      <c r="C29" s="5">
        <v>188647.67161630411</v>
      </c>
      <c r="D29" s="45">
        <v>8594443.7404279262</v>
      </c>
      <c r="E29" s="5">
        <v>0.73266307895553739</v>
      </c>
      <c r="F29" s="5">
        <v>7338</v>
      </c>
      <c r="G29" s="5">
        <v>1.1680080744110199</v>
      </c>
      <c r="H29" s="5">
        <v>3.3894292237442918</v>
      </c>
      <c r="I29" s="5">
        <v>3.9288034246575218E-2</v>
      </c>
      <c r="J29" s="5">
        <v>57507.001818173972</v>
      </c>
      <c r="K29" s="5">
        <v>25887.520717990428</v>
      </c>
      <c r="L29" s="5"/>
      <c r="M29" s="51">
        <f>C29/$C$41-1</f>
        <v>3.5632736037025436E-2</v>
      </c>
      <c r="N29" s="51">
        <f t="shared" ref="N29" si="33">D29/$D$41-1</f>
        <v>-1.7460038921802812E-2</v>
      </c>
      <c r="O29" s="79">
        <f t="shared" ref="O29" si="34">E28-$E$41</f>
        <v>3.0793333102723253E-3</v>
      </c>
    </row>
    <row r="30" spans="1:15" x14ac:dyDescent="0.45">
      <c r="A30" s="1">
        <v>29</v>
      </c>
      <c r="B30" s="25" t="s">
        <v>38</v>
      </c>
      <c r="C30" s="26">
        <v>191879.441478316</v>
      </c>
      <c r="D30" s="46">
        <v>19702401.099698432</v>
      </c>
      <c r="E30" s="26">
        <v>0.54149419683501587</v>
      </c>
      <c r="F30" s="26">
        <v>0</v>
      </c>
      <c r="G30" s="26">
        <v>1.1680080744110199</v>
      </c>
      <c r="H30" s="26">
        <v>3.3894292237442918</v>
      </c>
      <c r="I30" s="26">
        <v>3.9288034246575218E-2</v>
      </c>
      <c r="J30" s="26">
        <v>90185.481660201942</v>
      </c>
      <c r="K30" s="26">
        <v>24686.43417514774</v>
      </c>
      <c r="L30" s="26"/>
      <c r="M30" s="48">
        <f>C30/$C$40-1</f>
        <v>5.8663601192945336E-2</v>
      </c>
      <c r="N30" s="48">
        <f t="shared" ref="N30" si="35">D30/$D$40-1</f>
        <v>1.2485960961604459</v>
      </c>
      <c r="O30" s="80">
        <f t="shared" ref="O30" si="36">E30-$E$40</f>
        <v>-0.18649802986967801</v>
      </c>
    </row>
    <row r="31" spans="1:15" x14ac:dyDescent="0.45">
      <c r="A31" s="1">
        <v>30</v>
      </c>
      <c r="B31" s="2" t="s">
        <v>39</v>
      </c>
      <c r="C31" s="3">
        <v>199655.53698605901</v>
      </c>
      <c r="D31" s="43">
        <v>9185478.4023478869</v>
      </c>
      <c r="E31" s="3">
        <v>0.70882622182970656</v>
      </c>
      <c r="F31" s="3">
        <v>7089</v>
      </c>
      <c r="G31" s="3">
        <v>1.1680080744110199</v>
      </c>
      <c r="H31" s="3">
        <v>3.3894292237442918</v>
      </c>
      <c r="I31" s="3">
        <v>3.9288034246575218E-2</v>
      </c>
      <c r="J31" s="3">
        <v>61195.77763594834</v>
      </c>
      <c r="K31" s="3">
        <v>26706.088524533639</v>
      </c>
      <c r="L31" s="3"/>
      <c r="M31" s="49">
        <f>C31/$C$41-1</f>
        <v>9.606340890529963E-2</v>
      </c>
      <c r="N31" s="49">
        <f t="shared" ref="N31" si="37">D31/$D$41-1</f>
        <v>5.0108635824073211E-2</v>
      </c>
      <c r="O31" s="78">
        <f t="shared" ref="O31" si="38">E30-$E$41</f>
        <v>-0.18726841736980404</v>
      </c>
    </row>
    <row r="32" spans="1:15" x14ac:dyDescent="0.45">
      <c r="A32" s="1">
        <v>31</v>
      </c>
      <c r="B32" s="23" t="s">
        <v>40</v>
      </c>
      <c r="C32" s="26">
        <v>191879.441478316</v>
      </c>
      <c r="D32" s="46">
        <v>19702401.099698432</v>
      </c>
      <c r="E32" s="26">
        <v>0.54149419683501587</v>
      </c>
      <c r="F32" s="26">
        <v>0</v>
      </c>
      <c r="G32" s="26">
        <v>1.1680080744110199</v>
      </c>
      <c r="H32" s="26">
        <v>3.3894292237442918</v>
      </c>
      <c r="I32" s="26">
        <v>181</v>
      </c>
      <c r="J32" s="26">
        <v>90185.481660201942</v>
      </c>
      <c r="K32" s="26">
        <v>24686.43417514774</v>
      </c>
      <c r="L32" s="24"/>
      <c r="M32" s="50">
        <f>C32/$C$40-1</f>
        <v>5.8663601192945336E-2</v>
      </c>
      <c r="N32" s="50">
        <f t="shared" ref="N32" si="39">D32/$D$40-1</f>
        <v>1.2485960961604459</v>
      </c>
      <c r="O32" s="72">
        <f t="shared" ref="O32" si="40">E32-$E$40</f>
        <v>-0.18649802986967801</v>
      </c>
    </row>
    <row r="33" spans="1:15" ht="14.65" thickBot="1" x14ac:dyDescent="0.5">
      <c r="A33" s="1">
        <v>32</v>
      </c>
      <c r="B33" s="6" t="s">
        <v>41</v>
      </c>
      <c r="C33" s="7">
        <v>215978.96573749121</v>
      </c>
      <c r="D33" s="47">
        <v>30849591.8641521</v>
      </c>
      <c r="E33" s="7">
        <v>4.9639576068925273E-2</v>
      </c>
      <c r="F33" s="7">
        <v>0</v>
      </c>
      <c r="G33" s="7">
        <v>1.1680080744110199</v>
      </c>
      <c r="H33" s="7">
        <v>3.3894292237442918</v>
      </c>
      <c r="I33" s="7">
        <v>3.9288034246575218E-2</v>
      </c>
      <c r="J33" s="7">
        <v>153341.79654396919</v>
      </c>
      <c r="K33" s="7">
        <v>49901.272827012363</v>
      </c>
      <c r="L33" s="7"/>
      <c r="M33" s="53">
        <f>C33/$C$41-1</f>
        <v>0.18567531365085554</v>
      </c>
      <c r="N33" s="53">
        <f t="shared" ref="N33" si="41">D33/$D$41-1</f>
        <v>2.5268084479860775</v>
      </c>
      <c r="O33" s="81">
        <f t="shared" ref="O33" si="42">E32-$E$41</f>
        <v>-0.18726841736980404</v>
      </c>
    </row>
    <row r="35" spans="1:15" x14ac:dyDescent="0.45">
      <c r="A35" s="29" t="s">
        <v>62</v>
      </c>
    </row>
    <row r="36" spans="1:15" x14ac:dyDescent="0.45">
      <c r="A36" s="28">
        <v>1</v>
      </c>
      <c r="B36" s="27" t="s">
        <v>63</v>
      </c>
      <c r="C36" s="27">
        <v>195667.25715384781</v>
      </c>
      <c r="D36" s="27">
        <v>20474856.103413671</v>
      </c>
      <c r="E36" s="27">
        <v>0.5142202936462601</v>
      </c>
      <c r="F36" s="27">
        <v>0</v>
      </c>
      <c r="G36" s="27">
        <v>1.1680080744110199</v>
      </c>
      <c r="H36" s="27">
        <v>3.3894292237442918</v>
      </c>
      <c r="I36" s="27">
        <v>3.9288034246575218E-2</v>
      </c>
      <c r="J36" s="27">
        <v>89644.943883719025</v>
      </c>
      <c r="K36" s="27">
        <v>28112.834987927741</v>
      </c>
      <c r="L36" s="27"/>
      <c r="M36" s="27"/>
    </row>
    <row r="37" spans="1:15" x14ac:dyDescent="0.45">
      <c r="A37" s="28">
        <v>2</v>
      </c>
      <c r="B37" t="s">
        <v>64</v>
      </c>
      <c r="C37">
        <v>208979.73372408291</v>
      </c>
      <c r="D37">
        <v>30833373.801170871</v>
      </c>
      <c r="E37">
        <v>4.967136458247888E-2</v>
      </c>
      <c r="F37">
        <v>0</v>
      </c>
      <c r="G37">
        <v>1.1680080744110199</v>
      </c>
      <c r="H37">
        <v>3.3894292237442918</v>
      </c>
      <c r="I37">
        <v>3.9288034246575218E-2</v>
      </c>
      <c r="J37">
        <v>144346.7057980836</v>
      </c>
      <c r="K37">
        <v>50112.992877498633</v>
      </c>
      <c r="N37" s="82">
        <f>D40/D14</f>
        <v>0.42794390526279313</v>
      </c>
    </row>
    <row r="38" spans="1:15" x14ac:dyDescent="0.45">
      <c r="A38" s="28"/>
    </row>
    <row r="39" spans="1:15" x14ac:dyDescent="0.45">
      <c r="A39" s="29" t="s">
        <v>60</v>
      </c>
    </row>
    <row r="40" spans="1:15" x14ac:dyDescent="0.45">
      <c r="A40" s="29">
        <v>1</v>
      </c>
      <c r="B40" s="27" t="s">
        <v>59</v>
      </c>
      <c r="C40" s="27">
        <v>181246.84863265199</v>
      </c>
      <c r="D40" s="27">
        <v>8762089.8805885818</v>
      </c>
      <c r="E40" s="27">
        <v>0.72799222670469388</v>
      </c>
      <c r="F40" s="27">
        <v>7078</v>
      </c>
      <c r="G40" s="27">
        <v>1.1680080744110199</v>
      </c>
      <c r="H40" s="27">
        <v>3.3894292237442918</v>
      </c>
      <c r="I40" s="27">
        <v>3.9288034246575218E-2</v>
      </c>
      <c r="J40" s="27">
        <v>57831.548350316691</v>
      </c>
      <c r="K40" s="27">
        <v>25066.128955938599</v>
      </c>
      <c r="L40" s="27"/>
      <c r="M40" s="27"/>
    </row>
    <row r="41" spans="1:15" x14ac:dyDescent="0.45">
      <c r="A41" s="29">
        <v>2</v>
      </c>
      <c r="B41" t="s">
        <v>61</v>
      </c>
      <c r="C41">
        <v>182156.92209401121</v>
      </c>
      <c r="D41">
        <v>8747169.6632030644</v>
      </c>
      <c r="E41">
        <v>0.72876261420481991</v>
      </c>
      <c r="F41">
        <v>7088</v>
      </c>
      <c r="G41">
        <v>1.1680080744110199</v>
      </c>
      <c r="H41">
        <v>3.3894292237442918</v>
      </c>
      <c r="I41">
        <v>3.9288034246575218E-2</v>
      </c>
      <c r="J41">
        <v>57766.119468893732</v>
      </c>
      <c r="K41">
        <v>25958.621063433169</v>
      </c>
      <c r="N41">
        <f>1-D40/22987438</f>
        <v>0.6188313860557848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1"/>
  <sheetViews>
    <sheetView topLeftCell="B1" workbookViewId="0">
      <pane ySplit="1" topLeftCell="A12" activePane="bottomLeft" state="frozen"/>
      <selection pane="bottomLeft" activeCell="U18" sqref="U18"/>
    </sheetView>
  </sheetViews>
  <sheetFormatPr defaultRowHeight="14.25" x14ac:dyDescent="0.45"/>
  <cols>
    <col min="3" max="3" width="9.19921875" bestFit="1" customWidth="1"/>
    <col min="4" max="4" width="9.1328125" bestFit="1" customWidth="1"/>
    <col min="5" max="6" width="9.19921875" bestFit="1" customWidth="1"/>
    <col min="7" max="7" width="10.19921875" bestFit="1" customWidth="1"/>
    <col min="8" max="8" width="9.1328125" bestFit="1" customWidth="1"/>
    <col min="9" max="9" width="9.19921875" bestFit="1" customWidth="1"/>
    <col min="10" max="11" width="9.1328125" bestFit="1" customWidth="1"/>
    <col min="12" max="12" width="10.19921875" bestFit="1" customWidth="1"/>
    <col min="13" max="13" width="9.1328125" bestFit="1" customWidth="1"/>
    <col min="14" max="16" width="9.19921875" bestFit="1" customWidth="1"/>
    <col min="17" max="17" width="9.1328125" bestFit="1" customWidth="1"/>
    <col min="18" max="19" width="9.19921875" bestFit="1" customWidth="1"/>
  </cols>
  <sheetData>
    <row r="1" spans="1:21" ht="14.65" thickBot="1" x14ac:dyDescent="0.5">
      <c r="B1" s="8" t="s">
        <v>0</v>
      </c>
      <c r="C1" s="8" t="s">
        <v>42</v>
      </c>
      <c r="D1" s="8" t="s">
        <v>43</v>
      </c>
      <c r="E1" s="8" t="s">
        <v>44</v>
      </c>
      <c r="F1" s="8" t="s">
        <v>45</v>
      </c>
      <c r="G1" s="8" t="s">
        <v>46</v>
      </c>
      <c r="H1" s="8" t="s">
        <v>47</v>
      </c>
      <c r="I1" s="8" t="s">
        <v>48</v>
      </c>
      <c r="J1" s="8" t="s">
        <v>49</v>
      </c>
      <c r="K1" s="8" t="s">
        <v>50</v>
      </c>
      <c r="L1" s="8" t="s">
        <v>51</v>
      </c>
      <c r="M1" s="8" t="s">
        <v>52</v>
      </c>
      <c r="N1" s="8" t="s">
        <v>53</v>
      </c>
      <c r="O1" s="8" t="s">
        <v>54</v>
      </c>
      <c r="P1" s="8" t="s">
        <v>55</v>
      </c>
      <c r="Q1" s="8" t="s">
        <v>56</v>
      </c>
      <c r="R1" s="8" t="s">
        <v>57</v>
      </c>
      <c r="S1" s="8" t="s">
        <v>58</v>
      </c>
      <c r="U1" s="54" t="s">
        <v>68</v>
      </c>
    </row>
    <row r="2" spans="1:21" x14ac:dyDescent="0.45">
      <c r="A2" s="1">
        <v>1</v>
      </c>
      <c r="B2" s="15" t="s">
        <v>10</v>
      </c>
      <c r="C2" s="16">
        <v>902809.20904742589</v>
      </c>
      <c r="D2" s="16">
        <v>62785.686899999913</v>
      </c>
      <c r="E2" s="16">
        <v>711283.76825171651</v>
      </c>
      <c r="F2" s="16">
        <v>0</v>
      </c>
      <c r="G2" s="16">
        <v>424005.33672060841</v>
      </c>
      <c r="H2" s="16">
        <v>3529.1372824487498</v>
      </c>
      <c r="I2" s="16">
        <v>289314.75673603069</v>
      </c>
      <c r="J2" s="16">
        <v>48433.77613738268</v>
      </c>
      <c r="K2" s="16">
        <v>46012.087330588693</v>
      </c>
      <c r="L2" s="16">
        <v>1054488.44582002</v>
      </c>
      <c r="M2" s="16">
        <v>42224.726767999877</v>
      </c>
      <c r="N2" s="16">
        <v>640155.3914265458</v>
      </c>
      <c r="O2" s="16">
        <v>0</v>
      </c>
      <c r="P2" s="16">
        <v>88934.10740283053</v>
      </c>
      <c r="Q2" s="16">
        <v>0</v>
      </c>
      <c r="R2" s="16">
        <v>122810.7302678119</v>
      </c>
      <c r="S2" s="16">
        <v>116670.19375442179</v>
      </c>
      <c r="T2" s="16"/>
      <c r="U2" s="55">
        <f>E2-$E$36</f>
        <v>711283.76825171651</v>
      </c>
    </row>
    <row r="3" spans="1:21" x14ac:dyDescent="0.45">
      <c r="A3" s="1">
        <v>2</v>
      </c>
      <c r="B3" s="9" t="s">
        <v>11</v>
      </c>
      <c r="C3" s="10">
        <v>902809.20904742589</v>
      </c>
      <c r="D3" s="10">
        <v>62785.686899999913</v>
      </c>
      <c r="E3" s="10">
        <v>711278.67363290035</v>
      </c>
      <c r="F3" s="10">
        <v>0</v>
      </c>
      <c r="G3" s="10">
        <v>424553.23676421557</v>
      </c>
      <c r="H3" s="10">
        <v>3916.106067398026</v>
      </c>
      <c r="I3" s="10">
        <v>289476.79765139561</v>
      </c>
      <c r="J3" s="10">
        <v>48309.690617896209</v>
      </c>
      <c r="K3" s="10">
        <v>45894.206087001206</v>
      </c>
      <c r="L3" s="10">
        <v>1054488.44582002</v>
      </c>
      <c r="M3" s="10">
        <v>42224.726767999877</v>
      </c>
      <c r="N3" s="10">
        <v>640150.80626961123</v>
      </c>
      <c r="O3" s="10">
        <v>0</v>
      </c>
      <c r="P3" s="10">
        <v>88772.134285849606</v>
      </c>
      <c r="Q3" s="10">
        <v>0</v>
      </c>
      <c r="R3" s="10">
        <v>122720.38309674359</v>
      </c>
      <c r="S3" s="10">
        <v>116584.3639419064</v>
      </c>
      <c r="T3" s="10"/>
      <c r="U3" s="56">
        <f>E3-$E$37</f>
        <v>711278.67363290035</v>
      </c>
    </row>
    <row r="4" spans="1:21" x14ac:dyDescent="0.45">
      <c r="A4" s="1">
        <v>3</v>
      </c>
      <c r="B4" s="17" t="s">
        <v>12</v>
      </c>
      <c r="C4" s="18">
        <v>902809.20904742589</v>
      </c>
      <c r="D4" s="18">
        <v>62785.686899999913</v>
      </c>
      <c r="E4" s="18">
        <v>711211.92143766244</v>
      </c>
      <c r="F4" s="18">
        <v>0</v>
      </c>
      <c r="G4" s="18">
        <v>423999.67622123548</v>
      </c>
      <c r="H4" s="18">
        <v>3513.255923075284</v>
      </c>
      <c r="I4" s="18">
        <v>289269.46401200979</v>
      </c>
      <c r="J4" s="18">
        <v>48107.111538065787</v>
      </c>
      <c r="K4" s="18">
        <v>45701.755961276242</v>
      </c>
      <c r="L4" s="18">
        <v>1054488.44582002</v>
      </c>
      <c r="M4" s="18">
        <v>42224.726767999877</v>
      </c>
      <c r="N4" s="18">
        <v>640090.72929389705</v>
      </c>
      <c r="O4" s="18">
        <v>0</v>
      </c>
      <c r="P4" s="18">
        <v>88974.994584148881</v>
      </c>
      <c r="Q4" s="18">
        <v>0</v>
      </c>
      <c r="R4" s="18">
        <v>121429.3767611277</v>
      </c>
      <c r="S4" s="18">
        <v>115357.9079230913</v>
      </c>
      <c r="T4" s="18"/>
      <c r="U4" s="57">
        <f t="shared" ref="U4" si="0">E4-$E$36</f>
        <v>711211.92143766244</v>
      </c>
    </row>
    <row r="5" spans="1:21" x14ac:dyDescent="0.45">
      <c r="A5" s="1">
        <v>4</v>
      </c>
      <c r="B5" s="11" t="s">
        <v>13</v>
      </c>
      <c r="C5" s="12">
        <v>902809.20904742589</v>
      </c>
      <c r="D5" s="12">
        <v>62785.686899999913</v>
      </c>
      <c r="E5" s="12">
        <v>711220.27949108894</v>
      </c>
      <c r="F5" s="12">
        <v>0</v>
      </c>
      <c r="G5" s="12">
        <v>424480.07922652032</v>
      </c>
      <c r="H5" s="12">
        <v>3792.4682062987658</v>
      </c>
      <c r="I5" s="12">
        <v>289468.24799241847</v>
      </c>
      <c r="J5" s="12">
        <v>48322.407429293176</v>
      </c>
      <c r="K5" s="12">
        <v>45906.287057828202</v>
      </c>
      <c r="L5" s="12">
        <v>1054488.44582002</v>
      </c>
      <c r="M5" s="12">
        <v>42224.726767999877</v>
      </c>
      <c r="N5" s="12">
        <v>640098.25154198112</v>
      </c>
      <c r="O5" s="12">
        <v>0</v>
      </c>
      <c r="P5" s="12">
        <v>88772.134285849621</v>
      </c>
      <c r="Q5" s="12">
        <v>0</v>
      </c>
      <c r="R5" s="12">
        <v>121498.29536459759</v>
      </c>
      <c r="S5" s="12">
        <v>115423.3805963676</v>
      </c>
      <c r="T5" s="12"/>
      <c r="U5" s="58">
        <f t="shared" ref="U5" si="1">E5-$E$37</f>
        <v>711220.27949108894</v>
      </c>
    </row>
    <row r="6" spans="1:21" x14ac:dyDescent="0.45">
      <c r="A6" s="1">
        <v>5</v>
      </c>
      <c r="B6" s="19" t="s">
        <v>14</v>
      </c>
      <c r="C6" s="20">
        <v>902809.20904742589</v>
      </c>
      <c r="D6" s="20">
        <v>62785.686899999913</v>
      </c>
      <c r="E6" s="20">
        <v>710918.3756057194</v>
      </c>
      <c r="F6" s="20">
        <v>8.8825831117892301E-7</v>
      </c>
      <c r="G6" s="20">
        <v>424608.69339030859</v>
      </c>
      <c r="H6" s="20">
        <v>3615.9419960250762</v>
      </c>
      <c r="I6" s="20">
        <v>289487.18387350591</v>
      </c>
      <c r="J6" s="20">
        <v>48008.419600187473</v>
      </c>
      <c r="K6" s="20">
        <v>45607.998620147999</v>
      </c>
      <c r="L6" s="20">
        <v>1054488.44582002</v>
      </c>
      <c r="M6" s="20">
        <v>42224.726767999877</v>
      </c>
      <c r="N6" s="20">
        <v>639826.5380451479</v>
      </c>
      <c r="O6" s="20">
        <v>2.220645777947125E-6</v>
      </c>
      <c r="P6" s="20">
        <v>88964.182508539729</v>
      </c>
      <c r="Q6" s="20">
        <v>0</v>
      </c>
      <c r="R6" s="20">
        <v>120283.7075469837</v>
      </c>
      <c r="S6" s="20">
        <v>114269.52216955221</v>
      </c>
      <c r="T6" s="20"/>
      <c r="U6" s="59">
        <f t="shared" ref="U6" si="2">E6-$E$36</f>
        <v>710918.3756057194</v>
      </c>
    </row>
    <row r="7" spans="1:21" x14ac:dyDescent="0.45">
      <c r="A7" s="1">
        <v>6</v>
      </c>
      <c r="B7" s="9" t="s">
        <v>15</v>
      </c>
      <c r="C7" s="10">
        <v>902809.20904742589</v>
      </c>
      <c r="D7" s="10">
        <v>62785.686899999913</v>
      </c>
      <c r="E7" s="10">
        <v>711148.92855552188</v>
      </c>
      <c r="F7" s="10">
        <v>0</v>
      </c>
      <c r="G7" s="10">
        <v>424509.59685491968</v>
      </c>
      <c r="H7" s="10">
        <v>3747.7322305230459</v>
      </c>
      <c r="I7" s="10">
        <v>289488.51710703212</v>
      </c>
      <c r="J7" s="10">
        <v>47975.078509167142</v>
      </c>
      <c r="K7" s="10">
        <v>45576.324583708563</v>
      </c>
      <c r="L7" s="10">
        <v>1054488.44582002</v>
      </c>
      <c r="M7" s="10">
        <v>42224.726767999877</v>
      </c>
      <c r="N7" s="10">
        <v>640034.03569996986</v>
      </c>
      <c r="O7" s="10">
        <v>0</v>
      </c>
      <c r="P7" s="10">
        <v>88779.408476024953</v>
      </c>
      <c r="Q7" s="10">
        <v>0</v>
      </c>
      <c r="R7" s="10">
        <v>120764.8446201617</v>
      </c>
      <c r="S7" s="10">
        <v>114726.6023891537</v>
      </c>
      <c r="T7" s="10"/>
      <c r="U7" s="56">
        <f t="shared" ref="U7" si="3">E7-$E$37</f>
        <v>711148.92855552188</v>
      </c>
    </row>
    <row r="8" spans="1:21" x14ac:dyDescent="0.45">
      <c r="A8" s="1">
        <v>7</v>
      </c>
      <c r="B8" s="17" t="s">
        <v>16</v>
      </c>
      <c r="C8" s="18">
        <v>902809.20904742589</v>
      </c>
      <c r="D8" s="18">
        <v>62785.686899999913</v>
      </c>
      <c r="E8" s="18">
        <v>709640.44456095272</v>
      </c>
      <c r="F8" s="18">
        <v>0</v>
      </c>
      <c r="G8" s="18">
        <v>424198.70560021652</v>
      </c>
      <c r="H8" s="18">
        <v>951.07858054696101</v>
      </c>
      <c r="I8" s="18">
        <v>290490.44393132679</v>
      </c>
      <c r="J8" s="18">
        <v>47482.110042280743</v>
      </c>
      <c r="K8" s="18">
        <v>45108.004540250731</v>
      </c>
      <c r="L8" s="18">
        <v>1054488.44582002</v>
      </c>
      <c r="M8" s="18">
        <v>42224.726767999877</v>
      </c>
      <c r="N8" s="18">
        <v>638676.40010485775</v>
      </c>
      <c r="O8" s="18">
        <v>0</v>
      </c>
      <c r="P8" s="18">
        <v>89000.00897353125</v>
      </c>
      <c r="Q8" s="18">
        <v>0</v>
      </c>
      <c r="R8" s="18">
        <v>118062.6791533208</v>
      </c>
      <c r="S8" s="18">
        <v>112159.5451957234</v>
      </c>
      <c r="T8" s="18"/>
      <c r="U8" s="57">
        <f t="shared" ref="U8" si="4">E8-$E$36</f>
        <v>709640.44456095272</v>
      </c>
    </row>
    <row r="9" spans="1:21" x14ac:dyDescent="0.45">
      <c r="A9" s="1">
        <v>8</v>
      </c>
      <c r="B9" s="11" t="s">
        <v>17</v>
      </c>
      <c r="C9" s="12">
        <v>902809.20904742589</v>
      </c>
      <c r="D9" s="12">
        <v>62785.686899999913</v>
      </c>
      <c r="E9" s="12">
        <v>709338.07814294111</v>
      </c>
      <c r="F9" s="12">
        <v>0</v>
      </c>
      <c r="G9" s="12">
        <v>425303.00282342662</v>
      </c>
      <c r="H9" s="12">
        <v>1251.875552444345</v>
      </c>
      <c r="I9" s="12">
        <v>291006.46120666829</v>
      </c>
      <c r="J9" s="12">
        <v>47184.441196544823</v>
      </c>
      <c r="K9" s="12">
        <v>44825.219136717416</v>
      </c>
      <c r="L9" s="12">
        <v>1054488.44582002</v>
      </c>
      <c r="M9" s="12">
        <v>42224.726767999877</v>
      </c>
      <c r="N9" s="12">
        <v>638404.27032864746</v>
      </c>
      <c r="O9" s="12">
        <v>0</v>
      </c>
      <c r="P9" s="12">
        <v>88772.13428584965</v>
      </c>
      <c r="Q9" s="12">
        <v>0</v>
      </c>
      <c r="R9" s="12">
        <v>118382.93538291731</v>
      </c>
      <c r="S9" s="12">
        <v>112463.78861377139</v>
      </c>
      <c r="T9" s="12"/>
      <c r="U9" s="58">
        <f t="shared" ref="U9" si="5">E9-$E$37</f>
        <v>709338.07814294111</v>
      </c>
    </row>
    <row r="10" spans="1:21" x14ac:dyDescent="0.45">
      <c r="A10" s="1">
        <v>9</v>
      </c>
      <c r="B10" s="19" t="s">
        <v>18</v>
      </c>
      <c r="C10" s="20">
        <v>902809.20904742589</v>
      </c>
      <c r="D10" s="20">
        <v>62785.686899999913</v>
      </c>
      <c r="E10" s="20">
        <v>706692.1792507756</v>
      </c>
      <c r="F10" s="20">
        <v>8.9407898665315404E-7</v>
      </c>
      <c r="G10" s="20">
        <v>428273.45943138248</v>
      </c>
      <c r="H10" s="20">
        <v>143.52319799893729</v>
      </c>
      <c r="I10" s="20">
        <v>292417.65767399757</v>
      </c>
      <c r="J10" s="20">
        <v>47618.713272716668</v>
      </c>
      <c r="K10" s="20">
        <v>45237.777609060176</v>
      </c>
      <c r="L10" s="20">
        <v>1054488.44582002</v>
      </c>
      <c r="M10" s="20">
        <v>42224.726767999877</v>
      </c>
      <c r="N10" s="20">
        <v>636022.96132569795</v>
      </c>
      <c r="O10" s="20">
        <v>2.235197466632699E-6</v>
      </c>
      <c r="P10" s="20">
        <v>89531.18663672221</v>
      </c>
      <c r="Q10" s="20">
        <v>0</v>
      </c>
      <c r="R10" s="20">
        <v>114161.7317325169</v>
      </c>
      <c r="S10" s="20">
        <v>108453.64514586799</v>
      </c>
      <c r="T10" s="20"/>
      <c r="U10" s="59">
        <f t="shared" ref="U10" si="6">E10-$E$36</f>
        <v>706692.1792507756</v>
      </c>
    </row>
    <row r="11" spans="1:21" x14ac:dyDescent="0.45">
      <c r="A11" s="1">
        <v>10</v>
      </c>
      <c r="B11" s="9" t="s">
        <v>19</v>
      </c>
      <c r="C11" s="10">
        <v>902809.20904742589</v>
      </c>
      <c r="D11" s="10">
        <v>62785.686899999913</v>
      </c>
      <c r="E11" s="10">
        <v>708015.40047571063</v>
      </c>
      <c r="F11" s="10">
        <v>0</v>
      </c>
      <c r="G11" s="10">
        <v>426986.76419654558</v>
      </c>
      <c r="H11" s="10">
        <v>550.96179303334429</v>
      </c>
      <c r="I11" s="10">
        <v>292047.27075795922</v>
      </c>
      <c r="J11" s="10">
        <v>47608.199476721958</v>
      </c>
      <c r="K11" s="10">
        <v>45227.789502885673</v>
      </c>
      <c r="L11" s="10">
        <v>1054488.44582002</v>
      </c>
      <c r="M11" s="10">
        <v>42224.726767999877</v>
      </c>
      <c r="N11" s="10">
        <v>637213.86042814003</v>
      </c>
      <c r="O11" s="10">
        <v>0</v>
      </c>
      <c r="P11" s="10">
        <v>88772.134285849563</v>
      </c>
      <c r="Q11" s="10">
        <v>0</v>
      </c>
      <c r="R11" s="10">
        <v>115390.9283985873</v>
      </c>
      <c r="S11" s="10">
        <v>109621.3819786579</v>
      </c>
      <c r="T11" s="10"/>
      <c r="U11" s="56">
        <f t="shared" ref="U11" si="7">E11-$E$37</f>
        <v>708015.40047571063</v>
      </c>
    </row>
    <row r="12" spans="1:21" x14ac:dyDescent="0.45">
      <c r="A12" s="1">
        <v>11</v>
      </c>
      <c r="B12" s="17" t="s">
        <v>20</v>
      </c>
      <c r="C12" s="18">
        <v>902809.20904742589</v>
      </c>
      <c r="D12" s="18">
        <v>62785.686899999913</v>
      </c>
      <c r="E12" s="18">
        <v>0</v>
      </c>
      <c r="F12" s="18">
        <v>275403.29605893948</v>
      </c>
      <c r="G12" s="18">
        <v>813525.64165288885</v>
      </c>
      <c r="H12" s="18">
        <v>2.4702764977548598E-11</v>
      </c>
      <c r="I12" s="18">
        <v>246054.60352433339</v>
      </c>
      <c r="J12" s="18">
        <v>57016.240865519758</v>
      </c>
      <c r="K12" s="18">
        <v>54165.428822226488</v>
      </c>
      <c r="L12" s="18">
        <v>1054488.44582002</v>
      </c>
      <c r="M12" s="18">
        <v>42224.726767999877</v>
      </c>
      <c r="N12" s="18">
        <v>2.8572004169819041E-6</v>
      </c>
      <c r="O12" s="18">
        <v>688508.24014734838</v>
      </c>
      <c r="P12" s="18">
        <v>83517.825338318682</v>
      </c>
      <c r="Q12" s="18">
        <v>0</v>
      </c>
      <c r="R12" s="18">
        <v>116338.9992161737</v>
      </c>
      <c r="S12" s="18">
        <v>110522.04925534459</v>
      </c>
      <c r="T12" s="18"/>
      <c r="U12" s="57">
        <f t="shared" ref="U12" si="8">E12-$E$36</f>
        <v>0</v>
      </c>
    </row>
    <row r="13" spans="1:21" x14ac:dyDescent="0.45">
      <c r="A13" s="1">
        <v>12</v>
      </c>
      <c r="B13" s="11" t="s">
        <v>21</v>
      </c>
      <c r="C13" s="12">
        <v>902809.20904742589</v>
      </c>
      <c r="D13" s="12">
        <v>62785.686899999913</v>
      </c>
      <c r="E13" s="12">
        <v>703624.29529966274</v>
      </c>
      <c r="F13" s="12">
        <v>0</v>
      </c>
      <c r="G13" s="12">
        <v>434172.95447178109</v>
      </c>
      <c r="H13" s="12">
        <v>39.151501058622898</v>
      </c>
      <c r="I13" s="12">
        <v>295316.57169296802</v>
      </c>
      <c r="J13" s="12">
        <v>48360.088599785653</v>
      </c>
      <c r="K13" s="12">
        <v>45942.084169796173</v>
      </c>
      <c r="L13" s="12">
        <v>1054488.44582002</v>
      </c>
      <c r="M13" s="12">
        <v>42224.726767999877</v>
      </c>
      <c r="N13" s="12">
        <v>633261.86576969665</v>
      </c>
      <c r="O13" s="12">
        <v>0</v>
      </c>
      <c r="P13" s="12">
        <v>89314.867442590679</v>
      </c>
      <c r="Q13" s="12">
        <v>0</v>
      </c>
      <c r="R13" s="12">
        <v>112591.7170647258</v>
      </c>
      <c r="S13" s="12">
        <v>106962.1312114895</v>
      </c>
      <c r="T13" s="12"/>
      <c r="U13" s="58">
        <f t="shared" ref="U13" si="9">E13-$E$37</f>
        <v>703624.29529966274</v>
      </c>
    </row>
    <row r="14" spans="1:21" x14ac:dyDescent="0.45">
      <c r="A14" s="1">
        <v>13</v>
      </c>
      <c r="B14" s="19" t="s">
        <v>22</v>
      </c>
      <c r="C14" s="20">
        <v>902809.20904742589</v>
      </c>
      <c r="D14" s="20">
        <v>62785.686899999913</v>
      </c>
      <c r="E14" s="20">
        <v>0</v>
      </c>
      <c r="F14" s="20">
        <v>275182.22520753049</v>
      </c>
      <c r="G14" s="20">
        <v>814133.72283970763</v>
      </c>
      <c r="H14" s="20">
        <v>1.942968476015228E-11</v>
      </c>
      <c r="I14" s="20">
        <v>246439.96709707001</v>
      </c>
      <c r="J14" s="20">
        <v>57049.176079044053</v>
      </c>
      <c r="K14" s="20">
        <v>54196.717275086892</v>
      </c>
      <c r="L14" s="20">
        <v>1054488.44582002</v>
      </c>
      <c r="M14" s="20">
        <v>42224.726767999877</v>
      </c>
      <c r="N14" s="20">
        <v>1.0786565917928329E-6</v>
      </c>
      <c r="O14" s="20">
        <v>687955.5630188263</v>
      </c>
      <c r="P14" s="20">
        <v>83662.551708723389</v>
      </c>
      <c r="Q14" s="20">
        <v>0</v>
      </c>
      <c r="R14" s="20">
        <v>115887.2554734088</v>
      </c>
      <c r="S14" s="20">
        <v>110092.89269969059</v>
      </c>
      <c r="T14" s="20"/>
      <c r="U14" s="59">
        <f t="shared" ref="U14" si="10">E14-$E$36</f>
        <v>0</v>
      </c>
    </row>
    <row r="15" spans="1:21" x14ac:dyDescent="0.45">
      <c r="A15" s="1">
        <v>14</v>
      </c>
      <c r="B15" s="9" t="s">
        <v>23</v>
      </c>
      <c r="C15" s="10">
        <v>902809.20904742589</v>
      </c>
      <c r="D15" s="10">
        <v>62785.686899999913</v>
      </c>
      <c r="E15" s="10">
        <v>0</v>
      </c>
      <c r="F15" s="10">
        <v>0</v>
      </c>
      <c r="G15" s="10">
        <v>1553701.5078421191</v>
      </c>
      <c r="H15" s="10">
        <v>8.9528384705772623E-13</v>
      </c>
      <c r="I15" s="10">
        <v>710727.13095835818</v>
      </c>
      <c r="J15" s="10">
        <v>59017.094726710668</v>
      </c>
      <c r="K15" s="10">
        <v>56066.239990374772</v>
      </c>
      <c r="L15" s="10">
        <v>1054488.44582002</v>
      </c>
      <c r="M15" s="10">
        <v>42224.726767999877</v>
      </c>
      <c r="N15" s="10">
        <v>0</v>
      </c>
      <c r="O15" s="10">
        <v>0</v>
      </c>
      <c r="P15" s="10">
        <v>306374.50161397428</v>
      </c>
      <c r="Q15" s="10">
        <v>0</v>
      </c>
      <c r="R15" s="10">
        <v>96758.2704062384</v>
      </c>
      <c r="S15" s="10">
        <v>91920.356885926609</v>
      </c>
      <c r="T15" s="10"/>
      <c r="U15" s="56">
        <f t="shared" ref="U15" si="11">E15-$E$37</f>
        <v>0</v>
      </c>
    </row>
    <row r="16" spans="1:21" x14ac:dyDescent="0.45">
      <c r="A16" s="1">
        <v>15</v>
      </c>
      <c r="B16" s="17" t="s">
        <v>24</v>
      </c>
      <c r="C16" s="18">
        <v>902809.20904742589</v>
      </c>
      <c r="D16" s="18">
        <v>62785.686899999913</v>
      </c>
      <c r="E16" s="18">
        <v>0</v>
      </c>
      <c r="F16" s="18">
        <v>275118.93977826601</v>
      </c>
      <c r="G16" s="18">
        <v>814233.74381784338</v>
      </c>
      <c r="H16" s="18">
        <v>6.1624208101375213E-12</v>
      </c>
      <c r="I16" s="18">
        <v>246474.7553962809</v>
      </c>
      <c r="J16" s="18">
        <v>57088.121048070403</v>
      </c>
      <c r="K16" s="18">
        <v>54233.714995666633</v>
      </c>
      <c r="L16" s="18">
        <v>1054488.44582002</v>
      </c>
      <c r="M16" s="18">
        <v>42224.726767999877</v>
      </c>
      <c r="N16" s="18">
        <v>4.1909515858221039E-10</v>
      </c>
      <c r="O16" s="18">
        <v>687797.34944566456</v>
      </c>
      <c r="P16" s="18">
        <v>83773.964849863449</v>
      </c>
      <c r="Q16" s="18">
        <v>0</v>
      </c>
      <c r="R16" s="18">
        <v>115647.0127958032</v>
      </c>
      <c r="S16" s="18">
        <v>109864.6621559968</v>
      </c>
      <c r="T16" s="18"/>
      <c r="U16" s="57">
        <f t="shared" ref="U16" si="12">E16-$E$36</f>
        <v>0</v>
      </c>
    </row>
    <row r="17" spans="1:21" ht="14.65" thickBot="1" x14ac:dyDescent="0.5">
      <c r="A17" s="1">
        <v>16</v>
      </c>
      <c r="B17" s="13" t="s">
        <v>25</v>
      </c>
      <c r="C17" s="14">
        <v>902809.20904742589</v>
      </c>
      <c r="D17" s="14">
        <v>62785.686899999913</v>
      </c>
      <c r="E17" s="14">
        <v>0</v>
      </c>
      <c r="F17" s="14">
        <v>0</v>
      </c>
      <c r="G17" s="14">
        <v>1553701.5078421191</v>
      </c>
      <c r="H17" s="14">
        <v>8.9528384705772623E-13</v>
      </c>
      <c r="I17" s="14">
        <v>710727.13095835818</v>
      </c>
      <c r="J17" s="14">
        <v>59017.094726710668</v>
      </c>
      <c r="K17" s="14">
        <v>56066.239990374772</v>
      </c>
      <c r="L17" s="14">
        <v>1054488.44582002</v>
      </c>
      <c r="M17" s="14">
        <v>42224.726767999877</v>
      </c>
      <c r="N17" s="14">
        <v>0</v>
      </c>
      <c r="O17" s="14">
        <v>0</v>
      </c>
      <c r="P17" s="14">
        <v>306374.50161397428</v>
      </c>
      <c r="Q17" s="14">
        <v>0</v>
      </c>
      <c r="R17" s="14">
        <v>96758.2704062384</v>
      </c>
      <c r="S17" s="14">
        <v>91920.356885926609</v>
      </c>
      <c r="T17" s="14"/>
      <c r="U17" s="60">
        <f t="shared" ref="U17" si="13">E17-$E$37</f>
        <v>0</v>
      </c>
    </row>
    <row r="18" spans="1:21" x14ac:dyDescent="0.45">
      <c r="A18" s="1">
        <v>17</v>
      </c>
      <c r="B18" s="21" t="s">
        <v>26</v>
      </c>
      <c r="C18" s="22">
        <v>902809.20904742589</v>
      </c>
      <c r="D18" s="22">
        <v>62785.686899999913</v>
      </c>
      <c r="E18" s="22">
        <v>711269.25764573179</v>
      </c>
      <c r="F18" s="22">
        <v>0</v>
      </c>
      <c r="G18" s="22">
        <v>424004.5445286046</v>
      </c>
      <c r="H18" s="22">
        <v>3554.8964580572642</v>
      </c>
      <c r="I18" s="22">
        <v>289290.86565111188</v>
      </c>
      <c r="J18" s="22">
        <v>48090.358364448381</v>
      </c>
      <c r="K18" s="22">
        <v>45685.840446324233</v>
      </c>
      <c r="L18" s="22">
        <v>1054488.44582002</v>
      </c>
      <c r="M18" s="22">
        <v>42224.726767999877</v>
      </c>
      <c r="N18" s="22">
        <v>640142.33188115968</v>
      </c>
      <c r="O18" s="22">
        <v>0</v>
      </c>
      <c r="P18" s="22">
        <v>88955.255885109174</v>
      </c>
      <c r="Q18" s="22">
        <v>0</v>
      </c>
      <c r="R18" s="22">
        <v>122494.68730780471</v>
      </c>
      <c r="S18" s="22">
        <v>116369.9529424434</v>
      </c>
      <c r="T18" s="22"/>
      <c r="U18" s="61">
        <f>E18-$E$40</f>
        <v>28916.499266317463</v>
      </c>
    </row>
    <row r="19" spans="1:21" x14ac:dyDescent="0.45">
      <c r="A19" s="1">
        <v>18</v>
      </c>
      <c r="B19" s="2" t="s">
        <v>27</v>
      </c>
      <c r="C19" s="3">
        <v>902809.20904742589</v>
      </c>
      <c r="D19" s="3">
        <v>62785.686899999913</v>
      </c>
      <c r="E19" s="3">
        <v>711187.01985281566</v>
      </c>
      <c r="F19" s="3">
        <v>0</v>
      </c>
      <c r="G19" s="3">
        <v>424823.7438287547</v>
      </c>
      <c r="H19" s="3">
        <v>4016.4956631076079</v>
      </c>
      <c r="I19" s="3">
        <v>289541.43819103308</v>
      </c>
      <c r="J19" s="3">
        <v>48586.153600035163</v>
      </c>
      <c r="K19" s="3">
        <v>46156.845920033178</v>
      </c>
      <c r="L19" s="3">
        <v>1054488.44582002</v>
      </c>
      <c r="M19" s="3">
        <v>42224.726767999877</v>
      </c>
      <c r="N19" s="3">
        <v>640068.31786753482</v>
      </c>
      <c r="O19" s="3">
        <v>0</v>
      </c>
      <c r="P19" s="3">
        <v>88772.134285849563</v>
      </c>
      <c r="Q19" s="3">
        <v>0</v>
      </c>
      <c r="R19" s="3">
        <v>122363.42584796609</v>
      </c>
      <c r="S19" s="3">
        <v>116245.25455556771</v>
      </c>
      <c r="T19" s="3"/>
      <c r="U19" s="62">
        <f>E19-$E$41</f>
        <v>27987.641026302008</v>
      </c>
    </row>
    <row r="20" spans="1:21" x14ac:dyDescent="0.45">
      <c r="A20" s="1">
        <v>19</v>
      </c>
      <c r="B20" s="23" t="s">
        <v>28</v>
      </c>
      <c r="C20" s="24">
        <v>902809.20904742589</v>
      </c>
      <c r="D20" s="24">
        <v>62785.686899999913</v>
      </c>
      <c r="E20" s="24">
        <v>711108.30172410642</v>
      </c>
      <c r="F20" s="24">
        <v>9.0711783310663146E-7</v>
      </c>
      <c r="G20" s="24">
        <v>424243.53105043882</v>
      </c>
      <c r="H20" s="24">
        <v>3558.201348516031</v>
      </c>
      <c r="I20" s="24">
        <v>289377.86325060623</v>
      </c>
      <c r="J20" s="24">
        <v>47844.920579367063</v>
      </c>
      <c r="K20" s="24">
        <v>45452.674550368567</v>
      </c>
      <c r="L20" s="24">
        <v>1054488.44582002</v>
      </c>
      <c r="M20" s="24">
        <v>42224.726767999877</v>
      </c>
      <c r="N20" s="24">
        <v>639997.47155169654</v>
      </c>
      <c r="O20" s="24">
        <v>2.2677945827663769E-6</v>
      </c>
      <c r="P20" s="24">
        <v>88968.104338944482</v>
      </c>
      <c r="Q20" s="24">
        <v>0</v>
      </c>
      <c r="R20" s="24">
        <v>121594.40182873989</v>
      </c>
      <c r="S20" s="24">
        <v>115514.6817372232</v>
      </c>
      <c r="T20" s="24"/>
      <c r="U20" s="63">
        <f t="shared" ref="U20" si="14">E20-$E$40</f>
        <v>28755.543344692094</v>
      </c>
    </row>
    <row r="21" spans="1:21" x14ac:dyDescent="0.45">
      <c r="A21" s="1">
        <v>20</v>
      </c>
      <c r="B21" s="4" t="s">
        <v>29</v>
      </c>
      <c r="C21" s="5">
        <v>902809.20904742589</v>
      </c>
      <c r="D21" s="5">
        <v>62785.686899999913</v>
      </c>
      <c r="E21" s="5">
        <v>711131.73076485412</v>
      </c>
      <c r="F21" s="5">
        <v>0</v>
      </c>
      <c r="G21" s="5">
        <v>424634.09648995328</v>
      </c>
      <c r="H21" s="5">
        <v>3911.7771755305271</v>
      </c>
      <c r="I21" s="5">
        <v>289426.62815616862</v>
      </c>
      <c r="J21" s="5">
        <v>48077.995513614267</v>
      </c>
      <c r="K21" s="5">
        <v>45674.095737933312</v>
      </c>
      <c r="L21" s="5">
        <v>1054488.44582002</v>
      </c>
      <c r="M21" s="5">
        <v>42224.726767999877</v>
      </c>
      <c r="N21" s="5">
        <v>640018.55768836953</v>
      </c>
      <c r="O21" s="5">
        <v>0</v>
      </c>
      <c r="P21" s="5">
        <v>88903.66864172653</v>
      </c>
      <c r="Q21" s="5">
        <v>0</v>
      </c>
      <c r="R21" s="5">
        <v>121702.7086849138</v>
      </c>
      <c r="S21" s="5">
        <v>115617.5732506682</v>
      </c>
      <c r="T21" s="5"/>
      <c r="U21" s="64">
        <f t="shared" ref="U21" si="15">E21-$E$41</f>
        <v>27932.351938340464</v>
      </c>
    </row>
    <row r="22" spans="1:21" x14ac:dyDescent="0.45">
      <c r="A22" s="1">
        <v>21</v>
      </c>
      <c r="B22" s="25" t="s">
        <v>30</v>
      </c>
      <c r="C22" s="26">
        <v>902809.20904742589</v>
      </c>
      <c r="D22" s="26">
        <v>62785.686899999913</v>
      </c>
      <c r="E22" s="26">
        <v>711067.26489840972</v>
      </c>
      <c r="F22" s="26">
        <v>8.4681413714422051E-7</v>
      </c>
      <c r="G22" s="26">
        <v>424302.04318220151</v>
      </c>
      <c r="H22" s="26">
        <v>3591.3439367485748</v>
      </c>
      <c r="I22" s="26">
        <v>289376.78440374229</v>
      </c>
      <c r="J22" s="26">
        <v>47553.151871888098</v>
      </c>
      <c r="K22" s="26">
        <v>45175.49427825876</v>
      </c>
      <c r="L22" s="26">
        <v>1054488.44582002</v>
      </c>
      <c r="M22" s="26">
        <v>42224.726767999877</v>
      </c>
      <c r="N22" s="26">
        <v>639960.53840856999</v>
      </c>
      <c r="O22" s="26">
        <v>2.1170353428604151E-6</v>
      </c>
      <c r="P22" s="26">
        <v>88950.634407956721</v>
      </c>
      <c r="Q22" s="26">
        <v>0</v>
      </c>
      <c r="R22" s="26">
        <v>120484.7634063585</v>
      </c>
      <c r="S22" s="26">
        <v>114460.52523596351</v>
      </c>
      <c r="T22" s="26"/>
      <c r="U22" s="65">
        <f t="shared" ref="U22" si="16">E22-$E$40</f>
        <v>28714.506518995389</v>
      </c>
    </row>
    <row r="23" spans="1:21" x14ac:dyDescent="0.45">
      <c r="A23" s="1">
        <v>22</v>
      </c>
      <c r="B23" s="2" t="s">
        <v>31</v>
      </c>
      <c r="C23" s="3">
        <v>902809.20904742589</v>
      </c>
      <c r="D23" s="3">
        <v>62785.686899999913</v>
      </c>
      <c r="E23" s="3">
        <v>711070.78111407475</v>
      </c>
      <c r="F23" s="3">
        <v>0</v>
      </c>
      <c r="G23" s="3">
        <v>424603.79346891498</v>
      </c>
      <c r="H23" s="3">
        <v>3697.8207118551609</v>
      </c>
      <c r="I23" s="3">
        <v>289549.34496116749</v>
      </c>
      <c r="J23" s="3">
        <v>48077.735250782469</v>
      </c>
      <c r="K23" s="3">
        <v>45673.848488243108</v>
      </c>
      <c r="L23" s="3">
        <v>1054488.44582002</v>
      </c>
      <c r="M23" s="3">
        <v>42224.726767999877</v>
      </c>
      <c r="N23" s="3">
        <v>639963.70300266787</v>
      </c>
      <c r="O23" s="3">
        <v>0</v>
      </c>
      <c r="P23" s="3">
        <v>88779.832452572533</v>
      </c>
      <c r="Q23" s="3">
        <v>0</v>
      </c>
      <c r="R23" s="3">
        <v>120583.2272877683</v>
      </c>
      <c r="S23" s="3">
        <v>114554.06592337989</v>
      </c>
      <c r="T23" s="3"/>
      <c r="U23" s="62">
        <f t="shared" ref="U23" si="17">E23-$E$41</f>
        <v>27871.402287561097</v>
      </c>
    </row>
    <row r="24" spans="1:21" x14ac:dyDescent="0.45">
      <c r="A24" s="1">
        <v>23</v>
      </c>
      <c r="B24" s="23" t="s">
        <v>32</v>
      </c>
      <c r="C24" s="24">
        <v>902809.20904742589</v>
      </c>
      <c r="D24" s="24">
        <v>62785.686899999913</v>
      </c>
      <c r="E24" s="24">
        <v>709619.98552604765</v>
      </c>
      <c r="F24" s="24">
        <v>0</v>
      </c>
      <c r="G24" s="24">
        <v>424286.43527522462</v>
      </c>
      <c r="H24" s="24">
        <v>992.628969698432</v>
      </c>
      <c r="I24" s="24">
        <v>290528.01649284922</v>
      </c>
      <c r="J24" s="24">
        <v>47245.063834901062</v>
      </c>
      <c r="K24" s="24">
        <v>44882.810643250566</v>
      </c>
      <c r="L24" s="24">
        <v>1054488.44582002</v>
      </c>
      <c r="M24" s="24">
        <v>42224.726767999877</v>
      </c>
      <c r="N24" s="24">
        <v>638657.98697344307</v>
      </c>
      <c r="O24" s="24">
        <v>0</v>
      </c>
      <c r="P24" s="24">
        <v>88971.613034631897</v>
      </c>
      <c r="Q24" s="24">
        <v>0</v>
      </c>
      <c r="R24" s="24">
        <v>117877.94897811209</v>
      </c>
      <c r="S24" s="24">
        <v>111984.0515292075</v>
      </c>
      <c r="T24" s="24"/>
      <c r="U24" s="63">
        <f t="shared" ref="U24" si="18">E24-$E$40</f>
        <v>27267.227146633319</v>
      </c>
    </row>
    <row r="25" spans="1:21" x14ac:dyDescent="0.45">
      <c r="A25" s="1">
        <v>24</v>
      </c>
      <c r="B25" s="4" t="s">
        <v>33</v>
      </c>
      <c r="C25" s="5">
        <v>902809.20904742589</v>
      </c>
      <c r="D25" s="5">
        <v>62785.686899999913</v>
      </c>
      <c r="E25" s="5">
        <v>709592.58366865246</v>
      </c>
      <c r="F25" s="5">
        <v>0</v>
      </c>
      <c r="G25" s="5">
        <v>424764.46834905521</v>
      </c>
      <c r="H25" s="5">
        <v>1194.690080090051</v>
      </c>
      <c r="I25" s="5">
        <v>290756.55646337708</v>
      </c>
      <c r="J25" s="5">
        <v>47645.666536233803</v>
      </c>
      <c r="K25" s="5">
        <v>45263.383209421932</v>
      </c>
      <c r="L25" s="5">
        <v>1054488.44582002</v>
      </c>
      <c r="M25" s="5">
        <v>42224.726767999877</v>
      </c>
      <c r="N25" s="5">
        <v>638633.32530178723</v>
      </c>
      <c r="O25" s="5">
        <v>0</v>
      </c>
      <c r="P25" s="5">
        <v>88772.134285849505</v>
      </c>
      <c r="Q25" s="5">
        <v>0</v>
      </c>
      <c r="R25" s="5">
        <v>117965.9399798876</v>
      </c>
      <c r="S25" s="5">
        <v>112067.6429808931</v>
      </c>
      <c r="T25" s="5"/>
      <c r="U25" s="64">
        <f t="shared" ref="U25" si="19">E25-$E$41</f>
        <v>26393.204842138803</v>
      </c>
    </row>
    <row r="26" spans="1:21" x14ac:dyDescent="0.45">
      <c r="A26" s="1">
        <v>25</v>
      </c>
      <c r="B26" s="25" t="s">
        <v>34</v>
      </c>
      <c r="C26" s="26">
        <v>902809.20904742589</v>
      </c>
      <c r="D26" s="26">
        <v>62785.686899999913</v>
      </c>
      <c r="E26" s="26">
        <v>708153.86715932516</v>
      </c>
      <c r="F26" s="26">
        <v>9.9537333622099648E-7</v>
      </c>
      <c r="G26" s="26">
        <v>426087.08591035311</v>
      </c>
      <c r="H26" s="26">
        <v>42.586054875881651</v>
      </c>
      <c r="I26" s="26">
        <v>291796.4327437873</v>
      </c>
      <c r="J26" s="26">
        <v>47568.242492946018</v>
      </c>
      <c r="K26" s="26">
        <v>45189.830368273178</v>
      </c>
      <c r="L26" s="26">
        <v>1054488.44582002</v>
      </c>
      <c r="M26" s="26">
        <v>42224.726767999877</v>
      </c>
      <c r="N26" s="26">
        <v>637338.48044339311</v>
      </c>
      <c r="O26" s="26">
        <v>2.4884333405522341E-6</v>
      </c>
      <c r="P26" s="26">
        <v>88904.09261764535</v>
      </c>
      <c r="Q26" s="26">
        <v>0</v>
      </c>
      <c r="R26" s="26">
        <v>115505.73510473411</v>
      </c>
      <c r="S26" s="26">
        <v>109730.4483494232</v>
      </c>
      <c r="T26" s="26"/>
      <c r="U26" s="65">
        <f t="shared" ref="U26" si="20">E26-$E$40</f>
        <v>25801.108779910835</v>
      </c>
    </row>
    <row r="27" spans="1:21" x14ac:dyDescent="0.45">
      <c r="A27" s="1">
        <v>26</v>
      </c>
      <c r="B27" s="2" t="s">
        <v>35</v>
      </c>
      <c r="C27" s="3">
        <v>902809.20904742589</v>
      </c>
      <c r="D27" s="3">
        <v>62785.686899999913</v>
      </c>
      <c r="E27" s="3">
        <v>707163.70443504932</v>
      </c>
      <c r="F27" s="3">
        <v>0</v>
      </c>
      <c r="G27" s="3">
        <v>428185.32681574119</v>
      </c>
      <c r="H27" s="3">
        <v>152.05477368633171</v>
      </c>
      <c r="I27" s="3">
        <v>292786.54092783708</v>
      </c>
      <c r="J27" s="3">
        <v>47738.268036794572</v>
      </c>
      <c r="K27" s="3">
        <v>45351.354634954681</v>
      </c>
      <c r="L27" s="3">
        <v>1054488.44582002</v>
      </c>
      <c r="M27" s="3">
        <v>42224.726767999877</v>
      </c>
      <c r="N27" s="3">
        <v>636447.33399154479</v>
      </c>
      <c r="O27" s="3">
        <v>0</v>
      </c>
      <c r="P27" s="3">
        <v>88816.498285276219</v>
      </c>
      <c r="Q27" s="3">
        <v>0</v>
      </c>
      <c r="R27" s="3">
        <v>115733.0830527746</v>
      </c>
      <c r="S27" s="3">
        <v>109946.4289001359</v>
      </c>
      <c r="T27" s="3"/>
      <c r="U27" s="62">
        <f t="shared" ref="U27" si="21">E27-$E$41</f>
        <v>23964.32560853567</v>
      </c>
    </row>
    <row r="28" spans="1:21" x14ac:dyDescent="0.45">
      <c r="A28" s="1">
        <v>27</v>
      </c>
      <c r="B28" s="23" t="s">
        <v>36</v>
      </c>
      <c r="C28" s="24">
        <v>902809.20904742589</v>
      </c>
      <c r="D28" s="24">
        <v>62785.686899999913</v>
      </c>
      <c r="E28" s="24">
        <v>702975.66257748753</v>
      </c>
      <c r="F28" s="24">
        <v>2.3364663723838932E-10</v>
      </c>
      <c r="G28" s="24">
        <v>436019.36633264332</v>
      </c>
      <c r="H28" s="24">
        <v>1.861304195152661</v>
      </c>
      <c r="I28" s="24">
        <v>296524.11557140743</v>
      </c>
      <c r="J28" s="24">
        <v>48910.597742408907</v>
      </c>
      <c r="K28" s="24">
        <v>46465.067855255089</v>
      </c>
      <c r="L28" s="24">
        <v>1054488.44582002</v>
      </c>
      <c r="M28" s="24">
        <v>42224.726767999877</v>
      </c>
      <c r="N28" s="24">
        <v>632678.09631973889</v>
      </c>
      <c r="O28" s="24">
        <v>5.841165931140623E-10</v>
      </c>
      <c r="P28" s="24">
        <v>88845.760929887911</v>
      </c>
      <c r="Q28" s="24">
        <v>0</v>
      </c>
      <c r="R28" s="24">
        <v>115685.0753799282</v>
      </c>
      <c r="S28" s="24">
        <v>109900.8216105632</v>
      </c>
      <c r="T28" s="24"/>
      <c r="U28" s="63">
        <f t="shared" ref="U28" si="22">E28-$E$40</f>
        <v>20622.9041980732</v>
      </c>
    </row>
    <row r="29" spans="1:21" x14ac:dyDescent="0.45">
      <c r="A29" s="1">
        <v>28</v>
      </c>
      <c r="B29" s="4" t="s">
        <v>37</v>
      </c>
      <c r="C29" s="5">
        <v>902809.20904742589</v>
      </c>
      <c r="D29" s="5">
        <v>62785.686899999913</v>
      </c>
      <c r="E29" s="5">
        <v>703826.91825808259</v>
      </c>
      <c r="F29" s="5">
        <v>0</v>
      </c>
      <c r="G29" s="5">
        <v>434386.92445500678</v>
      </c>
      <c r="H29" s="5">
        <v>168.89922097474539</v>
      </c>
      <c r="I29" s="5">
        <v>295634.03428180539</v>
      </c>
      <c r="J29" s="5">
        <v>47747.741257633097</v>
      </c>
      <c r="K29" s="5">
        <v>45360.354194751257</v>
      </c>
      <c r="L29" s="5">
        <v>1054488.44582002</v>
      </c>
      <c r="M29" s="5">
        <v>42224.726767999877</v>
      </c>
      <c r="N29" s="5">
        <v>633444.22643227479</v>
      </c>
      <c r="O29" s="5">
        <v>0</v>
      </c>
      <c r="P29" s="5">
        <v>88871.004164803235</v>
      </c>
      <c r="Q29" s="5">
        <v>0</v>
      </c>
      <c r="R29" s="5">
        <v>113710.9165372784</v>
      </c>
      <c r="S29" s="5">
        <v>108025.3707104146</v>
      </c>
      <c r="T29" s="5"/>
      <c r="U29" s="64">
        <f t="shared" ref="U29" si="23">E29-$E$41</f>
        <v>20627.539431568934</v>
      </c>
    </row>
    <row r="30" spans="1:21" x14ac:dyDescent="0.45">
      <c r="A30" s="1">
        <v>29</v>
      </c>
      <c r="B30" s="25" t="s">
        <v>38</v>
      </c>
      <c r="C30" s="26">
        <v>902809.20904742589</v>
      </c>
      <c r="D30" s="26">
        <v>62785.686899999913</v>
      </c>
      <c r="E30" s="26">
        <v>0</v>
      </c>
      <c r="F30" s="26">
        <v>275286.24711610092</v>
      </c>
      <c r="G30" s="26">
        <v>813787.63942669623</v>
      </c>
      <c r="H30" s="26">
        <v>1.845356322523095E-10</v>
      </c>
      <c r="I30" s="26">
        <v>246198.5777235537</v>
      </c>
      <c r="J30" s="26">
        <v>57035.733488581041</v>
      </c>
      <c r="K30" s="26">
        <v>54183.946814133218</v>
      </c>
      <c r="L30" s="26">
        <v>1054488.44582002</v>
      </c>
      <c r="M30" s="26">
        <v>42224.726767999877</v>
      </c>
      <c r="N30" s="26">
        <v>2.3346850008592731E-6</v>
      </c>
      <c r="O30" s="26">
        <v>688215.61779025174</v>
      </c>
      <c r="P30" s="26">
        <v>83644.693851241725</v>
      </c>
      <c r="Q30" s="26">
        <v>0</v>
      </c>
      <c r="R30" s="26">
        <v>115903.4063069398</v>
      </c>
      <c r="S30" s="26">
        <v>110108.23599154421</v>
      </c>
      <c r="T30" s="26"/>
      <c r="U30" s="65">
        <f t="shared" ref="U30" si="24">E30-$E$40</f>
        <v>-682352.75837941433</v>
      </c>
    </row>
    <row r="31" spans="1:21" x14ac:dyDescent="0.45">
      <c r="A31" s="1">
        <v>30</v>
      </c>
      <c r="B31" s="2" t="s">
        <v>39</v>
      </c>
      <c r="C31" s="3">
        <v>902809.20904742589</v>
      </c>
      <c r="D31" s="3">
        <v>62785.686899999913</v>
      </c>
      <c r="E31" s="3">
        <v>679277.95296326303</v>
      </c>
      <c r="F31" s="3">
        <v>0</v>
      </c>
      <c r="G31" s="3">
        <v>479689.67364453909</v>
      </c>
      <c r="H31" s="3">
        <v>268.81189119601697</v>
      </c>
      <c r="I31" s="3">
        <v>316246.81572632701</v>
      </c>
      <c r="J31" s="3">
        <v>48569.536857042352</v>
      </c>
      <c r="K31" s="3">
        <v>46141.060014190007</v>
      </c>
      <c r="L31" s="3">
        <v>1054488.44582002</v>
      </c>
      <c r="M31" s="3">
        <v>42224.726767999877</v>
      </c>
      <c r="N31" s="3">
        <v>611350.15766693628</v>
      </c>
      <c r="O31" s="3">
        <v>0</v>
      </c>
      <c r="P31" s="3">
        <v>90224.079527069887</v>
      </c>
      <c r="Q31" s="3">
        <v>0</v>
      </c>
      <c r="R31" s="3">
        <v>111146.677366271</v>
      </c>
      <c r="S31" s="3">
        <v>105589.3434979575</v>
      </c>
      <c r="T31" s="3"/>
      <c r="U31" s="62">
        <f t="shared" ref="U31" si="25">E31-$E$41</f>
        <v>-3921.4258632506244</v>
      </c>
    </row>
    <row r="32" spans="1:21" x14ac:dyDescent="0.45">
      <c r="A32" s="1">
        <v>31</v>
      </c>
      <c r="B32" s="23" t="s">
        <v>40</v>
      </c>
      <c r="C32" s="24">
        <v>902809.20904742589</v>
      </c>
      <c r="D32" s="24">
        <v>62785.686899999913</v>
      </c>
      <c r="E32" s="24">
        <v>0</v>
      </c>
      <c r="F32" s="24">
        <v>275172.84884489898</v>
      </c>
      <c r="G32" s="24">
        <v>814149.44722487079</v>
      </c>
      <c r="H32" s="24">
        <v>8.605990474277299E-12</v>
      </c>
      <c r="I32" s="24">
        <v>246441.2998599592</v>
      </c>
      <c r="J32" s="24">
        <v>57149.481247718402</v>
      </c>
      <c r="K32" s="24">
        <v>54292.007185331742</v>
      </c>
      <c r="L32" s="24">
        <v>1054488.44582002</v>
      </c>
      <c r="M32" s="24">
        <v>42224.726767999877</v>
      </c>
      <c r="N32" s="24">
        <v>4.1905678925856862E-10</v>
      </c>
      <c r="O32" s="24">
        <v>687932.12211224693</v>
      </c>
      <c r="P32" s="24">
        <v>83672.877766448</v>
      </c>
      <c r="Q32" s="24">
        <v>0</v>
      </c>
      <c r="R32" s="24">
        <v>115651.61373281039</v>
      </c>
      <c r="S32" s="24">
        <v>109869.03304606841</v>
      </c>
      <c r="T32" s="24"/>
      <c r="U32" s="63">
        <f t="shared" ref="U32" si="26">E32-$E$40</f>
        <v>-682352.75837941433</v>
      </c>
    </row>
    <row r="33" spans="1:21" ht="14.65" thickBot="1" x14ac:dyDescent="0.5">
      <c r="A33" s="1">
        <v>32</v>
      </c>
      <c r="B33" s="6" t="s">
        <v>41</v>
      </c>
      <c r="C33" s="7">
        <v>902809.20904742589</v>
      </c>
      <c r="D33" s="7">
        <v>62785.686899999913</v>
      </c>
      <c r="E33" s="7">
        <v>0</v>
      </c>
      <c r="F33" s="7">
        <v>0</v>
      </c>
      <c r="G33" s="7">
        <v>1556121.7040276891</v>
      </c>
      <c r="H33" s="7">
        <v>1.2065237116295599E-12</v>
      </c>
      <c r="I33" s="7">
        <v>713144.25783456722</v>
      </c>
      <c r="J33" s="7">
        <v>59078.480913343083</v>
      </c>
      <c r="K33" s="7">
        <v>56124.556867675383</v>
      </c>
      <c r="L33" s="7">
        <v>1054488.44582002</v>
      </c>
      <c r="M33" s="7">
        <v>42224.726767999877</v>
      </c>
      <c r="N33" s="7">
        <v>4.1909515857696591E-10</v>
      </c>
      <c r="O33" s="7">
        <v>0</v>
      </c>
      <c r="P33" s="7">
        <v>304016.52501143533</v>
      </c>
      <c r="Q33" s="7">
        <v>0</v>
      </c>
      <c r="R33" s="7">
        <v>97941.275880194444</v>
      </c>
      <c r="S33" s="7">
        <v>93044.212086151179</v>
      </c>
      <c r="T33" s="7"/>
      <c r="U33" s="66">
        <f t="shared" ref="U33" si="27">E33-$E$41</f>
        <v>-683199.37882651365</v>
      </c>
    </row>
    <row r="35" spans="1:21" x14ac:dyDescent="0.45">
      <c r="A35" s="29" t="s">
        <v>62</v>
      </c>
    </row>
    <row r="36" spans="1:21" x14ac:dyDescent="0.45">
      <c r="A36" s="28">
        <v>1</v>
      </c>
      <c r="B36" s="27" t="s">
        <v>63</v>
      </c>
      <c r="C36" s="27">
        <v>902809.20904742589</v>
      </c>
      <c r="D36" s="27">
        <v>62785.686899999913</v>
      </c>
      <c r="E36" s="27">
        <v>0</v>
      </c>
      <c r="F36" s="27">
        <v>259775.6544787137</v>
      </c>
      <c r="G36" s="27">
        <v>847891.55951766495</v>
      </c>
      <c r="H36" s="27">
        <v>0</v>
      </c>
      <c r="I36" s="27">
        <v>264783.70196575747</v>
      </c>
      <c r="J36" s="27">
        <v>57199.797663922647</v>
      </c>
      <c r="K36" s="27">
        <v>54339.807780726282</v>
      </c>
      <c r="L36" s="27">
        <v>1054488.44582002</v>
      </c>
      <c r="M36" s="27">
        <v>42224.726767999877</v>
      </c>
      <c r="N36" s="27">
        <v>0</v>
      </c>
      <c r="O36" s="27">
        <v>649439.13619678514</v>
      </c>
      <c r="P36" s="27">
        <v>102923.9205107063</v>
      </c>
      <c r="Q36" s="27">
        <v>0</v>
      </c>
      <c r="R36" s="27">
        <v>97660.792424638275</v>
      </c>
      <c r="S36" s="27">
        <v>92777.752803406474</v>
      </c>
    </row>
    <row r="37" spans="1:21" x14ac:dyDescent="0.45">
      <c r="A37" s="28">
        <v>2</v>
      </c>
      <c r="B37" t="s">
        <v>64</v>
      </c>
      <c r="C37">
        <v>902809.20904742589</v>
      </c>
      <c r="D37">
        <v>62785.686899999913</v>
      </c>
      <c r="E37">
        <v>0</v>
      </c>
      <c r="F37">
        <v>0</v>
      </c>
      <c r="G37">
        <v>1553701.5078421191</v>
      </c>
      <c r="H37">
        <v>8.9528384705772623E-13</v>
      </c>
      <c r="I37">
        <v>710727.13095835818</v>
      </c>
      <c r="J37">
        <v>59017.094726710668</v>
      </c>
      <c r="K37">
        <v>56066.239990374772</v>
      </c>
      <c r="L37">
        <v>1054488.44582002</v>
      </c>
      <c r="M37">
        <v>42224.726767999877</v>
      </c>
      <c r="N37">
        <v>0</v>
      </c>
      <c r="O37">
        <v>0</v>
      </c>
      <c r="P37">
        <v>306374.50161397428</v>
      </c>
      <c r="Q37">
        <v>0</v>
      </c>
      <c r="R37">
        <v>96758.2704062384</v>
      </c>
      <c r="S37">
        <v>91920.356885926609</v>
      </c>
    </row>
    <row r="38" spans="1:21" x14ac:dyDescent="0.45">
      <c r="A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</row>
    <row r="39" spans="1:21" x14ac:dyDescent="0.45">
      <c r="A39" s="30" t="s">
        <v>60</v>
      </c>
    </row>
    <row r="40" spans="1:21" x14ac:dyDescent="0.45">
      <c r="A40" s="30">
        <v>1</v>
      </c>
      <c r="B40" s="27" t="s">
        <v>59</v>
      </c>
      <c r="C40" s="27">
        <v>902809.20904742589</v>
      </c>
      <c r="D40" s="27">
        <v>62785.686899999913</v>
      </c>
      <c r="E40" s="27">
        <v>682352.75837941433</v>
      </c>
      <c r="F40" s="27">
        <v>0</v>
      </c>
      <c r="G40" s="27">
        <v>447499.19111510401</v>
      </c>
      <c r="H40" s="27">
        <v>30.45850378132603</v>
      </c>
      <c r="I40" s="27">
        <v>287364.63095218682</v>
      </c>
      <c r="J40" s="27">
        <v>48666.757813199561</v>
      </c>
      <c r="K40" s="27">
        <v>46233.419921962093</v>
      </c>
      <c r="L40" s="27">
        <v>1054488.44582002</v>
      </c>
      <c r="M40" s="27">
        <v>73893.271843999959</v>
      </c>
      <c r="N40" s="27">
        <v>614117.48254147312</v>
      </c>
      <c r="O40" s="27">
        <v>0</v>
      </c>
      <c r="P40" s="27">
        <v>84900.985661514322</v>
      </c>
      <c r="Q40" s="27">
        <v>0</v>
      </c>
      <c r="R40" s="27">
        <v>115758.5035413931</v>
      </c>
      <c r="S40" s="27">
        <v>109970.5783635828</v>
      </c>
    </row>
    <row r="41" spans="1:21" x14ac:dyDescent="0.45">
      <c r="A41" s="30">
        <v>2</v>
      </c>
      <c r="B41" t="s">
        <v>61</v>
      </c>
      <c r="C41">
        <v>902809.20904742589</v>
      </c>
      <c r="D41">
        <v>62785.686899999913</v>
      </c>
      <c r="E41">
        <v>683199.37882651365</v>
      </c>
      <c r="F41">
        <v>0</v>
      </c>
      <c r="G41">
        <v>446283.74882679211</v>
      </c>
      <c r="H41">
        <v>96.622103503821478</v>
      </c>
      <c r="I41">
        <v>286914.12822734012</v>
      </c>
      <c r="J41">
        <v>48977.103500703568</v>
      </c>
      <c r="K41">
        <v>46528.24832566829</v>
      </c>
      <c r="L41">
        <v>1054488.44582002</v>
      </c>
      <c r="M41">
        <v>73893.271843999959</v>
      </c>
      <c r="N41">
        <v>614879.44094386254</v>
      </c>
      <c r="O41">
        <v>0</v>
      </c>
      <c r="P41">
        <v>84608.550302490243</v>
      </c>
      <c r="Q41">
        <v>0</v>
      </c>
      <c r="R41">
        <v>116138.90995347071</v>
      </c>
      <c r="S41">
        <v>110331.96445579721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KPI</vt:lpstr>
      <vt:lpstr>Total power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Even Glad Sørhaug</cp:lastModifiedBy>
  <dcterms:created xsi:type="dcterms:W3CDTF">2021-06-12T08:15:34Z</dcterms:created>
  <dcterms:modified xsi:type="dcterms:W3CDTF">2021-06-17T22:10:29Z</dcterms:modified>
</cp:coreProperties>
</file>