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52EAC793-50D3-4D6D-9810-2FE9EDCE95CE}" xr6:coauthVersionLast="47" xr6:coauthVersionMax="47" xr10:uidLastSave="{00000000-0000-0000-0000-000000000000}"/>
  <bookViews>
    <workbookView xWindow="-120" yWindow="-120" windowWidth="20640" windowHeight="11160" xr2:uid="{00000000-000D-0000-FFFF-FFFF00000000}"/>
  </bookViews>
  <sheets>
    <sheet name="ProjectSchedule" sheetId="11" r:id="rId1"/>
    <sheet name="Hoja1" sheetId="13" r:id="rId2"/>
    <sheet name="Acerca de" sheetId="12" r:id="rId3"/>
  </sheets>
  <definedNames>
    <definedName name="_xlnm.Print_Area" localSheetId="0">ProjectSchedule!$A$1:$AC$93</definedName>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1" l="1"/>
  <c r="F80" i="11"/>
  <c r="E74" i="11"/>
  <c r="F74" i="11" s="1"/>
  <c r="F78" i="11"/>
  <c r="E78" i="11"/>
  <c r="E75" i="11"/>
  <c r="F71" i="11"/>
  <c r="F76" i="11"/>
  <c r="E76" i="11"/>
  <c r="D49" i="11"/>
  <c r="D48" i="11" s="1"/>
  <c r="D83" i="11"/>
  <c r="D69" i="11"/>
  <c r="E8" i="11"/>
  <c r="F8" i="11" s="1"/>
  <c r="E48" i="11" s="1"/>
  <c r="E36" i="11"/>
  <c r="F36" i="11" s="1"/>
  <c r="E35" i="11"/>
  <c r="F35" i="11" s="1"/>
  <c r="E34" i="11"/>
  <c r="F34" i="11" s="1"/>
  <c r="E33" i="11"/>
  <c r="F33" i="11" s="1"/>
  <c r="E7" i="11"/>
  <c r="F7" i="11" s="1"/>
  <c r="E17" i="11"/>
  <c r="F17" i="11" s="1"/>
  <c r="D17" i="11"/>
  <c r="D9" i="11"/>
  <c r="E45" i="11"/>
  <c r="F45" i="11" s="1"/>
  <c r="E44" i="11"/>
  <c r="F44" i="11" s="1"/>
  <c r="E43" i="11"/>
  <c r="F43" i="11" s="1"/>
  <c r="E39" i="11"/>
  <c r="F39" i="11" s="1"/>
  <c r="E40" i="11"/>
  <c r="F40" i="11" s="1"/>
  <c r="E42" i="11"/>
  <c r="F42" i="11" s="1"/>
  <c r="E47" i="11"/>
  <c r="F47" i="11" s="1"/>
  <c r="E54" i="11" l="1"/>
  <c r="F54" i="11" s="1"/>
  <c r="E53" i="11"/>
  <c r="F53" i="11" s="1"/>
  <c r="E52" i="11"/>
  <c r="F52" i="11" s="1"/>
  <c r="F48" i="11"/>
  <c r="E69" i="11" s="1"/>
  <c r="E83" i="11" s="1"/>
  <c r="F83" i="11" s="1"/>
  <c r="E51" i="11"/>
  <c r="F51" i="11" s="1"/>
  <c r="D8" i="11"/>
  <c r="E49" i="11"/>
  <c r="E58" i="11" s="1"/>
  <c r="E59" i="11" s="1"/>
  <c r="E41" i="11"/>
  <c r="F41" i="11" s="1"/>
  <c r="E20" i="11"/>
  <c r="E21" i="11"/>
  <c r="E22" i="11"/>
  <c r="E89" i="11" s="1"/>
  <c r="F89" i="11" s="1"/>
  <c r="E23" i="11"/>
  <c r="E90" i="11" s="1"/>
  <c r="F90" i="11" s="1"/>
  <c r="E2" i="11"/>
  <c r="H7" i="11"/>
  <c r="F69" i="11" l="1"/>
  <c r="E50" i="11"/>
  <c r="F50" i="11" s="1"/>
  <c r="F49" i="11"/>
  <c r="F20" i="11"/>
  <c r="E86" i="11"/>
  <c r="F86" i="11" s="1"/>
  <c r="F21" i="11"/>
  <c r="E87" i="11"/>
  <c r="F87" i="11" s="1"/>
  <c r="F23" i="11"/>
  <c r="F22" i="11"/>
  <c r="E88" i="11"/>
  <c r="F88" i="11" s="1"/>
  <c r="E56" i="11"/>
  <c r="F56" i="11" s="1"/>
  <c r="E55" i="11"/>
  <c r="F55" i="11" s="1"/>
  <c r="E26" i="11"/>
  <c r="F26" i="11" s="1"/>
  <c r="E38" i="11"/>
  <c r="F38" i="11" s="1"/>
  <c r="E24" i="11"/>
  <c r="F24" i="11" s="1"/>
  <c r="E25" i="11"/>
  <c r="F25" i="11" s="1"/>
  <c r="E18" i="11"/>
  <c r="E19" i="11"/>
  <c r="E37" i="11"/>
  <c r="F37" i="11" s="1"/>
  <c r="E27" i="11"/>
  <c r="F27" i="11" s="1"/>
  <c r="E28" i="11"/>
  <c r="E14" i="11"/>
  <c r="E81" i="11" s="1"/>
  <c r="E13" i="11"/>
  <c r="E80" i="11" s="1"/>
  <c r="E11" i="11"/>
  <c r="F11" i="11" s="1"/>
  <c r="E12" i="11"/>
  <c r="E73" i="11" s="1"/>
  <c r="F73" i="11" s="1"/>
  <c r="E9" i="11"/>
  <c r="E10" i="11"/>
  <c r="I5" i="11"/>
  <c r="H92" i="11"/>
  <c r="H91" i="11"/>
  <c r="H90" i="11"/>
  <c r="H83" i="11"/>
  <c r="H69" i="11"/>
  <c r="H48" i="11"/>
  <c r="H8" i="11"/>
  <c r="E77" i="11" l="1"/>
  <c r="F77" i="11" s="1"/>
  <c r="E71" i="11"/>
  <c r="F10" i="11"/>
  <c r="H87" i="11"/>
  <c r="H86" i="11"/>
  <c r="F12" i="11"/>
  <c r="F18" i="11"/>
  <c r="E84" i="11"/>
  <c r="F84" i="11" s="1"/>
  <c r="F28" i="11"/>
  <c r="E30" i="11"/>
  <c r="F30" i="11" s="1"/>
  <c r="E29" i="11"/>
  <c r="F29" i="11" s="1"/>
  <c r="E32" i="11"/>
  <c r="F32" i="11" s="1"/>
  <c r="E31" i="11"/>
  <c r="F31" i="11" s="1"/>
  <c r="F14" i="11"/>
  <c r="E15" i="11" s="1"/>
  <c r="F15" i="11" s="1"/>
  <c r="E16" i="11" s="1"/>
  <c r="F16" i="11" s="1"/>
  <c r="E70" i="11"/>
  <c r="F70" i="11" s="1"/>
  <c r="F13" i="11"/>
  <c r="F9" i="11"/>
  <c r="F19" i="11"/>
  <c r="E85" i="11"/>
  <c r="E57" i="11"/>
  <c r="F57" i="11" s="1"/>
  <c r="I6" i="11"/>
  <c r="E79" i="11" l="1"/>
  <c r="E72" i="11" s="1"/>
  <c r="F85" i="11"/>
  <c r="H85" i="11" s="1"/>
  <c r="H71" i="11"/>
  <c r="H9" i="11"/>
  <c r="H84" i="11"/>
  <c r="J5" i="11"/>
  <c r="K5" i="11" s="1"/>
  <c r="L5" i="11" s="1"/>
  <c r="M5" i="11" s="1"/>
  <c r="N5" i="11" s="1"/>
  <c r="O5" i="11" s="1"/>
  <c r="P5" i="11" s="1"/>
  <c r="I4" i="11"/>
  <c r="E82" i="11" l="1"/>
  <c r="F82" i="11" s="1"/>
  <c r="F72" i="11"/>
  <c r="F58" i="11"/>
  <c r="F59" i="11" s="1"/>
  <c r="F60" i="11" s="1"/>
  <c r="F61" i="11" s="1"/>
  <c r="F62" i="11" s="1"/>
  <c r="F63" i="11" s="1"/>
  <c r="F64" i="11" s="1"/>
  <c r="F65" i="11" s="1"/>
  <c r="F66" i="11" s="1"/>
  <c r="F67" i="11" s="1"/>
  <c r="F68" i="11" s="1"/>
  <c r="E60" i="11"/>
  <c r="F79" i="11"/>
  <c r="H79" i="11" s="1"/>
  <c r="H49" i="11"/>
  <c r="H47" i="11"/>
  <c r="H39" i="11"/>
  <c r="H40" i="11"/>
  <c r="H41" i="11"/>
  <c r="P4" i="11"/>
  <c r="Q5" i="11"/>
  <c r="R5" i="11" s="1"/>
  <c r="S5" i="11" s="1"/>
  <c r="T5" i="11" s="1"/>
  <c r="U5" i="11" s="1"/>
  <c r="V5" i="11" s="1"/>
  <c r="W5" i="11" s="1"/>
  <c r="J6" i="11"/>
  <c r="E61" i="11" l="1"/>
  <c r="E62" i="11" s="1"/>
  <c r="F75" i="11"/>
  <c r="H58" i="11"/>
  <c r="H82" i="11"/>
  <c r="W4" i="11"/>
  <c r="X5" i="11"/>
  <c r="Y5" i="11" s="1"/>
  <c r="Z5" i="11" s="1"/>
  <c r="AA5" i="11" s="1"/>
  <c r="AB5" i="11" s="1"/>
  <c r="AC5" i="11" s="1"/>
  <c r="AD5" i="11" s="1"/>
  <c r="K6" i="11"/>
  <c r="H72" i="11" l="1"/>
  <c r="E63" i="11"/>
  <c r="E64" i="11" s="1"/>
  <c r="E65" i="11" s="1"/>
  <c r="E66" i="11" s="1"/>
  <c r="E67" i="11" s="1"/>
  <c r="E68" i="11" s="1"/>
  <c r="AE5" i="11"/>
  <c r="AF5" i="11" s="1"/>
  <c r="AG5" i="11" s="1"/>
  <c r="AH5" i="11" s="1"/>
  <c r="AI5" i="11" s="1"/>
  <c r="AJ5" i="11" s="1"/>
  <c r="AD4" i="11"/>
  <c r="L6" i="11"/>
  <c r="H75"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9" authorId="0" shapeId="0" xr:uid="{3D887A4E-6C38-4B7C-8981-3FCD9A60E7CF}">
      <text>
        <r>
          <rPr>
            <b/>
            <sz val="9"/>
            <color indexed="81"/>
            <rFont val="Tahoma"/>
            <family val="2"/>
          </rPr>
          <t xml:space="preserve">Autor:
</t>
        </r>
      </text>
    </comment>
  </commentList>
</comments>
</file>

<file path=xl/sharedStrings.xml><?xml version="1.0" encoding="utf-8"?>
<sst xmlns="http://schemas.openxmlformats.org/spreadsheetml/2006/main" count="205" uniqueCount="161">
  <si>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</si>
  <si>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</si>
  <si>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</si>
  <si>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</si>
  <si>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</si>
  <si>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</si>
  <si>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</si>
  <si>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</si>
  <si>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</si>
  <si>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</si>
  <si>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</si>
  <si>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</si>
  <si>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</si>
  <si>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</si>
  <si>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</si>
  <si>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</si>
  <si>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</si>
  <si>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</si>
  <si>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</si>
  <si>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</si>
  <si>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</si>
  <si>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</si>
  <si>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</si>
  <si>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</si>
  <si>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</si>
  <si>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</si>
  <si>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</si>
  <si>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</si>
  <si>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</si>
  <si>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</si>
  <si>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</si>
  <si>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</si>
  <si>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</si>
  <si>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</si>
  <si>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</si>
  <si>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1. Comprensión de las necesidades.</t>
  </si>
  <si>
    <t>Todos</t>
  </si>
  <si>
    <t xml:space="preserve">4. Stack propuesto: Herramientas a usar para arquitectura proyecto.
</t>
  </si>
  <si>
    <t xml:space="preserve">  1.1. Cituación actual, Contextualizar, posible analisis soluciones</t>
  </si>
  <si>
    <t>Tipo</t>
  </si>
  <si>
    <t>DEMO SPRINT 2</t>
  </si>
  <si>
    <t>Estructura de datos implementada (DW, DL, etc). Pueden usar algún servicio</t>
  </si>
  <si>
    <t>Diseño del Modelo ER</t>
  </si>
  <si>
    <t>Pipelines para alimentar el DW</t>
  </si>
  <si>
    <t>Data Warehouse</t>
  </si>
  <si>
    <t>Automatización</t>
  </si>
  <si>
    <t>Validación de datos</t>
  </si>
  <si>
    <t>Análisis de datos de muestra</t>
  </si>
  <si>
    <t>MVP/ Proof of Concept de producto de ML ó MVP/ Proof of Concept de Dashboard</t>
  </si>
  <si>
    <t xml:space="preserve">Documentación
</t>
  </si>
  <si>
    <t>Diagrama ER detallado (tablas, PK, FK y tipo de dato)</t>
  </si>
  <si>
    <t>Diccionario de datos</t>
  </si>
  <si>
    <t>Workflow detallando tecnologías</t>
  </si>
  <si>
    <t>Documentación</t>
  </si>
  <si>
    <t>DEMO FINAL</t>
  </si>
  <si>
    <t>KPIs</t>
  </si>
  <si>
    <t>Selección del modelo, feature engineering</t>
  </si>
  <si>
    <t>Presentación de prueba</t>
  </si>
  <si>
    <t>Revisión  de todo</t>
  </si>
  <si>
    <t>ML en producción</t>
  </si>
  <si>
    <t>Repo</t>
  </si>
  <si>
    <t>Tabo</t>
  </si>
  <si>
    <t>Jesus</t>
  </si>
  <si>
    <t>Bruno</t>
  </si>
  <si>
    <t>Alain</t>
  </si>
  <si>
    <t>EVE</t>
  </si>
  <si>
    <t>EVE/Alain</t>
  </si>
  <si>
    <t>Tabo y Eve</t>
  </si>
  <si>
    <t>Eve</t>
  </si>
  <si>
    <t>Tabo/Eve</t>
  </si>
  <si>
    <t>Hoy es:</t>
  </si>
  <si>
    <t>Evelyn</t>
  </si>
  <si>
    <t xml:space="preserve">  1.1.1Ciudad a elegir</t>
  </si>
  <si>
    <t xml:space="preserve">  1.1.1 A explorar dataset ciudad A</t>
  </si>
  <si>
    <t xml:space="preserve">  1.1.1 B explorar dataset ciudad B</t>
  </si>
  <si>
    <t xml:space="preserve">  1.1.1 C explorar dataset ciudad C</t>
  </si>
  <si>
    <t xml:space="preserve">  1.1.1 D explorar dataset ciudad D</t>
  </si>
  <si>
    <t xml:space="preserve">  1.1.1 E explorar dataset ciudad E</t>
  </si>
  <si>
    <t xml:space="preserve">    1.2.1 Modelo de negocio (Tipo de restaurante)</t>
  </si>
  <si>
    <t>Alain/Tabo/Bruno/Jesus</t>
  </si>
  <si>
    <t xml:space="preserve">    4.1. Exploracion de Nubes</t>
  </si>
  <si>
    <t>Exploración de herramientas a usar: APIs</t>
  </si>
  <si>
    <t xml:space="preserve">    4.1. Nube: GOOGLE CLOUD (Google Storage)</t>
  </si>
  <si>
    <t xml:space="preserve">   4.2. Lenguaje (VisualCode Python, NLTK, Pandas, Seaborn, Matplotlib)</t>
  </si>
  <si>
    <t>Exploración de herramientas a usar: Sprilet, Power Bi, Airflow, Scikit-Learn (ML)</t>
  </si>
  <si>
    <t>Alain/Eve</t>
  </si>
  <si>
    <t>5. Armar repo en GitHub.</t>
  </si>
  <si>
    <t>7. Armar presentación sprint 1</t>
  </si>
  <si>
    <t>Introducción de impresoras de comida al mercado de California</t>
  </si>
  <si>
    <t>Responsable del proyecto:</t>
  </si>
  <si>
    <t>DI</t>
  </si>
  <si>
    <t>EVELYN</t>
  </si>
  <si>
    <t>JESUS</t>
  </si>
  <si>
    <t xml:space="preserve">Tabo </t>
  </si>
  <si>
    <t>ML</t>
  </si>
  <si>
    <t>DA</t>
  </si>
  <si>
    <t xml:space="preserve">  1.2.  Analisis</t>
  </si>
  <si>
    <t xml:space="preserve">   1.2.2    Estado y comportamiento población (superficial) En tres estados</t>
  </si>
  <si>
    <t>1.2.3      Estado y comportamiento economico</t>
  </si>
  <si>
    <t>1.2.4      Estado y comportamiento giro de negocio</t>
  </si>
  <si>
    <t>1.2.5 Hacer EDA 2 (del dataset Asignado)</t>
  </si>
  <si>
    <t>1.2.5 Hacer EDA 3 (del dataset Asignado)</t>
  </si>
  <si>
    <t>1.2.5 Hacer EDA 4 (del dataset Asignado)</t>
  </si>
  <si>
    <t>1.2.5 Hacer EDA 5 (del dataset Asignado)</t>
  </si>
  <si>
    <t>1.2.5 Hacer EDA 1 (del dataset Asignado) y homolgar</t>
  </si>
  <si>
    <t>1.2.6 Investigación nube a usar</t>
  </si>
  <si>
    <t>Eve/Alain</t>
  </si>
  <si>
    <t xml:space="preserve">  2.4 Discución sobre el punto 2</t>
  </si>
  <si>
    <t>3. Planteo de KPI,s</t>
  </si>
  <si>
    <t xml:space="preserve">   3.1 Ideas sobre KPIs</t>
  </si>
  <si>
    <t xml:space="preserve">   3.2 Ideas sobre KPIs</t>
  </si>
  <si>
    <t xml:space="preserve">   3.3 Ideas sobre KPIs</t>
  </si>
  <si>
    <t xml:space="preserve">   2.5 Armar informe</t>
  </si>
  <si>
    <t>Eve /Bruno</t>
  </si>
  <si>
    <t>6. Diagrama Gantt</t>
  </si>
  <si>
    <t xml:space="preserve">   6.2. Asignación tareas en nube (Trello)</t>
  </si>
  <si>
    <t xml:space="preserve">   6.1. Diagrama de Gantt.(excel)</t>
  </si>
  <si>
    <t>2. Def. Alcance, objetivo y entregables.</t>
  </si>
  <si>
    <t xml:space="preserve">   2.2 Def. Alcance, objetivos</t>
  </si>
  <si>
    <t xml:space="preserve">   2.3 Def. entregables</t>
  </si>
  <si>
    <t>Presentación final</t>
  </si>
  <si>
    <t>DEMO SPRINT 1</t>
  </si>
  <si>
    <t>2.1 ETL COMPLETO</t>
  </si>
  <si>
    <t>2.1.2 DATA SET B</t>
  </si>
  <si>
    <t>2.1.1 DATA SET A</t>
  </si>
  <si>
    <t>2.1.3 DATA SET C</t>
  </si>
  <si>
    <t>2.1.4 DATA SET D</t>
  </si>
  <si>
    <t>2.1.5 DATA SET E</t>
  </si>
  <si>
    <t>ALAIN</t>
  </si>
  <si>
    <t>TABO</t>
  </si>
  <si>
    <t>BRUNO</t>
  </si>
  <si>
    <r>
      <t xml:space="preserve">G3 
</t>
    </r>
    <r>
      <rPr>
        <sz val="12"/>
        <color theme="3" tint="-0.249977111117893"/>
        <rFont val="Calibri"/>
        <family val="2"/>
        <scheme val="minor"/>
      </rPr>
      <t>Data Strategy &amp; Consulting</t>
    </r>
  </si>
  <si>
    <t>JESUS y todos</t>
  </si>
  <si>
    <t>JESUS Y EVE</t>
  </si>
  <si>
    <t>JESUS EVE BRUNO</t>
  </si>
  <si>
    <t>EVE BRUNO</t>
  </si>
  <si>
    <t>JESUS BRUNO EVE</t>
  </si>
  <si>
    <t>TABO BRUNO JESUS</t>
  </si>
  <si>
    <t>TABO ALAIN</t>
  </si>
  <si>
    <t>Pipeline ETL automatizado Y SCRAPING</t>
  </si>
  <si>
    <t>Cambios del PO Y PRUEBA DE PRES</t>
  </si>
  <si>
    <t>PO Y TODOS</t>
  </si>
  <si>
    <t>TODOS</t>
  </si>
  <si>
    <t>Verifiación esten hechos cambios del Project Owner (automatización, parte financiera por simulación)</t>
  </si>
  <si>
    <t>PRESENTACIÓN DE PRUEBA</t>
  </si>
  <si>
    <r>
      <rPr>
        <b/>
        <sz val="14"/>
        <color theme="1"/>
        <rFont val="Calibri"/>
        <family val="2"/>
        <scheme val="minor"/>
      </rPr>
      <t>Actualizar nube</t>
    </r>
    <r>
      <rPr>
        <sz val="11"/>
        <color theme="1"/>
        <rFont val="Calibri"/>
        <family val="2"/>
        <scheme val="minor"/>
      </rPr>
      <t>: todo sea completamente automatico, si alguna data set cambia se actualice automatico, en cuanto se suba un archivo en automatico todo se reajuste.</t>
    </r>
  </si>
  <si>
    <r>
      <t xml:space="preserve">ALAIN  --&gt; </t>
    </r>
    <r>
      <rPr>
        <b/>
        <sz val="11"/>
        <color theme="1"/>
        <rFont val="Calibri"/>
        <family val="2"/>
        <scheme val="minor"/>
      </rPr>
      <t>TABO BRUNO</t>
    </r>
    <r>
      <rPr>
        <sz val="11"/>
        <color theme="1"/>
        <rFont val="Calibri"/>
        <family val="2"/>
        <scheme val="minor"/>
      </rPr>
      <t xml:space="preserve"> </t>
    </r>
  </si>
  <si>
    <t>ASIGNADO  
 A</t>
  </si>
  <si>
    <r>
      <t>Dashboards POWER BI  (</t>
    </r>
    <r>
      <rPr>
        <sz val="11"/>
        <color theme="1"/>
        <rFont val="Calibri"/>
        <family val="2"/>
        <scheme val="minor"/>
      </rPr>
      <t>meter, ML, datos del primer EDA, KPIs, VAN, TIR, ROI, ubicacio. geograficas, restarurnt prospect</t>
    </r>
    <r>
      <rPr>
        <b/>
        <sz val="11"/>
        <color theme="1"/>
        <rFont val="Calibri"/>
        <family val="2"/>
        <scheme val="minor"/>
      </rPr>
      <t>)</t>
    </r>
  </si>
  <si>
    <t>Documentación
REPORTES, Informe de análisis (git-hub y algo en word)</t>
  </si>
  <si>
    <t>Modelo de ML en producción con stream lit</t>
  </si>
  <si>
    <r>
      <t>Modelos de ML (</t>
    </r>
    <r>
      <rPr>
        <b/>
        <sz val="14"/>
        <color theme="1"/>
        <rFont val="Calibri"/>
        <family val="2"/>
        <scheme val="minor"/>
      </rPr>
      <t>Montecarlo con Bayesianos</t>
    </r>
    <r>
      <rPr>
        <sz val="11"/>
        <color theme="1"/>
        <rFont val="Calibri"/>
        <family val="2"/>
        <scheme val="minor"/>
      </rPr>
      <t xml:space="preserve">) y agragar </t>
    </r>
    <r>
      <rPr>
        <b/>
        <sz val="11"/>
        <color theme="1"/>
        <rFont val="Calibri"/>
        <family val="2"/>
        <scheme val="minor"/>
      </rPr>
      <t>VAN, TIR, ROI</t>
    </r>
    <r>
      <rPr>
        <sz val="11"/>
        <color theme="1"/>
        <rFont val="Calibri"/>
        <family val="2"/>
        <scheme val="minor"/>
      </rPr>
      <t xml:space="preserve">  (1)</t>
    </r>
  </si>
  <si>
    <t>Determinar las ubicaciones geográficas donde las quejas por falta de opciones alimentarias son mayores (ML) (2)</t>
  </si>
  <si>
    <t>Identificar restaurantes como prospectos dado por las reseñas. SISTEMA DE RECOMENDACIÓN (ML) (3)</t>
  </si>
  <si>
    <t>Busqueda y o generación de los datos faltantes. Sinteticos por ML (4)</t>
  </si>
  <si>
    <t>POR ASIGNAR</t>
  </si>
  <si>
    <r>
      <t xml:space="preserve">JESUS --&gt; </t>
    </r>
    <r>
      <rPr>
        <b/>
        <sz val="11"/>
        <color theme="1"/>
        <rFont val="Calibri"/>
        <family val="2"/>
        <scheme val="minor"/>
      </rPr>
      <t>ALAIN</t>
    </r>
  </si>
  <si>
    <t>Automatización SCRAPING</t>
  </si>
  <si>
    <t xml:space="preserve"> ALAIN</t>
  </si>
  <si>
    <t>P.O.  IVAN</t>
  </si>
  <si>
    <r>
      <t xml:space="preserve">BRUNO --&gt; </t>
    </r>
    <r>
      <rPr>
        <b/>
        <sz val="11"/>
        <color theme="1"/>
        <rFont val="Calibri"/>
        <family val="2"/>
        <scheme val="minor"/>
      </rPr>
      <t>JESUS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</si>
</sst>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5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77111117893"/>
      <name val="Calibri"/>
      <family val="2"/>
      <scheme val="minor"/>
    </font>
    <font>
      <sz val="10"/>
      <color theme="1"/>
      <name val="Calibri"/>
      <family val="2"/>
      <scheme val="minor"/>
    </font>
    <font>
      <b/>
      <sz val="11"/>
      <color theme="0" tint="-0.14999847407452621"/>
      <name val="Calibri"/>
      <family val="2"/>
      <scheme val="minor"/>
    </font>
    <font>
      <sz val="10"/>
      <color theme="0" tint="-0.14999847407452621"/>
      <name val="Arial"/>
      <family val="2"/>
    </font>
    <font>
      <b/>
      <sz val="16"/>
      <color theme="1"/>
      <name val="Calibri"/>
      <family val="2"/>
      <scheme val="minor"/>
    </font>
    <font>
      <b/>
      <sz val="18"/>
      <color theme="1"/>
      <name val="Calibri"/>
      <family val="2"/>
      <scheme val="minor"/>
    </font>
    <font>
      <b/>
      <sz val="18"/>
      <color theme="3" tint="-0.249977111117893"/>
      <name val="Calibri"/>
      <family val="2"/>
      <scheme val="minor"/>
    </font>
    <font>
      <b/>
      <sz val="12"/>
      <color theme="1"/>
      <name val="Calibri"/>
      <family val="2"/>
      <scheme val="minor"/>
    </font>
    <font>
      <i/>
      <sz val="12"/>
      <color theme="1" tint="4.9989318521683403E-2"/>
      <name val="Calibri"/>
      <family val="2"/>
      <scheme val="minor"/>
    </font>
    <font>
      <b/>
      <sz val="12"/>
      <color theme="1" tint="0.14999847407452621"/>
      <name val="Calibri"/>
      <family val="2"/>
      <scheme val="minor"/>
    </font>
    <font>
      <i/>
      <sz val="11"/>
      <color theme="1" tint="0.249977111117893"/>
      <name val="Calibri"/>
      <family val="2"/>
      <scheme val="minor"/>
    </font>
    <font>
      <sz val="11"/>
      <color theme="1" tint="0.249977111117893"/>
      <name val="Calibri"/>
      <family val="2"/>
      <scheme val="minor"/>
    </font>
    <font>
      <sz val="8"/>
      <color theme="1"/>
      <name val="Calibri"/>
      <family val="2"/>
      <scheme val="minor"/>
    </font>
    <font>
      <b/>
      <sz val="12"/>
      <color theme="1" tint="0.34998626667073579"/>
      <name val="Calibri"/>
      <family val="2"/>
      <scheme val="major"/>
    </font>
    <font>
      <b/>
      <sz val="12"/>
      <color theme="3" tint="-0.249977111117893"/>
      <name val="Calibri"/>
      <family val="2"/>
      <scheme val="minor"/>
    </font>
    <font>
      <sz val="12"/>
      <color theme="3" tint="-0.249977111117893"/>
      <name val="Calibri"/>
      <family val="2"/>
      <scheme val="minor"/>
    </font>
    <font>
      <b/>
      <sz val="20"/>
      <color theme="1"/>
      <name val="Calibri"/>
      <family val="2"/>
      <scheme val="minor"/>
    </font>
    <font>
      <b/>
      <sz val="9"/>
      <color indexed="81"/>
      <name val="Tahoma"/>
      <family val="2"/>
    </font>
    <font>
      <b/>
      <sz val="14"/>
      <color theme="1"/>
      <name val="Calibri"/>
      <family val="2"/>
      <scheme val="minor"/>
    </font>
    <font>
      <b/>
      <sz val="2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1"/>
        <bgColor theme="4"/>
      </patternFill>
    </fill>
    <fill>
      <patternFill patternType="solid">
        <fgColor theme="1"/>
        <bgColor indexed="64"/>
      </patternFill>
    </fill>
  </fills>
  <borders count="3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ck">
        <color theme="9" tint="-0.24994659260841701"/>
      </right>
      <top/>
      <bottom/>
      <diagonal/>
    </border>
    <border>
      <left style="thin">
        <color theme="0" tint="-0.34998626667073579"/>
      </left>
      <right style="thick">
        <color theme="9" tint="-0.24994659260841701"/>
      </right>
      <top/>
      <bottom style="medium">
        <color theme="0" tint="-0.14996795556505021"/>
      </bottom>
      <diagonal/>
    </border>
    <border>
      <left style="thin">
        <color theme="0" tint="-0.14993743705557422"/>
      </left>
      <right style="thick">
        <color theme="9" tint="-0.24994659260841701"/>
      </right>
      <top style="medium">
        <color theme="0" tint="-0.14996795556505021"/>
      </top>
      <bottom style="medium">
        <color theme="0" tint="-0.14996795556505021"/>
      </bottom>
      <diagonal/>
    </border>
    <border>
      <left/>
      <right style="double">
        <color rgb="FFFF0000"/>
      </right>
      <top/>
      <bottom/>
      <diagonal/>
    </border>
    <border>
      <left style="thin">
        <color theme="0" tint="-0.34998626667073579"/>
      </left>
      <right style="double">
        <color rgb="FFFF0000"/>
      </right>
      <top/>
      <bottom style="medium">
        <color theme="0" tint="-0.14996795556505021"/>
      </bottom>
      <diagonal/>
    </border>
    <border>
      <left style="thin">
        <color theme="0" tint="-0.14993743705557422"/>
      </left>
      <right style="double">
        <color rgb="FFFF0000"/>
      </right>
      <top style="medium">
        <color theme="0" tint="-0.14996795556505021"/>
      </top>
      <bottom style="medium">
        <color theme="0" tint="-0.14996795556505021"/>
      </bottom>
      <diagonal/>
    </border>
    <border>
      <left style="thick">
        <color rgb="FF00B050"/>
      </left>
      <right/>
      <top/>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ck">
        <color rgb="FF00B050"/>
      </left>
      <right style="thin">
        <color theme="0" tint="-0.34998626667073579"/>
      </right>
      <top/>
      <bottom style="medium">
        <color theme="0" tint="-0.14996795556505021"/>
      </bottom>
      <diagonal/>
    </border>
    <border>
      <left style="thick">
        <color rgb="FF00B050"/>
      </left>
      <right style="thin">
        <color theme="0" tint="-0.14993743705557422"/>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1" applyNumberFormat="0" applyAlignment="0" applyProtection="0"/>
    <xf numFmtId="0" fontId="29" fillId="13" borderId="12" applyNumberFormat="0" applyAlignment="0" applyProtection="0"/>
    <xf numFmtId="0" fontId="30" fillId="13" borderId="11" applyNumberFormat="0" applyAlignment="0" applyProtection="0"/>
    <xf numFmtId="0" fontId="31" fillId="0" borderId="13" applyNumberFormat="0" applyFill="0" applyAlignment="0" applyProtection="0"/>
    <xf numFmtId="0" fontId="32" fillId="14" borderId="14" applyNumberFormat="0" applyAlignment="0" applyProtection="0"/>
    <xf numFmtId="0" fontId="33" fillId="0" borderId="0" applyNumberFormat="0" applyFill="0" applyBorder="0" applyAlignment="0" applyProtection="0"/>
    <xf numFmtId="0" fontId="9" fillId="15"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2"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2"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2"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2"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22"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cellStyleXfs>
  <cellXfs count="15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7"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3" fillId="0" borderId="0" xfId="5" applyAlignment="1">
      <alignment horizontal="left"/>
    </xf>
    <xf numFmtId="0" fontId="9" fillId="6"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7"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7"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5" borderId="6" xfId="0" applyNumberFormat="1" applyFont="1" applyFill="1" applyBorder="1" applyAlignment="1">
      <alignment horizontal="center" vertical="center"/>
    </xf>
    <xf numFmtId="171" fontId="11" fillId="5" borderId="0" xfId="0" applyNumberFormat="1" applyFont="1" applyFill="1" applyAlignment="1">
      <alignment horizontal="center" vertical="center"/>
    </xf>
    <xf numFmtId="171" fontId="11" fillId="5" borderId="7" xfId="0" applyNumberFormat="1" applyFont="1" applyFill="1" applyBorder="1" applyAlignment="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3" borderId="2" xfId="10" applyFill="1">
      <alignment horizontal="center" vertical="center"/>
    </xf>
    <xf numFmtId="172" fontId="0" fillId="4" borderId="2" xfId="0" applyNumberFormat="1" applyFill="1" applyBorder="1" applyAlignment="1">
      <alignment horizontal="center" vertical="center"/>
    </xf>
    <xf numFmtId="172" fontId="5" fillId="4" borderId="2" xfId="0" applyNumberFormat="1" applyFont="1" applyFill="1" applyBorder="1" applyAlignment="1">
      <alignment horizontal="center" vertical="center"/>
    </xf>
    <xf numFmtId="172" fontId="9" fillId="7"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7" borderId="2" xfId="12" applyFill="1" applyAlignment="1">
      <alignment horizontal="left" vertical="center" wrapText="1" indent="2"/>
    </xf>
    <xf numFmtId="0" fontId="37" fillId="0" borderId="0" xfId="0" applyFont="1"/>
    <xf numFmtId="0" fontId="38" fillId="0" borderId="0" xfId="1" applyFont="1" applyProtection="1">
      <alignment vertical="top"/>
    </xf>
    <xf numFmtId="0" fontId="0" fillId="0" borderId="18" xfId="0" applyBorder="1" applyAlignment="1">
      <alignment vertical="center"/>
    </xf>
    <xf numFmtId="0" fontId="0" fillId="2" borderId="18" xfId="0" applyFill="1" applyBorder="1" applyAlignment="1">
      <alignment vertical="center"/>
    </xf>
    <xf numFmtId="0" fontId="9" fillId="3" borderId="2" xfId="12" applyFill="1" applyAlignment="1">
      <alignment horizontal="center" vertical="center" wrapText="1"/>
    </xf>
    <xf numFmtId="0" fontId="41" fillId="0" borderId="0" xfId="6" applyFont="1" applyAlignment="1">
      <alignment horizontal="center" vertical="center"/>
    </xf>
    <xf numFmtId="0" fontId="10" fillId="0" borderId="0" xfId="7" applyAlignment="1"/>
    <xf numFmtId="0" fontId="40" fillId="6" borderId="2" xfId="0" applyFont="1" applyFill="1" applyBorder="1" applyAlignment="1">
      <alignment horizontal="left" vertical="center" indent="1"/>
    </xf>
    <xf numFmtId="0" fontId="43" fillId="3" borderId="2" xfId="12" applyFont="1" applyFill="1">
      <alignment horizontal="left" vertical="center" indent="2"/>
    </xf>
    <xf numFmtId="0" fontId="44" fillId="3" borderId="2" xfId="12" applyFont="1" applyFill="1" applyAlignment="1">
      <alignment horizontal="left" vertical="center" wrapText="1" indent="2"/>
    </xf>
    <xf numFmtId="0" fontId="45" fillId="3" borderId="2" xfId="12" applyFont="1" applyFill="1">
      <alignment horizontal="left" vertical="center" indent="2"/>
    </xf>
    <xf numFmtId="0" fontId="46" fillId="3" borderId="2" xfId="12" applyFont="1" applyFill="1">
      <alignment horizontal="left" vertical="center" indent="2"/>
    </xf>
    <xf numFmtId="0" fontId="47" fillId="3" borderId="2" xfId="12" applyFont="1" applyFill="1" applyAlignment="1">
      <alignment horizontal="left" vertical="center" wrapText="1" indent="2"/>
    </xf>
    <xf numFmtId="0" fontId="6" fillId="40" borderId="2" xfId="12" applyFont="1" applyFill="1">
      <alignment horizontal="left" vertical="center" indent="2"/>
    </xf>
    <xf numFmtId="0" fontId="22" fillId="41" borderId="0" xfId="3" applyFill="1" applyAlignment="1">
      <alignment wrapText="1"/>
    </xf>
    <xf numFmtId="0" fontId="39" fillId="0" borderId="0" xfId="0" applyFont="1" applyAlignment="1">
      <alignment horizontal="center" vertical="center" wrapText="1"/>
    </xf>
    <xf numFmtId="14" fontId="0" fillId="0" borderId="0" xfId="0" applyNumberFormat="1" applyAlignment="1">
      <alignment horizontal="center" vertical="center" wrapText="1"/>
    </xf>
    <xf numFmtId="14" fontId="0" fillId="0" borderId="0" xfId="0" applyNumberFormat="1" applyAlignment="1">
      <alignment horizontal="center" vertical="center"/>
    </xf>
    <xf numFmtId="0" fontId="48" fillId="0" borderId="0" xfId="5" applyFont="1" applyAlignment="1">
      <alignment horizontal="center" vertical="center" wrapText="1"/>
    </xf>
    <xf numFmtId="0" fontId="0" fillId="3" borderId="2" xfId="11" applyFont="1" applyFill="1">
      <alignment horizontal="center" vertical="center"/>
    </xf>
    <xf numFmtId="0" fontId="0" fillId="3" borderId="2" xfId="12" applyFont="1" applyFill="1" applyAlignment="1">
      <alignment horizontal="left" vertical="center" wrapText="1" indent="2"/>
    </xf>
    <xf numFmtId="0" fontId="49" fillId="0" borderId="0" xfId="6" applyFont="1" applyAlignment="1">
      <alignment horizontal="center" vertical="center" wrapText="1"/>
    </xf>
    <xf numFmtId="0" fontId="42" fillId="0" borderId="0" xfId="0" applyFont="1" applyAlignment="1">
      <alignment horizontal="center" vertical="center"/>
    </xf>
    <xf numFmtId="0" fontId="0" fillId="0" borderId="18" xfId="0" applyBorder="1" applyAlignment="1">
      <alignment horizontal="right" vertical="center"/>
    </xf>
    <xf numFmtId="0" fontId="0" fillId="0" borderId="19" xfId="0" applyBorder="1"/>
    <xf numFmtId="171" fontId="11" fillId="5" borderId="19" xfId="0" applyNumberFormat="1" applyFont="1" applyFill="1" applyBorder="1" applyAlignment="1">
      <alignment horizontal="center" vertical="center"/>
    </xf>
    <xf numFmtId="0" fontId="0" fillId="0" borderId="21" xfId="0" applyBorder="1" applyAlignment="1">
      <alignment vertical="center"/>
    </xf>
    <xf numFmtId="0" fontId="0" fillId="2" borderId="21" xfId="0" applyFill="1" applyBorder="1" applyAlignment="1">
      <alignment vertical="center"/>
    </xf>
    <xf numFmtId="0" fontId="0" fillId="0" borderId="22" xfId="0" applyBorder="1"/>
    <xf numFmtId="171" fontId="11" fillId="5" borderId="22" xfId="0" applyNumberFormat="1" applyFont="1" applyFill="1" applyBorder="1" applyAlignment="1">
      <alignment horizontal="center" vertical="center"/>
    </xf>
    <xf numFmtId="0" fontId="0" fillId="0" borderId="24" xfId="0" applyBorder="1" applyAlignment="1">
      <alignment vertical="center"/>
    </xf>
    <xf numFmtId="0" fontId="0" fillId="2" borderId="24" xfId="0" applyFill="1" applyBorder="1" applyAlignment="1">
      <alignment vertical="center"/>
    </xf>
    <xf numFmtId="0" fontId="0" fillId="0" borderId="27" xfId="0" applyBorder="1" applyAlignment="1">
      <alignment vertical="center"/>
    </xf>
    <xf numFmtId="0" fontId="0" fillId="2" borderId="27" xfId="0" applyFill="1" applyBorder="1" applyAlignment="1">
      <alignment vertical="center"/>
    </xf>
    <xf numFmtId="0" fontId="0" fillId="0" borderId="25" xfId="0" applyBorder="1"/>
    <xf numFmtId="171" fontId="11" fillId="5" borderId="25" xfId="0" applyNumberFormat="1" applyFont="1" applyFill="1" applyBorder="1" applyAlignment="1">
      <alignment horizontal="center" vertical="center"/>
    </xf>
    <xf numFmtId="0" fontId="0" fillId="0" borderId="29" xfId="0" applyBorder="1" applyAlignment="1">
      <alignment vertical="center"/>
    </xf>
    <xf numFmtId="0" fontId="0" fillId="2" borderId="29" xfId="0" applyFill="1" applyBorder="1" applyAlignment="1">
      <alignment vertical="center"/>
    </xf>
    <xf numFmtId="0" fontId="0" fillId="7" borderId="2" xfId="12" applyFont="1" applyFill="1">
      <alignment horizontal="left" vertical="center" indent="2"/>
    </xf>
    <xf numFmtId="0" fontId="9" fillId="42" borderId="2" xfId="11" applyFill="1">
      <alignment horizontal="center" vertical="center"/>
    </xf>
    <xf numFmtId="9" fontId="5" fillId="42" borderId="2" xfId="2" applyFont="1" applyFill="1" applyBorder="1" applyAlignment="1">
      <alignment horizontal="center" vertical="center"/>
    </xf>
    <xf numFmtId="172" fontId="0" fillId="42" borderId="2" xfId="0" applyNumberFormat="1" applyFill="1" applyBorder="1" applyAlignment="1">
      <alignment horizontal="center" vertical="center"/>
    </xf>
    <xf numFmtId="172" fontId="5" fillId="42" borderId="2" xfId="0" applyNumberFormat="1" applyFont="1" applyFill="1" applyBorder="1" applyAlignment="1">
      <alignment horizontal="center" vertical="center"/>
    </xf>
    <xf numFmtId="0" fontId="9" fillId="43" borderId="2" xfId="12" applyFill="1">
      <alignment horizontal="left" vertical="center" indent="2"/>
    </xf>
    <xf numFmtId="0" fontId="0" fillId="43" borderId="2" xfId="11" applyFont="1" applyFill="1">
      <alignment horizontal="center" vertical="center"/>
    </xf>
    <xf numFmtId="9" fontId="5" fillId="43" borderId="2" xfId="2" applyFont="1" applyFill="1" applyBorder="1" applyAlignment="1">
      <alignment horizontal="center" vertical="center"/>
    </xf>
    <xf numFmtId="172" fontId="9" fillId="43" borderId="2" xfId="10" applyFill="1">
      <alignment horizontal="center" vertical="center"/>
    </xf>
    <xf numFmtId="0" fontId="0" fillId="43" borderId="2" xfId="12" applyFont="1" applyFill="1">
      <alignment horizontal="left" vertical="center" indent="2"/>
    </xf>
    <xf numFmtId="0" fontId="9" fillId="43" borderId="2" xfId="11" applyFill="1">
      <alignment horizontal="center" vertical="center"/>
    </xf>
    <xf numFmtId="0" fontId="9" fillId="43" borderId="2" xfId="12" applyFill="1" applyAlignment="1">
      <alignment horizontal="left" vertical="center" wrapText="1" indent="2"/>
    </xf>
    <xf numFmtId="0" fontId="35" fillId="43" borderId="2" xfId="12" applyFont="1" applyFill="1" applyAlignment="1">
      <alignment horizontal="left" vertical="center" wrapText="1" indent="2"/>
    </xf>
    <xf numFmtId="0" fontId="35" fillId="43" borderId="2" xfId="12" applyFont="1"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72" fontId="0" fillId="44" borderId="2" xfId="0" applyNumberFormat="1" applyFill="1" applyBorder="1" applyAlignment="1">
      <alignment horizontal="center" vertical="center"/>
    </xf>
    <xf numFmtId="172" fontId="5" fillId="44" borderId="2" xfId="0" applyNumberFormat="1" applyFont="1" applyFill="1" applyBorder="1" applyAlignment="1">
      <alignment horizontal="center" vertical="center"/>
    </xf>
    <xf numFmtId="0" fontId="9" fillId="42" borderId="2" xfId="12" applyFill="1">
      <alignment horizontal="left" vertical="center" indent="2"/>
    </xf>
    <xf numFmtId="172" fontId="9" fillId="42" borderId="2" xfId="10" applyFill="1">
      <alignment horizontal="center" vertical="center"/>
    </xf>
    <xf numFmtId="0" fontId="7" fillId="45" borderId="1" xfId="0" applyFont="1" applyFill="1" applyBorder="1" applyAlignment="1">
      <alignment horizontal="left" vertical="center" indent="1"/>
    </xf>
    <xf numFmtId="0" fontId="7" fillId="45" borderId="1" xfId="0" applyFont="1" applyFill="1" applyBorder="1" applyAlignment="1">
      <alignment horizontal="center" vertical="center" wrapText="1"/>
    </xf>
    <xf numFmtId="0" fontId="12" fillId="46" borderId="8" xfId="0" applyFont="1" applyFill="1" applyBorder="1" applyAlignment="1">
      <alignment horizontal="center" vertical="center" shrinkToFit="1"/>
    </xf>
    <xf numFmtId="0" fontId="12" fillId="46" borderId="26" xfId="0" applyFont="1" applyFill="1" applyBorder="1" applyAlignment="1">
      <alignment horizontal="center" vertical="center" shrinkToFit="1"/>
    </xf>
    <xf numFmtId="0" fontId="12" fillId="46" borderId="28" xfId="0" applyFont="1" applyFill="1" applyBorder="1" applyAlignment="1">
      <alignment horizontal="center" vertical="center" shrinkToFit="1"/>
    </xf>
    <xf numFmtId="0" fontId="12" fillId="46" borderId="20" xfId="0" applyFont="1" applyFill="1" applyBorder="1" applyAlignment="1">
      <alignment horizontal="center" vertical="center" shrinkToFit="1"/>
    </xf>
    <xf numFmtId="0" fontId="12" fillId="46" borderId="17" xfId="0" applyFont="1" applyFill="1" applyBorder="1" applyAlignment="1">
      <alignment horizontal="center" vertical="center" shrinkToFit="1"/>
    </xf>
    <xf numFmtId="0" fontId="12" fillId="46" borderId="23" xfId="0" applyFont="1" applyFill="1" applyBorder="1" applyAlignment="1">
      <alignment horizontal="center" vertical="center" shrinkToFit="1"/>
    </xf>
    <xf numFmtId="0" fontId="40" fillId="42" borderId="2" xfId="0" applyFont="1" applyFill="1" applyBorder="1" applyAlignment="1">
      <alignment horizontal="left" vertical="center" indent="1"/>
    </xf>
    <xf numFmtId="0" fontId="0" fillId="0" borderId="31" xfId="0" applyBorder="1" applyAlignment="1">
      <alignment horizontal="center" vertical="center"/>
    </xf>
    <xf numFmtId="0" fontId="51" fillId="4" borderId="2" xfId="0" applyFont="1" applyFill="1" applyBorder="1" applyAlignment="1">
      <alignment horizontal="left" vertical="center" indent="1"/>
    </xf>
    <xf numFmtId="0" fontId="0" fillId="42" borderId="2" xfId="12" applyFont="1" applyFill="1">
      <alignment horizontal="left" vertical="center" indent="2"/>
    </xf>
    <xf numFmtId="0" fontId="0" fillId="42" borderId="2" xfId="11" applyFont="1" applyFill="1">
      <alignment horizontal="center" vertical="center"/>
    </xf>
    <xf numFmtId="0" fontId="0" fillId="42" borderId="2" xfId="12" applyFont="1" applyFill="1" applyAlignment="1">
      <alignment horizontal="left" vertical="center" wrapText="1" indent="2"/>
    </xf>
    <xf numFmtId="0" fontId="39" fillId="42" borderId="2" xfId="12" applyFont="1" applyFill="1">
      <alignment horizontal="left" vertical="center" indent="2"/>
    </xf>
    <xf numFmtId="0" fontId="6" fillId="42" borderId="2" xfId="12" applyFont="1" applyFill="1">
      <alignment horizontal="left" vertical="center" indent="2"/>
    </xf>
    <xf numFmtId="0" fontId="54" fillId="44" borderId="2" xfId="0" applyFont="1" applyFill="1" applyBorder="1" applyAlignment="1">
      <alignment horizontal="left" vertical="center" indent="1"/>
    </xf>
    <xf numFmtId="0" fontId="9" fillId="42" borderId="2" xfId="11" applyFont="1" applyFill="1">
      <alignment horizontal="center" vertical="center"/>
    </xf>
    <xf numFmtId="168" fontId="9" fillId="0" borderId="30" xfId="9" applyBorder="1">
      <alignment horizontal="center" vertical="center"/>
    </xf>
    <xf numFmtId="0" fontId="9" fillId="0" borderId="0" xfId="8">
      <alignment horizontal="right" indent="1"/>
    </xf>
    <xf numFmtId="0" fontId="9"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8" fontId="9" fillId="0" borderId="32" xfId="9" applyBorder="1">
      <alignment horizontal="center" vertical="center"/>
    </xf>
    <xf numFmtId="168" fontId="9" fillId="0" borderId="33" xfId="9" applyBorder="1">
      <alignment horizontal="center" vertical="center"/>
    </xf>
    <xf numFmtId="170" fontId="36" fillId="5" borderId="4" xfId="0" applyNumberFormat="1" applyFont="1" applyFill="1" applyBorder="1" applyAlignment="1">
      <alignment horizontal="left" vertical="center" wrapText="1" indent="1"/>
    </xf>
    <xf numFmtId="170" fontId="36" fillId="5" borderId="1" xfId="0" applyNumberFormat="1" applyFont="1" applyFill="1" applyBorder="1" applyAlignment="1">
      <alignment horizontal="left" vertical="center" wrapText="1" indent="1"/>
    </xf>
    <xf numFmtId="170" fontId="36" fillId="5" borderId="0" xfId="0" applyNumberFormat="1" applyFont="1" applyFill="1" applyAlignment="1">
      <alignment horizontal="left" vertical="center" wrapText="1" indent="1"/>
    </xf>
    <xf numFmtId="170" fontId="36" fillId="5" borderId="5" xfId="0" applyNumberFormat="1" applyFon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371476</xdr:colOff>
      <xdr:row>0</xdr:row>
      <xdr:rowOff>161925</xdr:rowOff>
    </xdr:from>
    <xdr:to>
      <xdr:col>1</xdr:col>
      <xdr:colOff>1552576</xdr:colOff>
      <xdr:row>3</xdr:row>
      <xdr:rowOff>200025</xdr:rowOff>
    </xdr:to>
    <xdr:pic>
      <xdr:nvPicPr>
        <xdr:cNvPr id="3" name="Imagen 2">
          <a:extLst>
            <a:ext uri="{FF2B5EF4-FFF2-40B4-BE49-F238E27FC236}">
              <a16:creationId xmlns:a16="http://schemas.microsoft.com/office/drawing/2014/main" id="{D9139678-CC7B-FEBD-BAB3-D2DE2ADC09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1" y="161925"/>
          <a:ext cx="1181100" cy="1181100"/>
        </a:xfrm>
        <a:prstGeom prst="rect">
          <a:avLst/>
        </a:prstGeom>
      </xdr:spPr>
    </xdr:pic>
    <xdr:clientData/>
  </xdr:twoCellAnchor>
  <xdr:twoCellAnchor editAs="oneCell">
    <xdr:from>
      <xdr:col>2</xdr:col>
      <xdr:colOff>600076</xdr:colOff>
      <xdr:row>5</xdr:row>
      <xdr:rowOff>247650</xdr:rowOff>
    </xdr:from>
    <xdr:to>
      <xdr:col>2</xdr:col>
      <xdr:colOff>1400176</xdr:colOff>
      <xdr:row>7</xdr:row>
      <xdr:rowOff>209550</xdr:rowOff>
    </xdr:to>
    <xdr:pic>
      <xdr:nvPicPr>
        <xdr:cNvPr id="4" name="Imagen 3">
          <a:extLst>
            <a:ext uri="{FF2B5EF4-FFF2-40B4-BE49-F238E27FC236}">
              <a16:creationId xmlns:a16="http://schemas.microsoft.com/office/drawing/2014/main" id="{A6AC409C-1EC7-404B-AF15-66D540E198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4201" y="1838325"/>
          <a:ext cx="800100"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95"/>
  <sheetViews>
    <sheetView showGridLines="0" tabSelected="1" showRuler="0" showWhiteSpace="0" topLeftCell="A3" zoomScale="70" zoomScaleNormal="70" zoomScaleSheetLayoutView="80" zoomScalePageLayoutView="90" workbookViewId="0">
      <pane ySplit="4" topLeftCell="A7" activePane="bottomLeft" state="frozen"/>
      <selection activeCell="A3" sqref="A3"/>
      <selection pane="bottomLeft" activeCell="B69" sqref="B69"/>
    </sheetView>
  </sheetViews>
  <sheetFormatPr baseColWidth="10" defaultColWidth="9.140625" defaultRowHeight="30" customHeight="1" outlineLevelRow="2" x14ac:dyDescent="0.25"/>
  <cols>
    <col min="1" max="1" width="2.7109375" style="34" customWidth="1"/>
    <col min="2" max="2" width="117.7109375" customWidth="1"/>
    <col min="3" max="3" width="30.85546875" customWidth="1"/>
    <col min="4" max="4" width="10.7109375" customWidth="1"/>
    <col min="5" max="5" width="11.28515625" style="5" customWidth="1"/>
    <col min="6" max="6" width="11.28515625" customWidth="1"/>
    <col min="7" max="7" width="2.7109375" customWidth="1"/>
    <col min="8" max="8" width="6.140625" hidden="1" customWidth="1"/>
    <col min="9" max="9" width="3.7109375" hidden="1" customWidth="1"/>
    <col min="10" max="13" width="3.28515625" hidden="1" customWidth="1"/>
    <col min="14" max="14" width="3.28515625" style="96" hidden="1" customWidth="1"/>
    <col min="15" max="18" width="3.28515625" hidden="1" customWidth="1"/>
    <col min="19" max="19" width="3.85546875" hidden="1" customWidth="1"/>
    <col min="20" max="20" width="4" style="86" customWidth="1"/>
    <col min="21" max="21" width="3.28515625" customWidth="1"/>
    <col min="22" max="23" width="3.7109375" customWidth="1"/>
    <col min="24" max="24" width="3.5703125" customWidth="1"/>
    <col min="25" max="25" width="3.42578125" customWidth="1"/>
    <col min="26" max="26" width="3.28515625" customWidth="1"/>
    <col min="27" max="27" width="3.7109375" style="90" customWidth="1"/>
    <col min="28" max="30" width="3.28515625" customWidth="1"/>
    <col min="31" max="64" width="3.28515625" hidden="1" customWidth="1"/>
    <col min="65" max="66" width="0" hidden="1" customWidth="1"/>
    <col min="69" max="70" width="10.28515625"/>
  </cols>
  <sheetData>
    <row r="1" spans="1:64" ht="30" customHeight="1" x14ac:dyDescent="0.45">
      <c r="A1" s="35" t="s">
        <v>0</v>
      </c>
      <c r="B1" s="37" t="s">
        <v>88</v>
      </c>
      <c r="C1" s="1"/>
      <c r="D1" s="2"/>
      <c r="E1" s="4"/>
      <c r="F1" s="23"/>
      <c r="H1" s="2"/>
      <c r="I1" s="62"/>
    </row>
    <row r="2" spans="1:64" ht="30" customHeight="1" x14ac:dyDescent="0.25">
      <c r="A2" s="34" t="s">
        <v>1</v>
      </c>
      <c r="B2" s="67"/>
      <c r="C2" s="83" t="s">
        <v>131</v>
      </c>
      <c r="D2" t="s">
        <v>70</v>
      </c>
      <c r="E2" s="138">
        <f ca="1">TODAY()</f>
        <v>45590</v>
      </c>
      <c r="F2" s="138"/>
      <c r="I2" s="63"/>
    </row>
    <row r="3" spans="1:64" ht="30" customHeight="1" x14ac:dyDescent="0.3">
      <c r="A3" s="34" t="s">
        <v>2</v>
      </c>
      <c r="B3" s="68" t="s">
        <v>89</v>
      </c>
      <c r="C3" s="139" t="s">
        <v>14</v>
      </c>
      <c r="D3" s="139"/>
      <c r="E3" s="144">
        <v>45544</v>
      </c>
      <c r="F3" s="145"/>
    </row>
    <row r="4" spans="1:64" ht="20.25" customHeight="1" x14ac:dyDescent="0.25">
      <c r="A4" s="35" t="s">
        <v>3</v>
      </c>
      <c r="B4" s="84" t="s">
        <v>159</v>
      </c>
      <c r="C4" s="139" t="s">
        <v>15</v>
      </c>
      <c r="D4" s="140"/>
      <c r="E4" s="129">
        <v>1</v>
      </c>
      <c r="I4" s="146">
        <f>I5</f>
        <v>45544</v>
      </c>
      <c r="J4" s="147"/>
      <c r="K4" s="147"/>
      <c r="L4" s="147"/>
      <c r="M4" s="148"/>
      <c r="N4" s="147"/>
      <c r="O4" s="149"/>
      <c r="P4" s="146">
        <f>P5</f>
        <v>45551</v>
      </c>
      <c r="Q4" s="147"/>
      <c r="R4" s="147"/>
      <c r="S4" s="147"/>
      <c r="T4" s="147"/>
      <c r="U4" s="147"/>
      <c r="V4" s="149"/>
      <c r="W4" s="146">
        <f>W5</f>
        <v>45558</v>
      </c>
      <c r="X4" s="147"/>
      <c r="Y4" s="147"/>
      <c r="Z4" s="147"/>
      <c r="AA4" s="147"/>
      <c r="AB4" s="147"/>
      <c r="AC4" s="149"/>
      <c r="AD4" s="146">
        <f>AD5</f>
        <v>45565</v>
      </c>
      <c r="AE4" s="147"/>
      <c r="AF4" s="147"/>
      <c r="AG4" s="147"/>
      <c r="AH4" s="147"/>
      <c r="AI4" s="147"/>
      <c r="AJ4" s="149"/>
      <c r="AK4" s="141">
        <f>AK5</f>
        <v>45572</v>
      </c>
      <c r="AL4" s="142"/>
      <c r="AM4" s="142"/>
      <c r="AN4" s="142"/>
      <c r="AO4" s="142"/>
      <c r="AP4" s="142"/>
      <c r="AQ4" s="143"/>
      <c r="AR4" s="141">
        <f>AR5</f>
        <v>45579</v>
      </c>
      <c r="AS4" s="142"/>
      <c r="AT4" s="142"/>
      <c r="AU4" s="142"/>
      <c r="AV4" s="142"/>
      <c r="AW4" s="142"/>
      <c r="AX4" s="143"/>
      <c r="AY4" s="141">
        <f>AY5</f>
        <v>45586</v>
      </c>
      <c r="AZ4" s="142"/>
      <c r="BA4" s="142"/>
      <c r="BB4" s="142"/>
      <c r="BC4" s="142"/>
      <c r="BD4" s="142"/>
      <c r="BE4" s="143"/>
      <c r="BF4" s="141">
        <f>BF5</f>
        <v>45593</v>
      </c>
      <c r="BG4" s="142"/>
      <c r="BH4" s="142"/>
      <c r="BI4" s="142"/>
      <c r="BJ4" s="142"/>
      <c r="BK4" s="142"/>
      <c r="BL4" s="143"/>
    </row>
    <row r="5" spans="1:64" ht="15" customHeight="1" x14ac:dyDescent="0.25">
      <c r="A5" s="35" t="s">
        <v>4</v>
      </c>
      <c r="B5" s="46"/>
      <c r="C5" s="46"/>
      <c r="D5" s="46"/>
      <c r="E5" s="46"/>
      <c r="F5" s="46"/>
      <c r="G5" s="46"/>
      <c r="I5" s="50">
        <f>Inicio_del_proyecto-WEEKDAY(Inicio_del_proyecto,1)+2+7*(Semana_para_mostrar-1)</f>
        <v>45544</v>
      </c>
      <c r="J5" s="51">
        <f>I5+1</f>
        <v>45545</v>
      </c>
      <c r="K5" s="51">
        <f t="shared" ref="K5:AX5" si="0">J5+1</f>
        <v>45546</v>
      </c>
      <c r="L5" s="51">
        <f t="shared" si="0"/>
        <v>45547</v>
      </c>
      <c r="M5" s="51">
        <f t="shared" si="0"/>
        <v>45548</v>
      </c>
      <c r="N5" s="97">
        <f t="shared" si="0"/>
        <v>45549</v>
      </c>
      <c r="O5" s="52">
        <f t="shared" si="0"/>
        <v>45550</v>
      </c>
      <c r="P5" s="50">
        <f>O5+1</f>
        <v>45551</v>
      </c>
      <c r="Q5" s="51">
        <f>P5+1</f>
        <v>45552</v>
      </c>
      <c r="R5" s="51">
        <f t="shared" si="0"/>
        <v>45553</v>
      </c>
      <c r="S5" s="51">
        <f t="shared" si="0"/>
        <v>45554</v>
      </c>
      <c r="T5" s="87">
        <f t="shared" si="0"/>
        <v>45555</v>
      </c>
      <c r="U5" s="51">
        <f t="shared" si="0"/>
        <v>45556</v>
      </c>
      <c r="V5" s="52">
        <f t="shared" si="0"/>
        <v>45557</v>
      </c>
      <c r="W5" s="50">
        <f>V5+1</f>
        <v>45558</v>
      </c>
      <c r="X5" s="51">
        <f>W5+1</f>
        <v>45559</v>
      </c>
      <c r="Y5" s="51">
        <f t="shared" si="0"/>
        <v>45560</v>
      </c>
      <c r="Z5" s="51">
        <f t="shared" si="0"/>
        <v>45561</v>
      </c>
      <c r="AA5" s="91">
        <f t="shared" si="0"/>
        <v>45562</v>
      </c>
      <c r="AB5" s="51">
        <f t="shared" si="0"/>
        <v>45563</v>
      </c>
      <c r="AC5" s="52">
        <f t="shared" si="0"/>
        <v>45564</v>
      </c>
      <c r="AD5" s="50">
        <f>AC5+1</f>
        <v>45565</v>
      </c>
      <c r="AE5" s="51">
        <f>AD5+1</f>
        <v>45566</v>
      </c>
      <c r="AF5" s="51">
        <f t="shared" si="0"/>
        <v>45567</v>
      </c>
      <c r="AG5" s="51">
        <f t="shared" si="0"/>
        <v>45568</v>
      </c>
      <c r="AH5" s="51">
        <f t="shared" si="0"/>
        <v>45569</v>
      </c>
      <c r="AI5" s="51">
        <f t="shared" si="0"/>
        <v>45570</v>
      </c>
      <c r="AJ5" s="52">
        <f t="shared" si="0"/>
        <v>45571</v>
      </c>
      <c r="AK5" s="50">
        <f>AJ5+1</f>
        <v>45572</v>
      </c>
      <c r="AL5" s="51">
        <f>AK5+1</f>
        <v>45573</v>
      </c>
      <c r="AM5" s="51">
        <f t="shared" si="0"/>
        <v>45574</v>
      </c>
      <c r="AN5" s="51">
        <f t="shared" si="0"/>
        <v>45575</v>
      </c>
      <c r="AO5" s="51">
        <f t="shared" si="0"/>
        <v>45576</v>
      </c>
      <c r="AP5" s="51">
        <f t="shared" si="0"/>
        <v>45577</v>
      </c>
      <c r="AQ5" s="52">
        <f t="shared" si="0"/>
        <v>45578</v>
      </c>
      <c r="AR5" s="50">
        <f>AQ5+1</f>
        <v>45579</v>
      </c>
      <c r="AS5" s="51">
        <f>AR5+1</f>
        <v>45580</v>
      </c>
      <c r="AT5" s="51">
        <f t="shared" si="0"/>
        <v>45581</v>
      </c>
      <c r="AU5" s="51">
        <f t="shared" si="0"/>
        <v>45582</v>
      </c>
      <c r="AV5" s="51">
        <f t="shared" si="0"/>
        <v>45583</v>
      </c>
      <c r="AW5" s="51">
        <f t="shared" si="0"/>
        <v>45584</v>
      </c>
      <c r="AX5" s="52">
        <f t="shared" si="0"/>
        <v>45585</v>
      </c>
      <c r="AY5" s="50">
        <f>AX5+1</f>
        <v>45586</v>
      </c>
      <c r="AZ5" s="51">
        <f>AY5+1</f>
        <v>45587</v>
      </c>
      <c r="BA5" s="51">
        <f t="shared" ref="BA5:BE5" si="1">AZ5+1</f>
        <v>45588</v>
      </c>
      <c r="BB5" s="51">
        <f t="shared" si="1"/>
        <v>45589</v>
      </c>
      <c r="BC5" s="51">
        <f t="shared" si="1"/>
        <v>45590</v>
      </c>
      <c r="BD5" s="51">
        <f t="shared" si="1"/>
        <v>45591</v>
      </c>
      <c r="BE5" s="52">
        <f t="shared" si="1"/>
        <v>45592</v>
      </c>
      <c r="BF5" s="50">
        <f>BE5+1</f>
        <v>45593</v>
      </c>
      <c r="BG5" s="51">
        <f>BF5+1</f>
        <v>45594</v>
      </c>
      <c r="BH5" s="51">
        <f t="shared" ref="BH5:BL5" si="2">BG5+1</f>
        <v>45595</v>
      </c>
      <c r="BI5" s="51">
        <f t="shared" si="2"/>
        <v>45596</v>
      </c>
      <c r="BJ5" s="51">
        <f t="shared" si="2"/>
        <v>45597</v>
      </c>
      <c r="BK5" s="51">
        <f t="shared" si="2"/>
        <v>45598</v>
      </c>
      <c r="BL5" s="52">
        <f t="shared" si="2"/>
        <v>45599</v>
      </c>
    </row>
    <row r="6" spans="1:64" ht="30" customHeight="1" thickBot="1" x14ac:dyDescent="0.3">
      <c r="A6" s="35" t="s">
        <v>5</v>
      </c>
      <c r="B6" s="120" t="s">
        <v>12</v>
      </c>
      <c r="C6" s="121" t="s">
        <v>147</v>
      </c>
      <c r="D6" s="121" t="s">
        <v>16</v>
      </c>
      <c r="E6" s="121" t="s">
        <v>17</v>
      </c>
      <c r="F6" s="121" t="s">
        <v>18</v>
      </c>
      <c r="G6" s="121"/>
      <c r="H6" s="121" t="s">
        <v>19</v>
      </c>
      <c r="I6" s="122" t="str">
        <f t="shared" ref="I6" si="3">LEFT(TEXT(I5,"ddd"),1)</f>
        <v>l</v>
      </c>
      <c r="J6" s="122" t="str">
        <f t="shared" ref="J6:AR6" si="4">LEFT(TEXT(J5,"ddd"),1)</f>
        <v>m</v>
      </c>
      <c r="K6" s="122" t="str">
        <f t="shared" si="4"/>
        <v>m</v>
      </c>
      <c r="L6" s="122" t="str">
        <f t="shared" si="4"/>
        <v>j</v>
      </c>
      <c r="M6" s="123" t="str">
        <f t="shared" si="4"/>
        <v>v</v>
      </c>
      <c r="N6" s="124" t="str">
        <f t="shared" si="4"/>
        <v>s</v>
      </c>
      <c r="O6" s="122" t="str">
        <f t="shared" si="4"/>
        <v>d</v>
      </c>
      <c r="P6" s="122" t="str">
        <f t="shared" si="4"/>
        <v>l</v>
      </c>
      <c r="Q6" s="122" t="str">
        <f t="shared" si="4"/>
        <v>m</v>
      </c>
      <c r="R6" s="122" t="str">
        <f t="shared" si="4"/>
        <v>m</v>
      </c>
      <c r="S6" s="122" t="str">
        <f t="shared" si="4"/>
        <v>j</v>
      </c>
      <c r="T6" s="125" t="str">
        <f t="shared" si="4"/>
        <v>v</v>
      </c>
      <c r="U6" s="126" t="str">
        <f t="shared" si="4"/>
        <v>s</v>
      </c>
      <c r="V6" s="122" t="str">
        <f t="shared" si="4"/>
        <v>d</v>
      </c>
      <c r="W6" s="122" t="str">
        <f t="shared" si="4"/>
        <v>l</v>
      </c>
      <c r="X6" s="122" t="str">
        <f t="shared" si="4"/>
        <v>m</v>
      </c>
      <c r="Y6" s="122" t="str">
        <f t="shared" si="4"/>
        <v>m</v>
      </c>
      <c r="Z6" s="122" t="str">
        <f t="shared" si="4"/>
        <v>j</v>
      </c>
      <c r="AA6" s="127" t="str">
        <f t="shared" si="4"/>
        <v>v</v>
      </c>
      <c r="AB6" s="126" t="str">
        <f t="shared" si="4"/>
        <v>s</v>
      </c>
      <c r="AC6" s="122" t="str">
        <f t="shared" si="4"/>
        <v>d</v>
      </c>
      <c r="AD6" s="122" t="str">
        <f t="shared" si="4"/>
        <v>l</v>
      </c>
      <c r="AE6" s="7" t="str">
        <f t="shared" si="4"/>
        <v>m</v>
      </c>
      <c r="AF6" s="7" t="str">
        <f t="shared" si="4"/>
        <v>m</v>
      </c>
      <c r="AG6" s="7" t="str">
        <f t="shared" si="4"/>
        <v>j</v>
      </c>
      <c r="AH6" s="7" t="str">
        <f t="shared" si="4"/>
        <v>v</v>
      </c>
      <c r="AI6" s="7" t="str">
        <f t="shared" si="4"/>
        <v>s</v>
      </c>
      <c r="AJ6" s="7" t="str">
        <f t="shared" si="4"/>
        <v>d</v>
      </c>
      <c r="AK6" s="7" t="str">
        <f t="shared" si="4"/>
        <v>l</v>
      </c>
      <c r="AL6" s="7" t="str">
        <f t="shared" si="4"/>
        <v>m</v>
      </c>
      <c r="AM6" s="7" t="str">
        <f t="shared" si="4"/>
        <v>m</v>
      </c>
      <c r="AN6" s="7" t="str">
        <f t="shared" si="4"/>
        <v>j</v>
      </c>
      <c r="AO6" s="7" t="str">
        <f t="shared" si="4"/>
        <v>v</v>
      </c>
      <c r="AP6" s="7" t="str">
        <f t="shared" si="4"/>
        <v>s</v>
      </c>
      <c r="AQ6" s="7" t="str">
        <f t="shared" si="4"/>
        <v>d</v>
      </c>
      <c r="AR6" s="7" t="str">
        <f t="shared" si="4"/>
        <v>l</v>
      </c>
      <c r="AS6" s="7" t="str">
        <f t="shared" ref="AS6:BL6" si="5">LEFT(TEXT(AS5,"ddd"),1)</f>
        <v>m</v>
      </c>
      <c r="AT6" s="7" t="str">
        <f t="shared" si="5"/>
        <v>m</v>
      </c>
      <c r="AU6" s="7" t="str">
        <f t="shared" si="5"/>
        <v>j</v>
      </c>
      <c r="AV6" s="7" t="str">
        <f t="shared" si="5"/>
        <v>v</v>
      </c>
      <c r="AW6" s="7" t="str">
        <f t="shared" si="5"/>
        <v>s</v>
      </c>
      <c r="AX6" s="7" t="str">
        <f t="shared" si="5"/>
        <v>d</v>
      </c>
      <c r="AY6" s="7" t="str">
        <f t="shared" si="5"/>
        <v>l</v>
      </c>
      <c r="AZ6" s="7" t="str">
        <f t="shared" si="5"/>
        <v>m</v>
      </c>
      <c r="BA6" s="7" t="str">
        <f t="shared" si="5"/>
        <v>m</v>
      </c>
      <c r="BB6" s="7" t="str">
        <f t="shared" si="5"/>
        <v>j</v>
      </c>
      <c r="BC6" s="7" t="str">
        <f t="shared" si="5"/>
        <v>v</v>
      </c>
      <c r="BD6" s="7" t="str">
        <f t="shared" si="5"/>
        <v>s</v>
      </c>
      <c r="BE6" s="7" t="str">
        <f t="shared" si="5"/>
        <v>d</v>
      </c>
      <c r="BF6" s="7" t="str">
        <f t="shared" si="5"/>
        <v>l</v>
      </c>
      <c r="BG6" s="7" t="str">
        <f t="shared" si="5"/>
        <v>m</v>
      </c>
      <c r="BH6" s="7" t="str">
        <f t="shared" si="5"/>
        <v>m</v>
      </c>
      <c r="BI6" s="7" t="str">
        <f t="shared" si="5"/>
        <v>j</v>
      </c>
      <c r="BJ6" s="7" t="str">
        <f t="shared" si="5"/>
        <v>v</v>
      </c>
      <c r="BK6" s="7" t="str">
        <f t="shared" si="5"/>
        <v>s</v>
      </c>
      <c r="BL6" s="7" t="str">
        <f t="shared" si="5"/>
        <v>d</v>
      </c>
    </row>
    <row r="7" spans="1:64" ht="36" customHeight="1" thickBot="1" x14ac:dyDescent="0.3">
      <c r="A7" s="34" t="s">
        <v>6</v>
      </c>
      <c r="B7" s="80" t="s">
        <v>88</v>
      </c>
      <c r="C7" s="77"/>
      <c r="E7" s="78">
        <f>Inicio_del_proyecto</f>
        <v>45544</v>
      </c>
      <c r="F7" s="79">
        <f>E7+18</f>
        <v>45562</v>
      </c>
      <c r="H7">
        <f>IF(OR(ISBLANK(task_start),ISBLANK(task_end)),"",task_end-task_start+1)</f>
        <v>19</v>
      </c>
      <c r="I7" s="20"/>
      <c r="J7" s="20"/>
      <c r="K7" s="20"/>
      <c r="L7" s="20"/>
      <c r="M7" s="94"/>
      <c r="N7" s="98"/>
      <c r="O7" s="20"/>
      <c r="P7" s="20"/>
      <c r="Q7" s="20"/>
      <c r="R7" s="20"/>
      <c r="S7" s="20"/>
      <c r="T7" s="88"/>
      <c r="U7" s="64"/>
      <c r="V7" s="20"/>
      <c r="W7" s="20"/>
      <c r="X7" s="20"/>
      <c r="Y7" s="20"/>
      <c r="Z7" s="20"/>
      <c r="AA7" s="92"/>
      <c r="AB7" s="64"/>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38"/>
      <c r="B8" s="69" t="s">
        <v>121</v>
      </c>
      <c r="C8" s="38"/>
      <c r="D8" s="12">
        <f>AVERAGE(D9,D28,D33,D37,D43,D44,D47)</f>
        <v>0.9514285714285714</v>
      </c>
      <c r="E8" s="53">
        <f>Inicio_del_proyecto</f>
        <v>45544</v>
      </c>
      <c r="F8" s="54">
        <f>E8+4</f>
        <v>45548</v>
      </c>
      <c r="G8" s="11"/>
      <c r="H8" s="11">
        <f t="shared" ref="H8:H92" si="6">IF(OR(ISBLANK(task_start),ISBLANK(task_end)),"",task_end-task_start+1)</f>
        <v>5</v>
      </c>
      <c r="I8" s="20"/>
      <c r="J8" s="20"/>
      <c r="K8" s="20"/>
      <c r="L8" s="20"/>
      <c r="M8" s="94"/>
      <c r="N8" s="98"/>
      <c r="O8" s="20"/>
      <c r="P8" s="20"/>
      <c r="Q8" s="20"/>
      <c r="R8" s="20"/>
      <c r="S8" s="20"/>
      <c r="T8" s="88"/>
      <c r="U8" s="64"/>
      <c r="V8" s="20"/>
      <c r="W8" s="20"/>
      <c r="X8" s="20"/>
      <c r="Y8" s="20"/>
      <c r="Z8" s="20"/>
      <c r="AA8" s="92"/>
      <c r="AB8" s="64"/>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hidden="1" customHeight="1" outlineLevel="1" thickBot="1" x14ac:dyDescent="0.3">
      <c r="A9" s="75" t="s">
        <v>35</v>
      </c>
      <c r="B9" s="71" t="s">
        <v>35</v>
      </c>
      <c r="C9" s="39" t="s">
        <v>36</v>
      </c>
      <c r="D9" s="13">
        <f>(D10+D11+D12+D13+D14+D15+D16)/7</f>
        <v>1</v>
      </c>
      <c r="E9" s="55">
        <f t="shared" ref="E9:E26" si="7">Inicio_del_proyecto</f>
        <v>45544</v>
      </c>
      <c r="F9" s="55">
        <f>E9+3</f>
        <v>45547</v>
      </c>
      <c r="G9" s="11"/>
      <c r="H9" s="11">
        <f t="shared" si="6"/>
        <v>4</v>
      </c>
      <c r="I9" s="20"/>
      <c r="J9" s="20"/>
      <c r="K9" s="20"/>
      <c r="L9" s="20"/>
      <c r="M9" s="94"/>
      <c r="N9" s="98"/>
      <c r="O9" s="20"/>
      <c r="P9" s="20"/>
      <c r="Q9" s="20"/>
      <c r="R9" s="20"/>
      <c r="S9" s="20"/>
      <c r="T9" s="88"/>
      <c r="U9" s="64"/>
      <c r="V9" s="20"/>
      <c r="W9" s="20"/>
      <c r="X9" s="20"/>
      <c r="Y9" s="20"/>
      <c r="Z9" s="20"/>
      <c r="AA9" s="92"/>
      <c r="AB9" s="64"/>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hidden="1" customHeight="1" outlineLevel="2" thickBot="1" x14ac:dyDescent="0.3">
      <c r="A10" s="35"/>
      <c r="B10" s="72" t="s">
        <v>38</v>
      </c>
      <c r="C10" s="39" t="s">
        <v>36</v>
      </c>
      <c r="D10" s="13">
        <v>1</v>
      </c>
      <c r="E10" s="55">
        <f t="shared" si="7"/>
        <v>45544</v>
      </c>
      <c r="F10" s="55">
        <f>E10+3</f>
        <v>45547</v>
      </c>
      <c r="G10" s="11"/>
      <c r="H10" s="11"/>
      <c r="I10" s="20"/>
      <c r="J10" s="20"/>
      <c r="K10" s="20"/>
      <c r="L10" s="20"/>
      <c r="M10" s="94"/>
      <c r="N10" s="98"/>
      <c r="O10" s="20"/>
      <c r="P10" s="20"/>
      <c r="Q10" s="20"/>
      <c r="R10" s="20"/>
      <c r="S10" s="20"/>
      <c r="T10" s="88"/>
      <c r="U10" s="64"/>
      <c r="V10" s="20"/>
      <c r="W10" s="20"/>
      <c r="X10" s="20"/>
      <c r="Y10" s="20"/>
      <c r="Z10" s="20"/>
      <c r="AA10" s="92"/>
      <c r="AB10" s="64"/>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hidden="1" customHeight="1" outlineLevel="2" thickBot="1" x14ac:dyDescent="0.3">
      <c r="A11" s="35"/>
      <c r="B11" s="73" t="s">
        <v>72</v>
      </c>
      <c r="C11" s="39" t="s">
        <v>36</v>
      </c>
      <c r="D11" s="13">
        <v>1</v>
      </c>
      <c r="E11" s="55">
        <f t="shared" si="7"/>
        <v>45544</v>
      </c>
      <c r="F11" s="55">
        <f>E11+1</f>
        <v>45545</v>
      </c>
      <c r="G11" s="11"/>
      <c r="H11" s="11"/>
      <c r="I11" s="20"/>
      <c r="J11" s="20"/>
      <c r="K11" s="20"/>
      <c r="L11" s="20"/>
      <c r="M11" s="94"/>
      <c r="N11" s="98"/>
      <c r="O11" s="20"/>
      <c r="P11" s="20"/>
      <c r="Q11" s="20"/>
      <c r="R11" s="20"/>
      <c r="S11" s="20"/>
      <c r="T11" s="88"/>
      <c r="U11" s="64"/>
      <c r="V11" s="20"/>
      <c r="W11" s="20"/>
      <c r="X11" s="20"/>
      <c r="Y11" s="20"/>
      <c r="Z11" s="20"/>
      <c r="AA11" s="92"/>
      <c r="AB11" s="64"/>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hidden="1" customHeight="1" outlineLevel="2" thickBot="1" x14ac:dyDescent="0.3">
      <c r="A12" s="35"/>
      <c r="B12" s="73" t="s">
        <v>73</v>
      </c>
      <c r="C12" s="39" t="s">
        <v>61</v>
      </c>
      <c r="D12" s="13">
        <v>1</v>
      </c>
      <c r="E12" s="55">
        <f t="shared" si="7"/>
        <v>45544</v>
      </c>
      <c r="F12" s="55">
        <f>E12+2</f>
        <v>45546</v>
      </c>
      <c r="G12" s="11"/>
      <c r="H12" s="11"/>
      <c r="I12" s="20"/>
      <c r="J12" s="20"/>
      <c r="K12" s="20"/>
      <c r="L12" s="20"/>
      <c r="M12" s="94"/>
      <c r="N12" s="98"/>
      <c r="O12" s="20"/>
      <c r="P12" s="20"/>
      <c r="Q12" s="20"/>
      <c r="R12" s="20"/>
      <c r="S12" s="20"/>
      <c r="T12" s="88"/>
      <c r="U12" s="64"/>
      <c r="V12" s="20"/>
      <c r="W12" s="20"/>
      <c r="X12" s="20"/>
      <c r="Y12" s="20"/>
      <c r="Z12" s="20"/>
      <c r="AA12" s="92"/>
      <c r="AB12" s="64"/>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hidden="1" customHeight="1" outlineLevel="2" thickBot="1" x14ac:dyDescent="0.3">
      <c r="A13" s="35"/>
      <c r="B13" s="73" t="s">
        <v>74</v>
      </c>
      <c r="C13" s="39" t="s">
        <v>62</v>
      </c>
      <c r="D13" s="13">
        <v>1</v>
      </c>
      <c r="E13" s="55">
        <f t="shared" si="7"/>
        <v>45544</v>
      </c>
      <c r="F13" s="55">
        <f>E13+2</f>
        <v>45546</v>
      </c>
      <c r="G13" s="11"/>
      <c r="H13" s="11"/>
      <c r="I13" s="20"/>
      <c r="J13" s="20"/>
      <c r="K13" s="20"/>
      <c r="L13" s="20"/>
      <c r="M13" s="94"/>
      <c r="N13" s="98"/>
      <c r="O13" s="20"/>
      <c r="P13" s="20"/>
      <c r="Q13" s="20"/>
      <c r="R13" s="20"/>
      <c r="S13" s="20"/>
      <c r="T13" s="88"/>
      <c r="U13" s="64"/>
      <c r="V13" s="20"/>
      <c r="W13" s="20"/>
      <c r="X13" s="20"/>
      <c r="Y13" s="20"/>
      <c r="Z13" s="20"/>
      <c r="AA13" s="92"/>
      <c r="AB13" s="64"/>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hidden="1" customHeight="1" outlineLevel="2" thickBot="1" x14ac:dyDescent="0.3">
      <c r="A14" s="35"/>
      <c r="B14" s="73" t="s">
        <v>75</v>
      </c>
      <c r="C14" s="39" t="s">
        <v>63</v>
      </c>
      <c r="D14" s="13">
        <v>1</v>
      </c>
      <c r="E14" s="55">
        <f t="shared" si="7"/>
        <v>45544</v>
      </c>
      <c r="F14" s="55">
        <f>E14+2</f>
        <v>45546</v>
      </c>
      <c r="G14" s="11"/>
      <c r="H14" s="11"/>
      <c r="I14" s="20"/>
      <c r="J14" s="20"/>
      <c r="K14" s="20"/>
      <c r="L14" s="20"/>
      <c r="M14" s="94"/>
      <c r="N14" s="98"/>
      <c r="O14" s="20"/>
      <c r="P14" s="20"/>
      <c r="Q14" s="20"/>
      <c r="R14" s="20"/>
      <c r="S14" s="20"/>
      <c r="T14" s="88"/>
      <c r="U14" s="64"/>
      <c r="V14" s="20"/>
      <c r="W14" s="20"/>
      <c r="X14" s="20"/>
      <c r="Y14" s="20"/>
      <c r="Z14" s="20"/>
      <c r="AA14" s="92"/>
      <c r="AB14" s="64"/>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hidden="1" customHeight="1" outlineLevel="2" thickBot="1" x14ac:dyDescent="0.3">
      <c r="A15" s="35"/>
      <c r="B15" s="73" t="s">
        <v>76</v>
      </c>
      <c r="C15" s="39" t="s">
        <v>64</v>
      </c>
      <c r="D15" s="13">
        <v>1</v>
      </c>
      <c r="E15" s="55">
        <f>F14-1</f>
        <v>45545</v>
      </c>
      <c r="F15" s="55">
        <f>E15+1</f>
        <v>45546</v>
      </c>
      <c r="G15" s="11"/>
      <c r="H15" s="11"/>
      <c r="I15" s="20"/>
      <c r="J15" s="20"/>
      <c r="K15" s="20"/>
      <c r="L15" s="20"/>
      <c r="M15" s="94"/>
      <c r="N15" s="98"/>
      <c r="O15" s="20"/>
      <c r="P15" s="20"/>
      <c r="Q15" s="20"/>
      <c r="R15" s="20"/>
      <c r="S15" s="20"/>
      <c r="T15" s="88"/>
      <c r="U15" s="64"/>
      <c r="V15" s="20"/>
      <c r="W15" s="20"/>
      <c r="X15" s="20"/>
      <c r="Y15" s="20"/>
      <c r="Z15" s="20"/>
      <c r="AA15" s="92"/>
      <c r="AB15" s="64"/>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hidden="1" customHeight="1" outlineLevel="2" thickBot="1" x14ac:dyDescent="0.3">
      <c r="A16" s="35"/>
      <c r="B16" s="73" t="s">
        <v>77</v>
      </c>
      <c r="C16" s="39" t="s">
        <v>71</v>
      </c>
      <c r="D16" s="13">
        <v>1</v>
      </c>
      <c r="E16" s="55">
        <f>F15-1</f>
        <v>45545</v>
      </c>
      <c r="F16" s="55">
        <f>E16+1</f>
        <v>45546</v>
      </c>
      <c r="G16" s="11"/>
      <c r="H16" s="11"/>
      <c r="I16" s="20"/>
      <c r="J16" s="20"/>
      <c r="K16" s="20"/>
      <c r="L16" s="20"/>
      <c r="M16" s="94"/>
      <c r="N16" s="98"/>
      <c r="O16" s="20"/>
      <c r="P16" s="20"/>
      <c r="Q16" s="20"/>
      <c r="R16" s="20"/>
      <c r="S16" s="20"/>
      <c r="T16" s="88"/>
      <c r="U16" s="64"/>
      <c r="V16" s="20"/>
      <c r="W16" s="20"/>
      <c r="X16" s="20"/>
      <c r="Y16" s="20"/>
      <c r="Z16" s="20"/>
      <c r="AA16" s="92"/>
      <c r="AB16" s="64"/>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hidden="1" customHeight="1" outlineLevel="2" collapsed="1" thickBot="1" x14ac:dyDescent="0.3">
      <c r="A17" s="76"/>
      <c r="B17" s="70" t="s">
        <v>96</v>
      </c>
      <c r="C17" s="39"/>
      <c r="D17" s="13">
        <f>AVERAGE(D18:D26)</f>
        <v>1</v>
      </c>
      <c r="E17" s="55">
        <f t="shared" si="7"/>
        <v>45544</v>
      </c>
      <c r="F17" s="55">
        <f>E17+3</f>
        <v>45547</v>
      </c>
      <c r="G17" s="11"/>
      <c r="H17" s="11"/>
      <c r="I17" s="20"/>
      <c r="J17" s="20"/>
      <c r="K17" s="20"/>
      <c r="L17" s="20"/>
      <c r="M17" s="94"/>
      <c r="N17" s="98"/>
      <c r="O17" s="20"/>
      <c r="P17" s="20"/>
      <c r="Q17" s="20"/>
      <c r="R17" s="20"/>
      <c r="S17" s="20"/>
      <c r="T17" s="88"/>
      <c r="U17" s="64"/>
      <c r="V17" s="20"/>
      <c r="W17" s="20"/>
      <c r="X17" s="20"/>
      <c r="Y17" s="20"/>
      <c r="Z17" s="20"/>
      <c r="AA17" s="92"/>
      <c r="AB17" s="64"/>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hidden="1" customHeight="1" outlineLevel="2" thickBot="1" x14ac:dyDescent="0.3">
      <c r="A18" s="35" t="s">
        <v>39</v>
      </c>
      <c r="B18" s="74" t="s">
        <v>78</v>
      </c>
      <c r="C18" s="39" t="s">
        <v>36</v>
      </c>
      <c r="D18" s="13">
        <v>1</v>
      </c>
      <c r="E18" s="55">
        <f t="shared" si="7"/>
        <v>45544</v>
      </c>
      <c r="F18" s="55">
        <f>E18+2</f>
        <v>45546</v>
      </c>
      <c r="G18" s="11"/>
      <c r="H18" s="11"/>
      <c r="I18" s="20"/>
      <c r="J18" s="20"/>
      <c r="K18" s="20"/>
      <c r="L18" s="20"/>
      <c r="M18" s="94"/>
      <c r="N18" s="98"/>
      <c r="O18" s="20"/>
      <c r="P18" s="20"/>
      <c r="Q18" s="20"/>
      <c r="R18" s="20"/>
      <c r="S18" s="20"/>
      <c r="T18" s="88"/>
      <c r="U18" s="64"/>
      <c r="V18" s="20"/>
      <c r="W18" s="20"/>
      <c r="X18" s="20"/>
      <c r="Y18" s="20"/>
      <c r="Z18" s="20"/>
      <c r="AA18" s="92"/>
      <c r="AB18" s="64"/>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hidden="1" customHeight="1" outlineLevel="2" thickBot="1" x14ac:dyDescent="0.3">
      <c r="A19" s="35"/>
      <c r="B19" s="74" t="s">
        <v>97</v>
      </c>
      <c r="C19" s="39" t="s">
        <v>79</v>
      </c>
      <c r="D19" s="13">
        <v>1</v>
      </c>
      <c r="E19" s="55">
        <f t="shared" si="7"/>
        <v>45544</v>
      </c>
      <c r="F19" s="55">
        <f t="shared" ref="F19" si="8">E19+3</f>
        <v>45547</v>
      </c>
      <c r="G19" s="11"/>
      <c r="H19" s="11"/>
      <c r="I19" s="20"/>
      <c r="J19" s="20"/>
      <c r="K19" s="20"/>
      <c r="L19" s="20"/>
      <c r="M19" s="94"/>
      <c r="N19" s="98"/>
      <c r="O19" s="20"/>
      <c r="P19" s="20"/>
      <c r="Q19" s="20"/>
      <c r="R19" s="20"/>
      <c r="S19" s="20"/>
      <c r="T19" s="88"/>
      <c r="U19" s="64"/>
      <c r="V19" s="20"/>
      <c r="W19" s="20"/>
      <c r="X19" s="20"/>
      <c r="Y19" s="20"/>
      <c r="Z19" s="20"/>
      <c r="AA19" s="92"/>
      <c r="AB19" s="64"/>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hidden="1" customHeight="1" outlineLevel="2" thickBot="1" x14ac:dyDescent="0.3">
      <c r="A20" s="35"/>
      <c r="B20" s="74" t="s">
        <v>98</v>
      </c>
      <c r="C20" s="39" t="s">
        <v>61</v>
      </c>
      <c r="D20" s="13">
        <v>1</v>
      </c>
      <c r="E20" s="55">
        <f t="shared" si="7"/>
        <v>45544</v>
      </c>
      <c r="F20" s="55">
        <f>E20+3</f>
        <v>45547</v>
      </c>
      <c r="G20" s="11"/>
      <c r="H20" s="11"/>
      <c r="I20" s="20"/>
      <c r="J20" s="20"/>
      <c r="K20" s="20"/>
      <c r="L20" s="20"/>
      <c r="M20" s="94"/>
      <c r="N20" s="98"/>
      <c r="O20" s="20"/>
      <c r="P20" s="20"/>
      <c r="Q20" s="20"/>
      <c r="R20" s="20"/>
      <c r="S20" s="20"/>
      <c r="T20" s="88"/>
      <c r="U20" s="64"/>
      <c r="V20" s="20"/>
      <c r="W20" s="20"/>
      <c r="X20" s="20"/>
      <c r="Y20" s="20"/>
      <c r="Z20" s="20"/>
      <c r="AA20" s="92"/>
      <c r="AB20" s="64"/>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hidden="1" customHeight="1" outlineLevel="2" thickBot="1" x14ac:dyDescent="0.3">
      <c r="A21" s="35"/>
      <c r="B21" s="74" t="s">
        <v>99</v>
      </c>
      <c r="C21" s="39" t="s">
        <v>64</v>
      </c>
      <c r="D21" s="13">
        <v>1</v>
      </c>
      <c r="E21" s="55">
        <f t="shared" si="7"/>
        <v>45544</v>
      </c>
      <c r="F21" s="55">
        <f>E21+3</f>
        <v>45547</v>
      </c>
      <c r="G21" s="11"/>
      <c r="H21" s="11"/>
      <c r="I21" s="20"/>
      <c r="J21" s="20"/>
      <c r="K21" s="20"/>
      <c r="L21" s="20"/>
      <c r="M21" s="94"/>
      <c r="N21" s="98"/>
      <c r="O21" s="20"/>
      <c r="P21" s="20"/>
      <c r="Q21" s="20"/>
      <c r="R21" s="20"/>
      <c r="S21" s="20"/>
      <c r="T21" s="88"/>
      <c r="U21" s="64"/>
      <c r="V21" s="20"/>
      <c r="W21" s="20"/>
      <c r="X21" s="20"/>
      <c r="Y21" s="20"/>
      <c r="Z21" s="20"/>
      <c r="AA21" s="92"/>
      <c r="AB21" s="64"/>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hidden="1" customHeight="1" outlineLevel="2" thickBot="1" x14ac:dyDescent="0.3">
      <c r="A22" s="35"/>
      <c r="B22" s="74" t="s">
        <v>104</v>
      </c>
      <c r="C22" s="39" t="s">
        <v>61</v>
      </c>
      <c r="D22" s="13">
        <v>1</v>
      </c>
      <c r="E22" s="55">
        <f t="shared" si="7"/>
        <v>45544</v>
      </c>
      <c r="F22" s="55">
        <f t="shared" ref="F22:F27" si="9">E22+2</f>
        <v>45546</v>
      </c>
      <c r="G22" s="11"/>
      <c r="H22" s="11"/>
      <c r="I22" s="20"/>
      <c r="J22" s="20"/>
      <c r="K22" s="20"/>
      <c r="L22" s="20"/>
      <c r="M22" s="94"/>
      <c r="N22" s="98"/>
      <c r="O22" s="20"/>
      <c r="P22" s="20"/>
      <c r="Q22" s="20"/>
      <c r="R22" s="20"/>
      <c r="S22" s="20"/>
      <c r="T22" s="88"/>
      <c r="U22" s="64"/>
      <c r="V22" s="20"/>
      <c r="W22" s="20"/>
      <c r="X22" s="20"/>
      <c r="Y22" s="20"/>
      <c r="Z22" s="20"/>
      <c r="AA22" s="92"/>
      <c r="AB22" s="64"/>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hidden="1" customHeight="1" outlineLevel="2" thickBot="1" x14ac:dyDescent="0.3">
      <c r="A23" s="35"/>
      <c r="B23" s="74" t="s">
        <v>100</v>
      </c>
      <c r="C23" s="39" t="s">
        <v>64</v>
      </c>
      <c r="D23" s="13">
        <v>1</v>
      </c>
      <c r="E23" s="55">
        <f t="shared" si="7"/>
        <v>45544</v>
      </c>
      <c r="F23" s="55">
        <f t="shared" si="9"/>
        <v>45546</v>
      </c>
      <c r="G23" s="11"/>
      <c r="H23" s="11"/>
      <c r="I23" s="20"/>
      <c r="J23" s="20"/>
      <c r="K23" s="20"/>
      <c r="L23" s="20"/>
      <c r="M23" s="94"/>
      <c r="N23" s="98"/>
      <c r="O23" s="20"/>
      <c r="P23" s="20"/>
      <c r="Q23" s="20"/>
      <c r="R23" s="20"/>
      <c r="S23" s="20"/>
      <c r="T23" s="88"/>
      <c r="U23" s="64"/>
      <c r="V23" s="20"/>
      <c r="W23" s="20"/>
      <c r="X23" s="20"/>
      <c r="Y23" s="20"/>
      <c r="Z23" s="20"/>
      <c r="AA23" s="92"/>
      <c r="AB23" s="64"/>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hidden="1" customHeight="1" outlineLevel="2" thickBot="1" x14ac:dyDescent="0.3">
      <c r="A24" s="35"/>
      <c r="B24" s="74" t="s">
        <v>101</v>
      </c>
      <c r="C24" s="39" t="s">
        <v>68</v>
      </c>
      <c r="D24" s="13">
        <v>1</v>
      </c>
      <c r="E24" s="55">
        <f t="shared" si="7"/>
        <v>45544</v>
      </c>
      <c r="F24" s="55">
        <f t="shared" si="9"/>
        <v>45546</v>
      </c>
      <c r="G24" s="11"/>
      <c r="H24" s="11"/>
      <c r="I24" s="20"/>
      <c r="J24" s="20"/>
      <c r="K24" s="20"/>
      <c r="L24" s="20"/>
      <c r="M24" s="94"/>
      <c r="N24" s="98"/>
      <c r="O24" s="20"/>
      <c r="P24" s="20"/>
      <c r="Q24" s="20"/>
      <c r="R24" s="20"/>
      <c r="S24" s="20"/>
      <c r="T24" s="88"/>
      <c r="U24" s="64"/>
      <c r="V24" s="20"/>
      <c r="W24" s="20"/>
      <c r="X24" s="20"/>
      <c r="Y24" s="20"/>
      <c r="Z24" s="20"/>
      <c r="AA24" s="92"/>
      <c r="AB24" s="64"/>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hidden="1" customHeight="1" outlineLevel="2" thickBot="1" x14ac:dyDescent="0.3">
      <c r="A25" s="35"/>
      <c r="B25" s="74" t="s">
        <v>102</v>
      </c>
      <c r="C25" s="39" t="s">
        <v>62</v>
      </c>
      <c r="D25" s="13">
        <v>1</v>
      </c>
      <c r="E25" s="55">
        <f t="shared" si="7"/>
        <v>45544</v>
      </c>
      <c r="F25" s="55">
        <f t="shared" si="9"/>
        <v>45546</v>
      </c>
      <c r="G25" s="11"/>
      <c r="H25" s="11"/>
      <c r="I25" s="20"/>
      <c r="J25" s="20"/>
      <c r="K25" s="20"/>
      <c r="L25" s="20"/>
      <c r="M25" s="94"/>
      <c r="N25" s="98"/>
      <c r="O25" s="20"/>
      <c r="P25" s="20"/>
      <c r="Q25" s="20"/>
      <c r="R25" s="20"/>
      <c r="S25" s="20"/>
      <c r="T25" s="88"/>
      <c r="U25" s="64"/>
      <c r="V25" s="20"/>
      <c r="W25" s="20"/>
      <c r="X25" s="20"/>
      <c r="Y25" s="20"/>
      <c r="Z25" s="20"/>
      <c r="AA25" s="92"/>
      <c r="AB25" s="64"/>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hidden="1" customHeight="1" outlineLevel="2" thickBot="1" x14ac:dyDescent="0.3">
      <c r="A26" s="35"/>
      <c r="B26" s="74" t="s">
        <v>103</v>
      </c>
      <c r="C26" s="39" t="s">
        <v>63</v>
      </c>
      <c r="D26" s="13">
        <v>1</v>
      </c>
      <c r="E26" s="55">
        <f t="shared" si="7"/>
        <v>45544</v>
      </c>
      <c r="F26" s="55">
        <f t="shared" si="9"/>
        <v>45546</v>
      </c>
      <c r="G26" s="11"/>
      <c r="H26" s="11"/>
      <c r="I26" s="20"/>
      <c r="J26" s="20"/>
      <c r="K26" s="20"/>
      <c r="L26" s="20"/>
      <c r="M26" s="94"/>
      <c r="N26" s="98"/>
      <c r="O26" s="20"/>
      <c r="P26" s="20"/>
      <c r="Q26" s="20"/>
      <c r="R26" s="20"/>
      <c r="S26" s="20"/>
      <c r="T26" s="88"/>
      <c r="U26" s="64"/>
      <c r="V26" s="20"/>
      <c r="W26" s="20"/>
      <c r="X26" s="20"/>
      <c r="Y26" s="20"/>
      <c r="Z26" s="20"/>
      <c r="AA26" s="92"/>
      <c r="AB26" s="64"/>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hidden="1" customHeight="1" outlineLevel="2" thickBot="1" x14ac:dyDescent="0.3">
      <c r="A27" s="35"/>
      <c r="B27" s="74" t="s">
        <v>105</v>
      </c>
      <c r="C27" s="39" t="s">
        <v>67</v>
      </c>
      <c r="D27" s="13">
        <v>1</v>
      </c>
      <c r="E27" s="55">
        <f>Inicio_del_proyecto</f>
        <v>45544</v>
      </c>
      <c r="F27" s="55">
        <f t="shared" si="9"/>
        <v>45546</v>
      </c>
      <c r="G27" s="11"/>
      <c r="H27" s="11"/>
      <c r="I27" s="20"/>
      <c r="J27" s="20"/>
      <c r="K27" s="20"/>
      <c r="L27" s="20"/>
      <c r="M27" s="94"/>
      <c r="N27" s="98"/>
      <c r="O27" s="20"/>
      <c r="P27" s="20"/>
      <c r="Q27" s="20"/>
      <c r="R27" s="20"/>
      <c r="S27" s="20"/>
      <c r="T27" s="88"/>
      <c r="U27" s="64"/>
      <c r="V27" s="20"/>
      <c r="W27" s="20"/>
      <c r="X27" s="20"/>
      <c r="Y27" s="20"/>
      <c r="Z27" s="20"/>
      <c r="AA27" s="92"/>
      <c r="AB27" s="64"/>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hidden="1" customHeight="1" outlineLevel="1" collapsed="1" thickBot="1" x14ac:dyDescent="0.3">
      <c r="A28" s="35"/>
      <c r="B28" s="71" t="s">
        <v>117</v>
      </c>
      <c r="C28" s="39" t="s">
        <v>36</v>
      </c>
      <c r="D28" s="13">
        <v>0.9</v>
      </c>
      <c r="E28" s="55">
        <f>Inicio_del_proyecto</f>
        <v>45544</v>
      </c>
      <c r="F28" s="55">
        <f>E28+3</f>
        <v>45547</v>
      </c>
      <c r="G28" s="11"/>
      <c r="H28" s="11"/>
      <c r="I28" s="20"/>
      <c r="J28" s="20"/>
      <c r="K28" s="20"/>
      <c r="L28" s="20"/>
      <c r="M28" s="94"/>
      <c r="N28" s="98"/>
      <c r="O28" s="20"/>
      <c r="P28" s="20"/>
      <c r="Q28" s="20"/>
      <c r="R28" s="20"/>
      <c r="S28" s="20"/>
      <c r="T28" s="88"/>
      <c r="U28" s="64"/>
      <c r="V28" s="20"/>
      <c r="W28" s="20"/>
      <c r="X28" s="20"/>
      <c r="Y28" s="20"/>
      <c r="Z28" s="20"/>
      <c r="AA28" s="92"/>
      <c r="AB28" s="64"/>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3" customFormat="1" ht="30" hidden="1" customHeight="1" outlineLevel="2" thickBot="1" x14ac:dyDescent="0.3">
      <c r="A29" s="35"/>
      <c r="B29" s="70" t="s">
        <v>118</v>
      </c>
      <c r="C29" s="81" t="s">
        <v>106</v>
      </c>
      <c r="D29" s="13">
        <v>0.8</v>
      </c>
      <c r="E29" s="55">
        <f>E28+1</f>
        <v>45545</v>
      </c>
      <c r="F29" s="55">
        <f>E29+2</f>
        <v>45547</v>
      </c>
      <c r="G29" s="11"/>
      <c r="H29" s="11"/>
      <c r="I29" s="20"/>
      <c r="J29" s="20"/>
      <c r="K29" s="20"/>
      <c r="L29" s="20"/>
      <c r="M29" s="94"/>
      <c r="N29" s="98"/>
      <c r="O29" s="20"/>
      <c r="P29" s="20"/>
      <c r="Q29" s="20"/>
      <c r="R29" s="20"/>
      <c r="S29" s="20"/>
      <c r="T29" s="88"/>
      <c r="U29" s="64"/>
      <c r="V29" s="20"/>
      <c r="W29" s="20"/>
      <c r="X29" s="20"/>
      <c r="Y29" s="20"/>
      <c r="Z29" s="20"/>
      <c r="AA29" s="92"/>
      <c r="AB29" s="64"/>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3" customFormat="1" ht="30" hidden="1" customHeight="1" outlineLevel="2" thickBot="1" x14ac:dyDescent="0.3">
      <c r="A30" s="35"/>
      <c r="B30" s="70" t="s">
        <v>119</v>
      </c>
      <c r="C30" s="81" t="s">
        <v>61</v>
      </c>
      <c r="D30" s="13">
        <v>0.8</v>
      </c>
      <c r="E30" s="55">
        <f>E28+1</f>
        <v>45545</v>
      </c>
      <c r="F30" s="55">
        <f t="shared" ref="F30:F32" si="10">E30+2</f>
        <v>45547</v>
      </c>
      <c r="G30" s="11"/>
      <c r="H30" s="11"/>
      <c r="I30" s="20"/>
      <c r="J30" s="20"/>
      <c r="K30" s="20"/>
      <c r="L30" s="20"/>
      <c r="M30" s="94"/>
      <c r="N30" s="98"/>
      <c r="O30" s="20"/>
      <c r="P30" s="20"/>
      <c r="Q30" s="20"/>
      <c r="R30" s="20"/>
      <c r="S30" s="20"/>
      <c r="T30" s="88"/>
      <c r="U30" s="64"/>
      <c r="V30" s="20"/>
      <c r="W30" s="20"/>
      <c r="X30" s="20"/>
      <c r="Y30" s="20"/>
      <c r="Z30" s="20"/>
      <c r="AA30" s="92"/>
      <c r="AB30" s="64"/>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3" customFormat="1" ht="30" hidden="1" customHeight="1" outlineLevel="2" thickBot="1" x14ac:dyDescent="0.3">
      <c r="A31" s="35"/>
      <c r="B31" s="70" t="s">
        <v>107</v>
      </c>
      <c r="C31" s="81" t="s">
        <v>36</v>
      </c>
      <c r="D31" s="13">
        <v>0.8</v>
      </c>
      <c r="E31" s="55">
        <f>E28+1</f>
        <v>45545</v>
      </c>
      <c r="F31" s="55">
        <f t="shared" si="10"/>
        <v>45547</v>
      </c>
      <c r="G31" s="11"/>
      <c r="H31" s="11"/>
      <c r="I31" s="20"/>
      <c r="J31" s="20"/>
      <c r="K31" s="20"/>
      <c r="L31" s="20"/>
      <c r="M31" s="94"/>
      <c r="N31" s="98"/>
      <c r="O31" s="20"/>
      <c r="P31" s="20"/>
      <c r="Q31" s="20"/>
      <c r="R31" s="20"/>
      <c r="S31" s="20"/>
      <c r="T31" s="88"/>
      <c r="U31" s="64"/>
      <c r="V31" s="20"/>
      <c r="W31" s="20"/>
      <c r="X31" s="20"/>
      <c r="Y31" s="20"/>
      <c r="Z31" s="20"/>
      <c r="AA31" s="92"/>
      <c r="AB31" s="64"/>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3" customFormat="1" ht="30" hidden="1" customHeight="1" outlineLevel="2" thickBot="1" x14ac:dyDescent="0.3">
      <c r="A32" s="35"/>
      <c r="B32" s="82" t="s">
        <v>112</v>
      </c>
      <c r="C32" s="81" t="s">
        <v>61</v>
      </c>
      <c r="D32" s="13">
        <v>0.8</v>
      </c>
      <c r="E32" s="55">
        <f>E28+1</f>
        <v>45545</v>
      </c>
      <c r="F32" s="55">
        <f t="shared" si="10"/>
        <v>45547</v>
      </c>
      <c r="G32" s="11"/>
      <c r="H32" s="11"/>
      <c r="I32" s="20"/>
      <c r="J32" s="20"/>
      <c r="K32" s="20"/>
      <c r="L32" s="20"/>
      <c r="M32" s="94"/>
      <c r="N32" s="98"/>
      <c r="O32" s="20"/>
      <c r="P32" s="20"/>
      <c r="Q32" s="20"/>
      <c r="R32" s="20"/>
      <c r="S32" s="20"/>
      <c r="T32" s="88"/>
      <c r="U32" s="64"/>
      <c r="V32" s="20"/>
      <c r="W32" s="20"/>
      <c r="X32" s="20"/>
      <c r="Y32" s="20"/>
      <c r="Z32" s="20"/>
      <c r="AA32" s="92"/>
      <c r="AB32" s="64"/>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1:64" s="3" customFormat="1" ht="30" hidden="1" customHeight="1" outlineLevel="1" collapsed="1" thickBot="1" x14ac:dyDescent="0.3">
      <c r="A33" s="35"/>
      <c r="B33" s="71" t="s">
        <v>108</v>
      </c>
      <c r="C33" s="81" t="s">
        <v>64</v>
      </c>
      <c r="D33" s="13">
        <v>0.96</v>
      </c>
      <c r="E33" s="55">
        <f>Inicio_del_proyecto + 1</f>
        <v>45545</v>
      </c>
      <c r="F33" s="55">
        <f>E33+2</f>
        <v>45547</v>
      </c>
      <c r="G33" s="11"/>
      <c r="H33" s="11"/>
      <c r="I33" s="20"/>
      <c r="J33" s="20"/>
      <c r="K33" s="20"/>
      <c r="L33" s="20"/>
      <c r="M33" s="94"/>
      <c r="N33" s="98"/>
      <c r="O33" s="20"/>
      <c r="P33" s="20"/>
      <c r="Q33" s="20"/>
      <c r="R33" s="20"/>
      <c r="S33" s="20"/>
      <c r="T33" s="88"/>
      <c r="U33" s="64"/>
      <c r="V33" s="20"/>
      <c r="W33" s="20"/>
      <c r="X33" s="20"/>
      <c r="Y33" s="20"/>
      <c r="Z33" s="20"/>
      <c r="AA33" s="92"/>
      <c r="AB33" s="64"/>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row>
    <row r="34" spans="1:64" s="3" customFormat="1" ht="30" hidden="1" customHeight="1" outlineLevel="2" thickBot="1" x14ac:dyDescent="0.3">
      <c r="A34" s="35"/>
      <c r="B34" s="82" t="s">
        <v>109</v>
      </c>
      <c r="C34" s="81" t="s">
        <v>63</v>
      </c>
      <c r="D34" s="13">
        <v>1</v>
      </c>
      <c r="E34" s="55">
        <f>Inicio_del_proyecto + 1</f>
        <v>45545</v>
      </c>
      <c r="F34" s="55">
        <f t="shared" ref="F34:F36" si="11">E34+2</f>
        <v>45547</v>
      </c>
      <c r="G34" s="11"/>
      <c r="H34" s="11"/>
      <c r="I34" s="20"/>
      <c r="J34" s="20"/>
      <c r="K34" s="20"/>
      <c r="L34" s="20"/>
      <c r="M34" s="94"/>
      <c r="N34" s="98"/>
      <c r="O34" s="20"/>
      <c r="P34" s="20"/>
      <c r="Q34" s="20"/>
      <c r="R34" s="20"/>
      <c r="S34" s="20"/>
      <c r="T34" s="88"/>
      <c r="U34" s="64"/>
      <c r="V34" s="20"/>
      <c r="W34" s="20"/>
      <c r="X34" s="20"/>
      <c r="Y34" s="20"/>
      <c r="Z34" s="20"/>
      <c r="AA34" s="92"/>
      <c r="AB34" s="64"/>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row>
    <row r="35" spans="1:64" s="3" customFormat="1" ht="30" hidden="1" customHeight="1" outlineLevel="2" thickBot="1" x14ac:dyDescent="0.3">
      <c r="A35" s="35"/>
      <c r="B35" s="82" t="s">
        <v>110</v>
      </c>
      <c r="C35" s="81" t="s">
        <v>62</v>
      </c>
      <c r="D35" s="13">
        <v>0.9</v>
      </c>
      <c r="E35" s="55">
        <f>Inicio_del_proyecto + 1</f>
        <v>45545</v>
      </c>
      <c r="F35" s="55">
        <f t="shared" si="11"/>
        <v>45547</v>
      </c>
      <c r="G35" s="11"/>
      <c r="H35" s="11"/>
      <c r="I35" s="20"/>
      <c r="J35" s="20"/>
      <c r="K35" s="20"/>
      <c r="L35" s="20"/>
      <c r="M35" s="94"/>
      <c r="N35" s="98"/>
      <c r="O35" s="20"/>
      <c r="P35" s="20"/>
      <c r="Q35" s="20"/>
      <c r="R35" s="20"/>
      <c r="S35" s="20"/>
      <c r="T35" s="88"/>
      <c r="U35" s="64"/>
      <c r="V35" s="20"/>
      <c r="W35" s="20"/>
      <c r="X35" s="20"/>
      <c r="Y35" s="20"/>
      <c r="Z35" s="20"/>
      <c r="AA35" s="92"/>
      <c r="AB35" s="64"/>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row>
    <row r="36" spans="1:64" s="3" customFormat="1" ht="30" hidden="1" customHeight="1" outlineLevel="2" thickBot="1" x14ac:dyDescent="0.3">
      <c r="A36" s="35"/>
      <c r="B36" s="82" t="s">
        <v>111</v>
      </c>
      <c r="C36" s="81" t="s">
        <v>64</v>
      </c>
      <c r="D36" s="13">
        <v>0.9</v>
      </c>
      <c r="E36" s="55">
        <f>Inicio_del_proyecto + 1</f>
        <v>45545</v>
      </c>
      <c r="F36" s="55">
        <f t="shared" si="11"/>
        <v>45547</v>
      </c>
      <c r="G36" s="11"/>
      <c r="H36" s="11"/>
      <c r="I36" s="20"/>
      <c r="J36" s="20"/>
      <c r="K36" s="20"/>
      <c r="L36" s="20"/>
      <c r="M36" s="94"/>
      <c r="N36" s="98"/>
      <c r="O36" s="20"/>
      <c r="P36" s="20"/>
      <c r="Q36" s="20"/>
      <c r="R36" s="20"/>
      <c r="S36" s="20"/>
      <c r="T36" s="88"/>
      <c r="U36" s="64"/>
      <c r="V36" s="20"/>
      <c r="W36" s="20"/>
      <c r="X36" s="20"/>
      <c r="Y36" s="20"/>
      <c r="Z36" s="20"/>
      <c r="AA36" s="92"/>
      <c r="AB36" s="64"/>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row>
    <row r="37" spans="1:64" s="3" customFormat="1" ht="30" hidden="1" customHeight="1" outlineLevel="1" collapsed="1" thickBot="1" x14ac:dyDescent="0.3">
      <c r="A37" s="35"/>
      <c r="B37" s="71" t="s">
        <v>37</v>
      </c>
      <c r="C37" s="39" t="s">
        <v>66</v>
      </c>
      <c r="D37" s="13">
        <v>0.9</v>
      </c>
      <c r="E37" s="55">
        <f t="shared" ref="E37:E45" si="12">Inicio_del_proyecto</f>
        <v>45544</v>
      </c>
      <c r="F37" s="55">
        <f>E37+3</f>
        <v>45547</v>
      </c>
      <c r="G37" s="11"/>
      <c r="H37" s="11"/>
      <c r="I37" s="20"/>
      <c r="J37" s="20"/>
      <c r="K37" s="20"/>
      <c r="L37" s="20"/>
      <c r="M37" s="94"/>
      <c r="N37" s="98"/>
      <c r="O37" s="20"/>
      <c r="P37" s="20"/>
      <c r="Q37" s="20"/>
      <c r="R37" s="20"/>
      <c r="S37" s="20"/>
      <c r="T37" s="88"/>
      <c r="U37" s="64"/>
      <c r="V37" s="20"/>
      <c r="W37" s="20"/>
      <c r="X37" s="20"/>
      <c r="Y37" s="20"/>
      <c r="Z37" s="20"/>
      <c r="AA37" s="92"/>
      <c r="AB37" s="64"/>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8" spans="1:64" s="3" customFormat="1" ht="30" hidden="1" customHeight="1" outlineLevel="2" thickBot="1" x14ac:dyDescent="0.3">
      <c r="A38" s="35"/>
      <c r="B38" s="43" t="s">
        <v>80</v>
      </c>
      <c r="C38" s="39" t="s">
        <v>69</v>
      </c>
      <c r="D38" s="13">
        <v>0.8</v>
      </c>
      <c r="E38" s="55">
        <f t="shared" si="12"/>
        <v>45544</v>
      </c>
      <c r="F38" s="55">
        <f>E38+3</f>
        <v>45547</v>
      </c>
      <c r="G38" s="11"/>
      <c r="H38" s="11"/>
      <c r="I38" s="20"/>
      <c r="J38" s="20"/>
      <c r="K38" s="20"/>
      <c r="L38" s="20"/>
      <c r="M38" s="94"/>
      <c r="N38" s="98"/>
      <c r="O38" s="20"/>
      <c r="P38" s="20"/>
      <c r="Q38" s="20"/>
      <c r="R38" s="20"/>
      <c r="S38" s="20"/>
      <c r="T38" s="88"/>
      <c r="U38" s="64"/>
      <c r="V38" s="20"/>
      <c r="W38" s="20"/>
      <c r="X38" s="20"/>
      <c r="Y38" s="20"/>
      <c r="Z38" s="20"/>
      <c r="AA38" s="92"/>
      <c r="AB38" s="64"/>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row>
    <row r="39" spans="1:64" s="3" customFormat="1" ht="30" hidden="1" customHeight="1" outlineLevel="2" thickBot="1" x14ac:dyDescent="0.3">
      <c r="A39" s="35" t="s">
        <v>7</v>
      </c>
      <c r="B39" s="66" t="s">
        <v>83</v>
      </c>
      <c r="C39" s="39" t="s">
        <v>68</v>
      </c>
      <c r="D39" s="13">
        <v>0.8</v>
      </c>
      <c r="E39" s="55">
        <f t="shared" si="12"/>
        <v>45544</v>
      </c>
      <c r="F39" s="55">
        <f>E39+4</f>
        <v>45548</v>
      </c>
      <c r="G39" s="11"/>
      <c r="H39" s="11">
        <f t="shared" si="6"/>
        <v>5</v>
      </c>
      <c r="I39" s="20"/>
      <c r="J39" s="20"/>
      <c r="K39" s="20"/>
      <c r="L39" s="20"/>
      <c r="M39" s="94"/>
      <c r="N39" s="98"/>
      <c r="O39" s="20"/>
      <c r="P39" s="20"/>
      <c r="Q39" s="20"/>
      <c r="R39" s="20"/>
      <c r="S39" s="20"/>
      <c r="T39" s="88"/>
      <c r="U39" s="85"/>
      <c r="V39" s="21"/>
      <c r="W39" s="20"/>
      <c r="X39" s="20"/>
      <c r="Y39" s="20"/>
      <c r="Z39" s="20"/>
      <c r="AA39" s="92"/>
      <c r="AB39" s="64"/>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row>
    <row r="40" spans="1:64" s="3" customFormat="1" ht="30" hidden="1" customHeight="1" outlineLevel="2" thickBot="1" x14ac:dyDescent="0.3">
      <c r="A40" s="34"/>
      <c r="B40" s="60" t="s">
        <v>81</v>
      </c>
      <c r="C40" s="39" t="s">
        <v>69</v>
      </c>
      <c r="D40" s="13">
        <v>0.7</v>
      </c>
      <c r="E40" s="55">
        <f t="shared" si="12"/>
        <v>45544</v>
      </c>
      <c r="F40" s="55">
        <f>E40+4</f>
        <v>45548</v>
      </c>
      <c r="G40" s="11"/>
      <c r="H40" s="11">
        <f t="shared" si="6"/>
        <v>5</v>
      </c>
      <c r="I40" s="20"/>
      <c r="J40" s="20"/>
      <c r="K40" s="20"/>
      <c r="L40" s="20"/>
      <c r="M40" s="94"/>
      <c r="N40" s="98"/>
      <c r="O40" s="20"/>
      <c r="P40" s="20"/>
      <c r="Q40" s="20"/>
      <c r="R40" s="20"/>
      <c r="S40" s="20"/>
      <c r="T40" s="88"/>
      <c r="U40" s="64"/>
      <c r="V40" s="20"/>
      <c r="W40" s="20"/>
      <c r="X40" s="20"/>
      <c r="Y40" s="20"/>
      <c r="Z40" s="20"/>
      <c r="AA40" s="92"/>
      <c r="AB40" s="64"/>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row>
    <row r="41" spans="1:64" s="3" customFormat="1" ht="30" hidden="1" customHeight="1" outlineLevel="2" thickBot="1" x14ac:dyDescent="0.3">
      <c r="A41" s="34"/>
      <c r="B41" s="43" t="s">
        <v>82</v>
      </c>
      <c r="C41" s="39" t="s">
        <v>61</v>
      </c>
      <c r="D41" s="13">
        <v>1</v>
      </c>
      <c r="E41" s="55">
        <f t="shared" si="12"/>
        <v>45544</v>
      </c>
      <c r="F41" s="55">
        <f>E41+3</f>
        <v>45547</v>
      </c>
      <c r="G41" s="11"/>
      <c r="H41" s="11">
        <f t="shared" si="6"/>
        <v>4</v>
      </c>
      <c r="I41" s="20"/>
      <c r="J41" s="20"/>
      <c r="K41" s="20"/>
      <c r="L41" s="20"/>
      <c r="M41" s="94"/>
      <c r="N41" s="98"/>
      <c r="O41" s="20"/>
      <c r="P41" s="20"/>
      <c r="Q41" s="20"/>
      <c r="R41" s="20"/>
      <c r="S41" s="20"/>
      <c r="T41" s="88"/>
      <c r="U41" s="64"/>
      <c r="V41" s="20"/>
      <c r="W41" s="20"/>
      <c r="X41" s="20"/>
      <c r="Y41" s="21"/>
      <c r="Z41" s="20"/>
      <c r="AA41" s="92"/>
      <c r="AB41" s="64"/>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row>
    <row r="42" spans="1:64" s="3" customFormat="1" ht="30" hidden="1" customHeight="1" outlineLevel="2" thickBot="1" x14ac:dyDescent="0.3">
      <c r="A42" s="34"/>
      <c r="B42" s="60" t="s">
        <v>84</v>
      </c>
      <c r="C42" s="39" t="s">
        <v>85</v>
      </c>
      <c r="D42" s="13">
        <v>0.7</v>
      </c>
      <c r="E42" s="55">
        <f t="shared" si="12"/>
        <v>45544</v>
      </c>
      <c r="F42" s="55">
        <f>E42+4</f>
        <v>45548</v>
      </c>
      <c r="G42" s="11"/>
      <c r="H42" s="11"/>
      <c r="I42" s="20"/>
      <c r="J42" s="20"/>
      <c r="K42" s="20"/>
      <c r="L42" s="20"/>
      <c r="M42" s="94"/>
      <c r="N42" s="98"/>
      <c r="O42" s="20"/>
      <c r="P42" s="20"/>
      <c r="Q42" s="20"/>
      <c r="R42" s="20"/>
      <c r="S42" s="20"/>
      <c r="T42" s="88"/>
      <c r="U42" s="64"/>
      <c r="V42" s="20"/>
      <c r="W42" s="20"/>
      <c r="X42" s="20"/>
      <c r="Y42" s="21"/>
      <c r="Z42" s="20"/>
      <c r="AA42" s="92"/>
      <c r="AB42" s="64"/>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row>
    <row r="43" spans="1:64" s="3" customFormat="1" ht="30" hidden="1" customHeight="1" outlineLevel="1" collapsed="1" thickBot="1" x14ac:dyDescent="0.3">
      <c r="A43" s="34"/>
      <c r="B43" s="71" t="s">
        <v>86</v>
      </c>
      <c r="C43" s="39" t="s">
        <v>68</v>
      </c>
      <c r="D43" s="13">
        <v>1</v>
      </c>
      <c r="E43" s="55">
        <f t="shared" si="12"/>
        <v>45544</v>
      </c>
      <c r="F43" s="55">
        <f>E43+2</f>
        <v>45546</v>
      </c>
      <c r="G43" s="11"/>
      <c r="H43" s="11"/>
      <c r="I43" s="20"/>
      <c r="J43" s="20"/>
      <c r="K43" s="20"/>
      <c r="L43" s="20"/>
      <c r="M43" s="94"/>
      <c r="N43" s="98"/>
      <c r="O43" s="20"/>
      <c r="P43" s="20"/>
      <c r="Q43" s="20"/>
      <c r="R43" s="20"/>
      <c r="S43" s="20"/>
      <c r="T43" s="88"/>
      <c r="U43" s="64"/>
      <c r="V43" s="20"/>
      <c r="W43" s="20"/>
      <c r="X43" s="20"/>
      <c r="Y43" s="21"/>
      <c r="Z43" s="20"/>
      <c r="AA43" s="92"/>
      <c r="AB43" s="64"/>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row>
    <row r="44" spans="1:64" s="3" customFormat="1" ht="30" hidden="1" customHeight="1" outlineLevel="1" thickBot="1" x14ac:dyDescent="0.3">
      <c r="A44" s="34"/>
      <c r="B44" s="71" t="s">
        <v>114</v>
      </c>
      <c r="C44" s="81" t="s">
        <v>64</v>
      </c>
      <c r="D44" s="13">
        <v>0.9</v>
      </c>
      <c r="E44" s="55">
        <f t="shared" si="12"/>
        <v>45544</v>
      </c>
      <c r="F44" s="55">
        <f>E44+1</f>
        <v>45545</v>
      </c>
      <c r="G44" s="11"/>
      <c r="H44" s="11"/>
      <c r="I44" s="20"/>
      <c r="J44" s="20"/>
      <c r="K44" s="20"/>
      <c r="L44" s="20"/>
      <c r="M44" s="94"/>
      <c r="N44" s="98"/>
      <c r="O44" s="20"/>
      <c r="P44" s="20"/>
      <c r="Q44" s="20"/>
      <c r="R44" s="20"/>
      <c r="S44" s="20"/>
      <c r="T44" s="88"/>
      <c r="U44" s="64"/>
      <c r="V44" s="20"/>
      <c r="W44" s="20"/>
      <c r="X44" s="20"/>
      <c r="Y44" s="21"/>
      <c r="Z44" s="20"/>
      <c r="AA44" s="92"/>
      <c r="AB44" s="64"/>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row>
    <row r="45" spans="1:64" s="3" customFormat="1" ht="30" hidden="1" customHeight="1" outlineLevel="2" thickBot="1" x14ac:dyDescent="0.3">
      <c r="A45" s="34"/>
      <c r="B45" s="82" t="s">
        <v>116</v>
      </c>
      <c r="C45" s="39" t="s">
        <v>64</v>
      </c>
      <c r="D45" s="13">
        <v>0.7</v>
      </c>
      <c r="E45" s="55">
        <f t="shared" si="12"/>
        <v>45544</v>
      </c>
      <c r="F45" s="55">
        <f>E45+2</f>
        <v>45546</v>
      </c>
      <c r="G45" s="11"/>
      <c r="H45" s="11"/>
      <c r="I45" s="20"/>
      <c r="J45" s="20"/>
      <c r="K45" s="20"/>
      <c r="L45" s="20"/>
      <c r="M45" s="94"/>
      <c r="N45" s="98"/>
      <c r="O45" s="20"/>
      <c r="P45" s="20"/>
      <c r="Q45" s="20"/>
      <c r="R45" s="20"/>
      <c r="S45" s="20"/>
      <c r="T45" s="88"/>
      <c r="U45" s="64"/>
      <c r="V45" s="20"/>
      <c r="W45" s="20"/>
      <c r="X45" s="20"/>
      <c r="Y45" s="21"/>
      <c r="Z45" s="20"/>
      <c r="AA45" s="92"/>
      <c r="AB45" s="64"/>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row>
    <row r="46" spans="1:64" s="3" customFormat="1" ht="30" hidden="1" customHeight="1" outlineLevel="2" thickBot="1" x14ac:dyDescent="0.3">
      <c r="A46" s="34"/>
      <c r="B46" s="82" t="s">
        <v>115</v>
      </c>
      <c r="C46" s="81" t="s">
        <v>63</v>
      </c>
      <c r="D46" s="13">
        <v>0.8</v>
      </c>
      <c r="E46" s="55"/>
      <c r="F46" s="55"/>
      <c r="G46" s="11"/>
      <c r="H46" s="11"/>
      <c r="I46" s="20"/>
      <c r="J46" s="20"/>
      <c r="K46" s="20"/>
      <c r="L46" s="20"/>
      <c r="M46" s="94"/>
      <c r="N46" s="98"/>
      <c r="O46" s="20"/>
      <c r="P46" s="20"/>
      <c r="Q46" s="20"/>
      <c r="R46" s="20"/>
      <c r="S46" s="20"/>
      <c r="T46" s="88"/>
      <c r="U46" s="64"/>
      <c r="V46" s="20"/>
      <c r="W46" s="20"/>
      <c r="X46" s="20"/>
      <c r="Y46" s="21"/>
      <c r="Z46" s="20"/>
      <c r="AA46" s="92"/>
      <c r="AB46" s="64"/>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row>
    <row r="47" spans="1:64" s="3" customFormat="1" ht="30" hidden="1" customHeight="1" outlineLevel="1" collapsed="1" thickBot="1" x14ac:dyDescent="0.3">
      <c r="A47" s="34"/>
      <c r="B47" s="71" t="s">
        <v>87</v>
      </c>
      <c r="C47" s="81" t="s">
        <v>113</v>
      </c>
      <c r="D47" s="13">
        <v>1</v>
      </c>
      <c r="E47" s="55">
        <f>Inicio_del_proyecto</f>
        <v>45544</v>
      </c>
      <c r="F47" s="55">
        <f>E47+3</f>
        <v>45547</v>
      </c>
      <c r="G47" s="11"/>
      <c r="H47" s="11">
        <f t="shared" si="6"/>
        <v>4</v>
      </c>
      <c r="I47" s="20"/>
      <c r="J47" s="20"/>
      <c r="K47" s="20"/>
      <c r="L47" s="20"/>
      <c r="M47" s="94"/>
      <c r="N47" s="98"/>
      <c r="O47" s="20"/>
      <c r="P47" s="20"/>
      <c r="Q47" s="20"/>
      <c r="R47" s="20"/>
      <c r="S47" s="20"/>
      <c r="T47" s="88"/>
      <c r="U47" s="64"/>
      <c r="V47" s="20"/>
      <c r="W47" s="20"/>
      <c r="X47" s="20"/>
      <c r="Y47" s="20"/>
      <c r="Z47" s="20"/>
      <c r="AA47" s="92"/>
      <c r="AB47" s="64"/>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row>
    <row r="48" spans="1:64" s="3" customFormat="1" ht="30" customHeight="1" collapsed="1" thickBot="1" x14ac:dyDescent="0.3">
      <c r="A48" s="35" t="s">
        <v>8</v>
      </c>
      <c r="B48" s="128" t="s">
        <v>40</v>
      </c>
      <c r="C48" s="101"/>
      <c r="D48" s="102">
        <f>AVERAGE(D49,D55,D56,D57,D58,D59,D60,D61,D61,D62,D63,D64,,D66,D67,D68,D65)</f>
        <v>0.79375000000000029</v>
      </c>
      <c r="E48" s="103">
        <f>F8+1</f>
        <v>45549</v>
      </c>
      <c r="F48" s="104">
        <f>E48+6</f>
        <v>45555</v>
      </c>
      <c r="G48" s="11"/>
      <c r="H48" s="11">
        <f t="shared" si="6"/>
        <v>7</v>
      </c>
      <c r="I48" s="20"/>
      <c r="J48" s="20"/>
      <c r="K48" s="20"/>
      <c r="L48" s="20"/>
      <c r="M48" s="94"/>
      <c r="N48" s="98"/>
      <c r="O48" s="20"/>
      <c r="P48" s="20"/>
      <c r="Q48" s="20"/>
      <c r="R48" s="20"/>
      <c r="S48" s="20"/>
      <c r="T48" s="88"/>
      <c r="U48" s="64"/>
      <c r="V48" s="20"/>
      <c r="W48" s="20"/>
      <c r="X48" s="20"/>
      <c r="Y48" s="20"/>
      <c r="Z48" s="20"/>
      <c r="AA48" s="92"/>
      <c r="AB48" s="64"/>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row>
    <row r="49" spans="1:64" s="3" customFormat="1" ht="30" hidden="1" customHeight="1" outlineLevel="1" thickBot="1" x14ac:dyDescent="0.3">
      <c r="A49" s="35"/>
      <c r="B49" s="109" t="s">
        <v>122</v>
      </c>
      <c r="C49" s="106" t="s">
        <v>132</v>
      </c>
      <c r="D49" s="107">
        <f>AVERAGE(D50:D54)</f>
        <v>1</v>
      </c>
      <c r="E49" s="108">
        <f>E47+2</f>
        <v>45546</v>
      </c>
      <c r="F49" s="108">
        <f>E49+6</f>
        <v>45552</v>
      </c>
      <c r="G49" s="11"/>
      <c r="H49" s="11">
        <f t="shared" si="6"/>
        <v>7</v>
      </c>
      <c r="I49" s="20"/>
      <c r="J49" s="20"/>
      <c r="K49" s="20"/>
      <c r="L49" s="20"/>
      <c r="M49" s="94"/>
      <c r="N49" s="98"/>
      <c r="O49" s="20"/>
      <c r="P49" s="20"/>
      <c r="Q49" s="20"/>
      <c r="R49" s="20"/>
      <c r="S49" s="20"/>
      <c r="T49" s="88"/>
      <c r="U49" s="64"/>
      <c r="V49" s="20"/>
      <c r="W49" s="20"/>
      <c r="X49" s="20"/>
      <c r="Y49" s="20"/>
      <c r="Z49" s="20"/>
      <c r="AA49" s="92"/>
      <c r="AB49" s="64"/>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row>
    <row r="50" spans="1:64" s="3" customFormat="1" ht="30" hidden="1" customHeight="1" outlineLevel="2" thickBot="1" x14ac:dyDescent="0.3">
      <c r="A50" s="35"/>
      <c r="B50" s="109" t="s">
        <v>124</v>
      </c>
      <c r="C50" s="106" t="s">
        <v>92</v>
      </c>
      <c r="D50" s="107">
        <v>1</v>
      </c>
      <c r="E50" s="108">
        <f>E49+2</f>
        <v>45548</v>
      </c>
      <c r="F50" s="108">
        <f>E50+4</f>
        <v>45552</v>
      </c>
      <c r="G50" s="11"/>
      <c r="H50" s="11"/>
      <c r="I50" s="20"/>
      <c r="J50" s="20"/>
      <c r="K50" s="20"/>
      <c r="L50" s="20"/>
      <c r="M50" s="94"/>
      <c r="N50" s="98"/>
      <c r="O50" s="20"/>
      <c r="P50" s="20"/>
      <c r="Q50" s="20"/>
      <c r="R50" s="20"/>
      <c r="S50" s="20"/>
      <c r="T50" s="88"/>
      <c r="U50" s="64"/>
      <c r="V50" s="20"/>
      <c r="W50" s="20"/>
      <c r="X50" s="20"/>
      <c r="Y50" s="20"/>
      <c r="Z50" s="20"/>
      <c r="AA50" s="92"/>
      <c r="AB50" s="64"/>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row>
    <row r="51" spans="1:64" s="3" customFormat="1" ht="30" hidden="1" customHeight="1" outlineLevel="2" thickBot="1" x14ac:dyDescent="0.3">
      <c r="A51" s="35"/>
      <c r="B51" s="109" t="s">
        <v>123</v>
      </c>
      <c r="C51" s="106" t="s">
        <v>128</v>
      </c>
      <c r="D51" s="107">
        <v>1</v>
      </c>
      <c r="E51" s="108">
        <f>E48</f>
        <v>45549</v>
      </c>
      <c r="F51" s="108">
        <f>E51+2</f>
        <v>45551</v>
      </c>
      <c r="G51" s="11"/>
      <c r="H51" s="11"/>
      <c r="I51" s="20"/>
      <c r="J51" s="20"/>
      <c r="K51" s="20"/>
      <c r="L51" s="20"/>
      <c r="M51" s="94"/>
      <c r="N51" s="98"/>
      <c r="O51" s="20"/>
      <c r="P51" s="20"/>
      <c r="Q51" s="20"/>
      <c r="R51" s="20"/>
      <c r="S51" s="20"/>
      <c r="T51" s="88"/>
      <c r="U51" s="64"/>
      <c r="V51" s="20"/>
      <c r="W51" s="20"/>
      <c r="X51" s="20"/>
      <c r="Y51" s="20"/>
      <c r="Z51" s="20"/>
      <c r="AA51" s="92"/>
      <c r="AB51" s="64"/>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row>
    <row r="52" spans="1:64" s="3" customFormat="1" ht="30" hidden="1" customHeight="1" outlineLevel="2" thickBot="1" x14ac:dyDescent="0.3">
      <c r="A52" s="35"/>
      <c r="B52" s="109" t="s">
        <v>125</v>
      </c>
      <c r="C52" s="106" t="s">
        <v>65</v>
      </c>
      <c r="D52" s="107">
        <v>1</v>
      </c>
      <c r="E52" s="108">
        <f>E48</f>
        <v>45549</v>
      </c>
      <c r="F52" s="108">
        <f>E52+2</f>
        <v>45551</v>
      </c>
      <c r="G52" s="11"/>
      <c r="H52" s="11"/>
      <c r="I52" s="20"/>
      <c r="J52" s="20"/>
      <c r="K52" s="20"/>
      <c r="L52" s="20"/>
      <c r="M52" s="94"/>
      <c r="N52" s="98"/>
      <c r="O52" s="20"/>
      <c r="P52" s="20"/>
      <c r="Q52" s="20"/>
      <c r="R52" s="20"/>
      <c r="S52" s="20"/>
      <c r="T52" s="88"/>
      <c r="U52" s="64"/>
      <c r="V52" s="20"/>
      <c r="W52" s="20"/>
      <c r="X52" s="20"/>
      <c r="Y52" s="20"/>
      <c r="Z52" s="20"/>
      <c r="AA52" s="92"/>
      <c r="AB52" s="64"/>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row>
    <row r="53" spans="1:64" s="3" customFormat="1" ht="30" hidden="1" customHeight="1" outlineLevel="2" thickBot="1" x14ac:dyDescent="0.3">
      <c r="A53" s="35"/>
      <c r="B53" s="109" t="s">
        <v>126</v>
      </c>
      <c r="C53" s="106" t="s">
        <v>129</v>
      </c>
      <c r="D53" s="107">
        <v>1</v>
      </c>
      <c r="E53" s="108">
        <f>E48</f>
        <v>45549</v>
      </c>
      <c r="F53" s="108">
        <f>E53+2</f>
        <v>45551</v>
      </c>
      <c r="G53" s="11"/>
      <c r="H53" s="11"/>
      <c r="I53" s="20"/>
      <c r="J53" s="20"/>
      <c r="K53" s="20"/>
      <c r="L53" s="20"/>
      <c r="M53" s="94"/>
      <c r="N53" s="98"/>
      <c r="O53" s="20"/>
      <c r="P53" s="20"/>
      <c r="Q53" s="20"/>
      <c r="R53" s="20"/>
      <c r="S53" s="20"/>
      <c r="T53" s="88"/>
      <c r="U53" s="64"/>
      <c r="V53" s="20"/>
      <c r="W53" s="20"/>
      <c r="X53" s="20"/>
      <c r="Y53" s="20"/>
      <c r="Z53" s="20"/>
      <c r="AA53" s="92"/>
      <c r="AB53" s="64"/>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row>
    <row r="54" spans="1:64" s="3" customFormat="1" ht="30" hidden="1" customHeight="1" outlineLevel="2" thickBot="1" x14ac:dyDescent="0.3">
      <c r="A54" s="35"/>
      <c r="B54" s="109" t="s">
        <v>127</v>
      </c>
      <c r="C54" s="106" t="s">
        <v>130</v>
      </c>
      <c r="D54" s="107">
        <v>1</v>
      </c>
      <c r="E54" s="108">
        <f>E48</f>
        <v>45549</v>
      </c>
      <c r="F54" s="108">
        <f>E54+2</f>
        <v>45551</v>
      </c>
      <c r="G54" s="11"/>
      <c r="H54" s="11"/>
      <c r="I54" s="20"/>
      <c r="J54" s="20"/>
      <c r="K54" s="20"/>
      <c r="L54" s="20"/>
      <c r="M54" s="94"/>
      <c r="N54" s="98"/>
      <c r="O54" s="20"/>
      <c r="P54" s="20"/>
      <c r="Q54" s="20"/>
      <c r="R54" s="20"/>
      <c r="S54" s="20"/>
      <c r="T54" s="88"/>
      <c r="U54" s="64"/>
      <c r="V54" s="20"/>
      <c r="W54" s="20"/>
      <c r="X54" s="20"/>
      <c r="Y54" s="20"/>
      <c r="Z54" s="20"/>
      <c r="AA54" s="92"/>
      <c r="AB54" s="64"/>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row>
    <row r="55" spans="1:64" s="3" customFormat="1" ht="54.75" hidden="1" customHeight="1" outlineLevel="1" collapsed="1" thickBot="1" x14ac:dyDescent="0.3">
      <c r="A55" s="35"/>
      <c r="B55" s="111" t="s">
        <v>41</v>
      </c>
      <c r="C55" s="110" t="s">
        <v>133</v>
      </c>
      <c r="D55" s="107">
        <v>0.9</v>
      </c>
      <c r="E55" s="108">
        <f>E54</f>
        <v>45549</v>
      </c>
      <c r="F55" s="108">
        <f>E55+5</f>
        <v>45554</v>
      </c>
      <c r="G55" s="11"/>
      <c r="H55" s="11"/>
      <c r="I55" s="20"/>
      <c r="J55" s="20"/>
      <c r="K55" s="20"/>
      <c r="L55" s="20"/>
      <c r="M55" s="94"/>
      <c r="N55" s="98"/>
      <c r="O55" s="20"/>
      <c r="P55" s="20"/>
      <c r="Q55" s="20"/>
      <c r="R55" s="20"/>
      <c r="S55" s="20"/>
      <c r="T55" s="88"/>
      <c r="U55" s="64"/>
      <c r="V55" s="20"/>
      <c r="W55" s="20"/>
      <c r="X55" s="20"/>
      <c r="Y55" s="20"/>
      <c r="Z55" s="20"/>
      <c r="AA55" s="92"/>
      <c r="AB55" s="64"/>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row>
    <row r="56" spans="1:64" s="3" customFormat="1" ht="30" hidden="1" customHeight="1" outlineLevel="1" thickBot="1" x14ac:dyDescent="0.3">
      <c r="A56" s="35"/>
      <c r="B56" s="111" t="s">
        <v>139</v>
      </c>
      <c r="C56" s="106" t="s">
        <v>134</v>
      </c>
      <c r="D56" s="107">
        <v>0.9</v>
      </c>
      <c r="E56" s="108">
        <f>E54</f>
        <v>45549</v>
      </c>
      <c r="F56" s="108">
        <f>E56+5</f>
        <v>45554</v>
      </c>
      <c r="G56" s="11"/>
      <c r="H56" s="11"/>
      <c r="I56" s="20"/>
      <c r="J56" s="20"/>
      <c r="K56" s="20"/>
      <c r="L56" s="20"/>
      <c r="M56" s="94"/>
      <c r="N56" s="98"/>
      <c r="O56" s="20"/>
      <c r="P56" s="20"/>
      <c r="Q56" s="20"/>
      <c r="R56" s="20"/>
      <c r="S56" s="20"/>
      <c r="T56" s="88"/>
      <c r="U56" s="64"/>
      <c r="V56" s="20"/>
      <c r="W56" s="20"/>
      <c r="X56" s="20"/>
      <c r="Y56" s="20"/>
      <c r="Z56" s="20"/>
      <c r="AA56" s="92"/>
      <c r="AB56" s="64"/>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row>
    <row r="57" spans="1:64" s="3" customFormat="1" ht="30" hidden="1" customHeight="1" outlineLevel="1" thickBot="1" x14ac:dyDescent="0.3">
      <c r="A57" s="35"/>
      <c r="B57" s="105" t="s">
        <v>42</v>
      </c>
      <c r="C57" s="110" t="s">
        <v>135</v>
      </c>
      <c r="D57" s="107">
        <v>0.9</v>
      </c>
      <c r="E57" s="108">
        <f>E56</f>
        <v>45549</v>
      </c>
      <c r="F57" s="108">
        <f>E57+5</f>
        <v>45554</v>
      </c>
      <c r="G57" s="11"/>
      <c r="H57" s="11"/>
      <c r="I57" s="20"/>
      <c r="J57" s="20"/>
      <c r="K57" s="20"/>
      <c r="L57" s="20"/>
      <c r="M57" s="94"/>
      <c r="N57" s="98"/>
      <c r="O57" s="20"/>
      <c r="P57" s="20"/>
      <c r="Q57" s="20"/>
      <c r="R57" s="20"/>
      <c r="S57" s="20"/>
      <c r="T57" s="88"/>
      <c r="U57" s="64"/>
      <c r="V57" s="20"/>
      <c r="W57" s="20"/>
      <c r="X57" s="20"/>
      <c r="Y57" s="20"/>
      <c r="Z57" s="20"/>
      <c r="AA57" s="92"/>
      <c r="AB57" s="64"/>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row>
    <row r="58" spans="1:64" s="3" customFormat="1" ht="30" hidden="1" customHeight="1" outlineLevel="1" thickBot="1" x14ac:dyDescent="0.3">
      <c r="A58" s="34"/>
      <c r="B58" s="105" t="s">
        <v>43</v>
      </c>
      <c r="C58" s="110" t="s">
        <v>136</v>
      </c>
      <c r="D58" s="107">
        <v>0.9</v>
      </c>
      <c r="E58" s="108">
        <f>E49+3</f>
        <v>45549</v>
      </c>
      <c r="F58" s="108">
        <f>E58+5</f>
        <v>45554</v>
      </c>
      <c r="G58" s="11"/>
      <c r="H58" s="11">
        <f t="shared" si="6"/>
        <v>6</v>
      </c>
      <c r="I58" s="20"/>
      <c r="J58" s="20"/>
      <c r="K58" s="20"/>
      <c r="L58" s="20"/>
      <c r="M58" s="94"/>
      <c r="N58" s="98"/>
      <c r="O58" s="20"/>
      <c r="P58" s="20"/>
      <c r="Q58" s="20"/>
      <c r="R58" s="20"/>
      <c r="S58" s="20"/>
      <c r="T58" s="88"/>
      <c r="U58" s="85"/>
      <c r="V58" s="21"/>
      <c r="W58" s="20"/>
      <c r="X58" s="20"/>
      <c r="Y58" s="20"/>
      <c r="Z58" s="20"/>
      <c r="AA58" s="92"/>
      <c r="AB58" s="64"/>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row>
    <row r="59" spans="1:64" s="3" customFormat="1" ht="30" hidden="1" customHeight="1" outlineLevel="1" thickBot="1" x14ac:dyDescent="0.3">
      <c r="A59" s="34"/>
      <c r="B59" s="111" t="s">
        <v>44</v>
      </c>
      <c r="C59" s="110"/>
      <c r="D59" s="107"/>
      <c r="E59" s="108">
        <f>E58+2</f>
        <v>45551</v>
      </c>
      <c r="F59" s="108">
        <f>F58</f>
        <v>45554</v>
      </c>
      <c r="G59" s="11"/>
      <c r="H59" s="11"/>
      <c r="I59" s="20"/>
      <c r="J59" s="20"/>
      <c r="K59" s="20"/>
      <c r="L59" s="20"/>
      <c r="M59" s="94"/>
      <c r="N59" s="98"/>
      <c r="O59" s="20"/>
      <c r="P59" s="20"/>
      <c r="Q59" s="20"/>
      <c r="R59" s="20"/>
      <c r="S59" s="20"/>
      <c r="T59" s="88"/>
      <c r="U59" s="85"/>
      <c r="V59" s="21"/>
      <c r="W59" s="20"/>
      <c r="X59" s="20"/>
      <c r="Y59" s="20"/>
      <c r="Z59" s="20"/>
      <c r="AA59" s="92"/>
      <c r="AB59" s="64"/>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row>
    <row r="60" spans="1:64" s="3" customFormat="1" ht="30" hidden="1" customHeight="1" outlineLevel="1" thickBot="1" x14ac:dyDescent="0.3">
      <c r="A60" s="34"/>
      <c r="B60" s="105" t="s">
        <v>45</v>
      </c>
      <c r="C60" s="110" t="s">
        <v>137</v>
      </c>
      <c r="D60" s="107">
        <v>0.9</v>
      </c>
      <c r="E60" s="108">
        <f t="shared" ref="E60:E67" si="13">E59</f>
        <v>45551</v>
      </c>
      <c r="F60" s="108">
        <f t="shared" ref="F60:F67" si="14">F59</f>
        <v>45554</v>
      </c>
      <c r="G60" s="11"/>
      <c r="H60" s="11"/>
      <c r="I60" s="20"/>
      <c r="J60" s="20"/>
      <c r="K60" s="20"/>
      <c r="L60" s="20"/>
      <c r="M60" s="94"/>
      <c r="N60" s="98"/>
      <c r="O60" s="20"/>
      <c r="P60" s="20"/>
      <c r="Q60" s="20"/>
      <c r="R60" s="20"/>
      <c r="S60" s="20"/>
      <c r="T60" s="88"/>
      <c r="U60" s="85"/>
      <c r="V60" s="21"/>
      <c r="W60" s="20"/>
      <c r="X60" s="20"/>
      <c r="Y60" s="20"/>
      <c r="Z60" s="20"/>
      <c r="AA60" s="92"/>
      <c r="AB60" s="64"/>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row>
    <row r="61" spans="1:64" s="3" customFormat="1" ht="30" hidden="1" customHeight="1" outlineLevel="1" thickBot="1" x14ac:dyDescent="0.3">
      <c r="A61" s="34"/>
      <c r="B61" s="105" t="s">
        <v>46</v>
      </c>
      <c r="C61" s="110" t="s">
        <v>130</v>
      </c>
      <c r="D61" s="107">
        <v>0.9</v>
      </c>
      <c r="E61" s="108">
        <f>E60+1</f>
        <v>45552</v>
      </c>
      <c r="F61" s="108">
        <f t="shared" si="14"/>
        <v>45554</v>
      </c>
      <c r="G61" s="11"/>
      <c r="H61" s="11"/>
      <c r="I61" s="20"/>
      <c r="J61" s="20"/>
      <c r="K61" s="20"/>
      <c r="L61" s="20"/>
      <c r="M61" s="94"/>
      <c r="N61" s="98"/>
      <c r="O61" s="20"/>
      <c r="P61" s="20"/>
      <c r="Q61" s="20"/>
      <c r="R61" s="20"/>
      <c r="S61" s="20"/>
      <c r="T61" s="88"/>
      <c r="U61" s="85"/>
      <c r="V61" s="21"/>
      <c r="W61" s="20"/>
      <c r="X61" s="20"/>
      <c r="Y61" s="20"/>
      <c r="Z61" s="20"/>
      <c r="AA61" s="92"/>
      <c r="AB61" s="64"/>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row>
    <row r="62" spans="1:64" s="3" customFormat="1" ht="30" hidden="1" customHeight="1" outlineLevel="1" thickBot="1" x14ac:dyDescent="0.3">
      <c r="A62" s="34"/>
      <c r="B62" s="112" t="s">
        <v>53</v>
      </c>
      <c r="C62" s="110" t="s">
        <v>128</v>
      </c>
      <c r="D62" s="107">
        <v>0.8</v>
      </c>
      <c r="E62" s="108">
        <f>E61+2</f>
        <v>45554</v>
      </c>
      <c r="F62" s="108">
        <f t="shared" si="14"/>
        <v>45554</v>
      </c>
      <c r="G62" s="11"/>
      <c r="H62" s="11"/>
      <c r="I62" s="20"/>
      <c r="J62" s="20"/>
      <c r="K62" s="20"/>
      <c r="L62" s="20"/>
      <c r="M62" s="94"/>
      <c r="N62" s="98"/>
      <c r="O62" s="20"/>
      <c r="P62" s="20"/>
      <c r="Q62" s="20"/>
      <c r="R62" s="20"/>
      <c r="S62" s="20"/>
      <c r="T62" s="88"/>
      <c r="U62" s="85"/>
      <c r="V62" s="21"/>
      <c r="W62" s="20"/>
      <c r="X62" s="20"/>
      <c r="Y62" s="20"/>
      <c r="Z62" s="20"/>
      <c r="AA62" s="92"/>
      <c r="AB62" s="64"/>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row>
    <row r="63" spans="1:64" s="3" customFormat="1" ht="30" hidden="1" customHeight="1" outlineLevel="1" thickBot="1" x14ac:dyDescent="0.3">
      <c r="A63" s="34"/>
      <c r="B63" s="113" t="s">
        <v>50</v>
      </c>
      <c r="C63" s="110" t="s">
        <v>128</v>
      </c>
      <c r="D63" s="107">
        <v>0.8</v>
      </c>
      <c r="E63" s="108">
        <f>E62</f>
        <v>45554</v>
      </c>
      <c r="F63" s="108">
        <f t="shared" si="14"/>
        <v>45554</v>
      </c>
      <c r="G63" s="11"/>
      <c r="H63" s="11"/>
      <c r="I63" s="20"/>
      <c r="J63" s="20"/>
      <c r="K63" s="20"/>
      <c r="L63" s="20"/>
      <c r="M63" s="94"/>
      <c r="N63" s="98"/>
      <c r="O63" s="20"/>
      <c r="P63" s="20"/>
      <c r="Q63" s="20"/>
      <c r="R63" s="20"/>
      <c r="S63" s="20"/>
      <c r="T63" s="88"/>
      <c r="U63" s="85"/>
      <c r="V63" s="21"/>
      <c r="W63" s="20"/>
      <c r="X63" s="20"/>
      <c r="Y63" s="20"/>
      <c r="Z63" s="20"/>
      <c r="AA63" s="92"/>
      <c r="AB63" s="64"/>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row>
    <row r="64" spans="1:64" s="3" customFormat="1" ht="30" hidden="1" customHeight="1" outlineLevel="1" thickBot="1" x14ac:dyDescent="0.3">
      <c r="A64" s="34"/>
      <c r="B64" s="113" t="s">
        <v>51</v>
      </c>
      <c r="C64" s="110" t="s">
        <v>129</v>
      </c>
      <c r="D64" s="107">
        <v>0.8</v>
      </c>
      <c r="E64" s="108">
        <f t="shared" si="13"/>
        <v>45554</v>
      </c>
      <c r="F64" s="108">
        <f t="shared" si="14"/>
        <v>45554</v>
      </c>
      <c r="G64" s="11"/>
      <c r="H64" s="11"/>
      <c r="I64" s="20"/>
      <c r="J64" s="20"/>
      <c r="K64" s="20"/>
      <c r="L64" s="20"/>
      <c r="M64" s="94"/>
      <c r="N64" s="98"/>
      <c r="O64" s="20"/>
      <c r="P64" s="20"/>
      <c r="Q64" s="20"/>
      <c r="R64" s="20"/>
      <c r="S64" s="20"/>
      <c r="T64" s="88"/>
      <c r="U64" s="85"/>
      <c r="V64" s="21"/>
      <c r="W64" s="20"/>
      <c r="X64" s="20"/>
      <c r="Y64" s="20"/>
      <c r="Z64" s="20"/>
      <c r="AA64" s="92"/>
      <c r="AB64" s="64"/>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row>
    <row r="65" spans="1:64" s="3" customFormat="1" ht="30" hidden="1" customHeight="1" outlineLevel="1" thickBot="1" x14ac:dyDescent="0.3">
      <c r="A65" s="34"/>
      <c r="B65" s="113" t="s">
        <v>52</v>
      </c>
      <c r="C65" s="110" t="s">
        <v>128</v>
      </c>
      <c r="D65" s="107">
        <v>0.8</v>
      </c>
      <c r="E65" s="108">
        <f>E64</f>
        <v>45554</v>
      </c>
      <c r="F65" s="108">
        <f t="shared" si="14"/>
        <v>45554</v>
      </c>
      <c r="G65" s="11"/>
      <c r="H65" s="11"/>
      <c r="I65" s="20"/>
      <c r="J65" s="20"/>
      <c r="K65" s="20"/>
      <c r="L65" s="20"/>
      <c r="M65" s="94"/>
      <c r="N65" s="98"/>
      <c r="O65" s="20"/>
      <c r="P65" s="20"/>
      <c r="Q65" s="20"/>
      <c r="R65" s="20"/>
      <c r="S65" s="20"/>
      <c r="T65" s="88"/>
      <c r="U65" s="85"/>
      <c r="V65" s="21"/>
      <c r="W65" s="20"/>
      <c r="X65" s="20"/>
      <c r="Y65" s="20"/>
      <c r="Z65" s="20"/>
      <c r="AA65" s="92"/>
      <c r="AB65" s="64"/>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row>
    <row r="66" spans="1:64" s="3" customFormat="1" ht="30" hidden="1" customHeight="1" outlineLevel="1" thickBot="1" x14ac:dyDescent="0.3">
      <c r="A66" s="34"/>
      <c r="B66" s="111" t="s">
        <v>47</v>
      </c>
      <c r="C66" s="110" t="s">
        <v>129</v>
      </c>
      <c r="D66" s="107">
        <v>0.8</v>
      </c>
      <c r="E66" s="108">
        <f t="shared" si="13"/>
        <v>45554</v>
      </c>
      <c r="F66" s="108">
        <f t="shared" si="14"/>
        <v>45554</v>
      </c>
      <c r="G66" s="11"/>
      <c r="H66" s="11"/>
      <c r="I66" s="20"/>
      <c r="J66" s="20"/>
      <c r="K66" s="20"/>
      <c r="L66" s="20"/>
      <c r="M66" s="94"/>
      <c r="N66" s="98"/>
      <c r="O66" s="20"/>
      <c r="P66" s="20"/>
      <c r="Q66" s="20"/>
      <c r="R66" s="20"/>
      <c r="S66" s="20"/>
      <c r="T66" s="88"/>
      <c r="U66" s="85"/>
      <c r="V66" s="21"/>
      <c r="W66" s="20"/>
      <c r="X66" s="20"/>
      <c r="Y66" s="20"/>
      <c r="Z66" s="20"/>
      <c r="AA66" s="92"/>
      <c r="AB66" s="64"/>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row>
    <row r="67" spans="1:64" s="3" customFormat="1" ht="30" hidden="1" customHeight="1" outlineLevel="1" thickBot="1" x14ac:dyDescent="0.3">
      <c r="A67" s="34"/>
      <c r="B67" s="105" t="s">
        <v>48</v>
      </c>
      <c r="C67" s="110" t="s">
        <v>138</v>
      </c>
      <c r="D67" s="107">
        <v>0.8</v>
      </c>
      <c r="E67" s="108">
        <f t="shared" si="13"/>
        <v>45554</v>
      </c>
      <c r="F67" s="108">
        <f t="shared" si="14"/>
        <v>45554</v>
      </c>
      <c r="G67" s="11"/>
      <c r="H67" s="11"/>
      <c r="I67" s="20"/>
      <c r="J67" s="20"/>
      <c r="K67" s="20"/>
      <c r="L67" s="20"/>
      <c r="M67" s="94"/>
      <c r="N67" s="98"/>
      <c r="O67" s="20"/>
      <c r="P67" s="20"/>
      <c r="Q67" s="20"/>
      <c r="R67" s="20"/>
      <c r="S67" s="20"/>
      <c r="T67" s="88"/>
      <c r="U67" s="85"/>
      <c r="V67" s="21"/>
      <c r="W67" s="20"/>
      <c r="X67" s="20"/>
      <c r="Y67" s="20"/>
      <c r="Z67" s="20"/>
      <c r="AA67" s="92"/>
      <c r="AB67" s="64"/>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row>
    <row r="68" spans="1:64" s="3" customFormat="1" ht="30" hidden="1" customHeight="1" outlineLevel="1" thickBot="1" x14ac:dyDescent="0.3">
      <c r="A68" s="34"/>
      <c r="B68" s="105" t="s">
        <v>140</v>
      </c>
      <c r="C68" s="110" t="s">
        <v>141</v>
      </c>
      <c r="D68" s="107">
        <v>0.6</v>
      </c>
      <c r="E68" s="108">
        <f>E67+1</f>
        <v>45555</v>
      </c>
      <c r="F68" s="108">
        <f>F67+1</f>
        <v>45555</v>
      </c>
      <c r="G68" s="11"/>
      <c r="H68" s="11"/>
      <c r="I68" s="20"/>
      <c r="J68" s="20"/>
      <c r="K68" s="20"/>
      <c r="L68" s="20"/>
      <c r="M68" s="94"/>
      <c r="N68" s="98"/>
      <c r="O68" s="20"/>
      <c r="P68" s="20"/>
      <c r="Q68" s="20"/>
      <c r="R68" s="20"/>
      <c r="S68" s="20"/>
      <c r="T68" s="88"/>
      <c r="U68" s="85"/>
      <c r="V68" s="21"/>
      <c r="W68" s="20"/>
      <c r="X68" s="20"/>
      <c r="Y68" s="20"/>
      <c r="Z68" s="20"/>
      <c r="AA68" s="92"/>
      <c r="AB68" s="64"/>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row>
    <row r="69" spans="1:64" s="3" customFormat="1" ht="30" customHeight="1" collapsed="1" thickBot="1" x14ac:dyDescent="0.3">
      <c r="A69" s="34" t="s">
        <v>9</v>
      </c>
      <c r="B69" s="136"/>
      <c r="C69" s="114"/>
      <c r="D69" s="115">
        <f>AVERAGE(D71:D82)</f>
        <v>0.1</v>
      </c>
      <c r="E69" s="116">
        <f>F48</f>
        <v>45555</v>
      </c>
      <c r="F69" s="117">
        <f>E69+7</f>
        <v>45562</v>
      </c>
      <c r="G69" s="11"/>
      <c r="H69" s="11">
        <f t="shared" si="6"/>
        <v>8</v>
      </c>
      <c r="I69" s="20"/>
      <c r="J69" s="20"/>
      <c r="K69" s="20"/>
      <c r="L69" s="20"/>
      <c r="M69" s="94"/>
      <c r="N69" s="98"/>
      <c r="O69" s="20"/>
      <c r="P69" s="20"/>
      <c r="Q69" s="20"/>
      <c r="R69" s="20"/>
      <c r="S69" s="20"/>
      <c r="T69" s="88"/>
      <c r="U69" s="64"/>
      <c r="V69" s="20"/>
      <c r="W69" s="20"/>
      <c r="X69" s="20"/>
      <c r="Y69" s="20"/>
      <c r="Z69" s="20"/>
      <c r="AA69" s="92"/>
      <c r="AB69" s="64"/>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row>
    <row r="70" spans="1:64" s="3" customFormat="1" ht="30" customHeight="1" outlineLevel="2" thickBot="1" x14ac:dyDescent="0.3">
      <c r="A70" s="34"/>
      <c r="B70" s="118" t="s">
        <v>56</v>
      </c>
      <c r="C70" s="101" t="s">
        <v>142</v>
      </c>
      <c r="D70" s="102">
        <v>0.5</v>
      </c>
      <c r="E70" s="119">
        <f>E14+12</f>
        <v>45556</v>
      </c>
      <c r="F70" s="119">
        <f>E70+2</f>
        <v>45558</v>
      </c>
      <c r="G70" s="11"/>
      <c r="H70" s="11"/>
      <c r="I70" s="20"/>
      <c r="J70" s="20"/>
      <c r="K70" s="20"/>
      <c r="L70" s="20"/>
      <c r="M70" s="94"/>
      <c r="N70" s="98"/>
      <c r="O70" s="20"/>
      <c r="P70" s="20"/>
      <c r="Q70" s="20"/>
      <c r="R70" s="20"/>
      <c r="S70" s="20"/>
      <c r="T70" s="88"/>
      <c r="U70" s="64"/>
      <c r="V70" s="20"/>
      <c r="W70" s="20"/>
      <c r="X70" s="20"/>
      <c r="Y70" s="20"/>
      <c r="Z70" s="20"/>
      <c r="AA70" s="92"/>
      <c r="AB70" s="64"/>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row>
    <row r="71" spans="1:64" s="3" customFormat="1" ht="39" customHeight="1" outlineLevel="2" thickBot="1" x14ac:dyDescent="0.3">
      <c r="A71" s="34"/>
      <c r="B71" s="133" t="s">
        <v>145</v>
      </c>
      <c r="C71" s="137" t="s">
        <v>92</v>
      </c>
      <c r="D71" s="102"/>
      <c r="E71" s="119">
        <f>E9+12</f>
        <v>45556</v>
      </c>
      <c r="F71" s="119">
        <f>E71+2</f>
        <v>45558</v>
      </c>
      <c r="G71" s="11"/>
      <c r="H71" s="11">
        <f t="shared" si="6"/>
        <v>3</v>
      </c>
      <c r="I71" s="20"/>
      <c r="J71" s="20"/>
      <c r="K71" s="20"/>
      <c r="L71" s="20"/>
      <c r="M71" s="94"/>
      <c r="N71" s="98"/>
      <c r="O71" s="20"/>
      <c r="P71" s="20"/>
      <c r="Q71" s="20"/>
      <c r="R71" s="20"/>
      <c r="S71" s="20"/>
      <c r="T71" s="88"/>
      <c r="U71" s="64"/>
      <c r="V71" s="20"/>
      <c r="W71" s="20"/>
      <c r="X71" s="20"/>
      <c r="Y71" s="20"/>
      <c r="Z71" s="20"/>
      <c r="AA71" s="92"/>
      <c r="AB71" s="64"/>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row>
    <row r="72" spans="1:64" s="3" customFormat="1" ht="30" customHeight="1" outlineLevel="2" thickBot="1" x14ac:dyDescent="0.3">
      <c r="A72" s="34"/>
      <c r="B72" s="133" t="s">
        <v>151</v>
      </c>
      <c r="C72" s="132" t="s">
        <v>158</v>
      </c>
      <c r="D72" s="102"/>
      <c r="E72" s="119">
        <f>E79-3</f>
        <v>45556</v>
      </c>
      <c r="F72" s="119">
        <f>E72+3</f>
        <v>45559</v>
      </c>
      <c r="G72" s="11"/>
      <c r="H72" s="11">
        <f t="shared" si="6"/>
        <v>4</v>
      </c>
      <c r="I72" s="20"/>
      <c r="J72" s="20"/>
      <c r="K72" s="20"/>
      <c r="L72" s="20"/>
      <c r="M72" s="94"/>
      <c r="N72" s="98"/>
      <c r="O72" s="20"/>
      <c r="P72" s="20"/>
      <c r="Q72" s="20"/>
      <c r="R72" s="20"/>
      <c r="S72" s="20"/>
      <c r="T72" s="88"/>
      <c r="U72" s="64"/>
      <c r="V72" s="20"/>
      <c r="W72" s="20"/>
      <c r="X72" s="20"/>
      <c r="Y72" s="20"/>
      <c r="Z72" s="20"/>
      <c r="AA72" s="92"/>
      <c r="AB72" s="64"/>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row>
    <row r="73" spans="1:64" s="3" customFormat="1" ht="30" customHeight="1" outlineLevel="2" thickBot="1" x14ac:dyDescent="0.3">
      <c r="A73" s="34"/>
      <c r="B73" s="131" t="s">
        <v>150</v>
      </c>
      <c r="C73" s="132" t="s">
        <v>65</v>
      </c>
      <c r="D73" s="102"/>
      <c r="E73" s="119">
        <f>E12+14</f>
        <v>45558</v>
      </c>
      <c r="F73" s="119">
        <f>E73+2</f>
        <v>45560</v>
      </c>
      <c r="G73" s="11"/>
      <c r="H73" s="11"/>
      <c r="I73" s="20"/>
      <c r="J73" s="20"/>
      <c r="K73" s="20"/>
      <c r="L73" s="20"/>
      <c r="M73" s="94"/>
      <c r="N73" s="98"/>
      <c r="O73" s="20"/>
      <c r="P73" s="20"/>
      <c r="Q73" s="20"/>
      <c r="R73" s="20"/>
      <c r="S73" s="20"/>
      <c r="T73" s="88"/>
      <c r="U73" s="64"/>
      <c r="V73" s="20"/>
      <c r="W73" s="20"/>
      <c r="X73" s="20"/>
      <c r="Y73" s="20"/>
      <c r="Z73" s="20"/>
      <c r="AA73" s="92"/>
      <c r="AB73" s="64"/>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row>
    <row r="74" spans="1:64" s="3" customFormat="1" ht="30" customHeight="1" outlineLevel="2" thickBot="1" x14ac:dyDescent="0.3">
      <c r="A74" s="34"/>
      <c r="B74" s="131" t="s">
        <v>152</v>
      </c>
      <c r="C74" s="132" t="s">
        <v>65</v>
      </c>
      <c r="D74" s="102"/>
      <c r="E74" s="119">
        <f>F71-1</f>
        <v>45557</v>
      </c>
      <c r="F74" s="119">
        <f>E74+3</f>
        <v>45560</v>
      </c>
      <c r="G74" s="11"/>
      <c r="H74" s="11"/>
      <c r="I74" s="20"/>
      <c r="J74" s="20"/>
      <c r="K74" s="20"/>
      <c r="L74" s="20"/>
      <c r="M74" s="94"/>
      <c r="N74" s="98"/>
      <c r="O74" s="20"/>
      <c r="P74" s="20"/>
      <c r="Q74" s="20"/>
      <c r="R74" s="20"/>
      <c r="S74" s="20"/>
      <c r="T74" s="88"/>
      <c r="U74" s="64"/>
      <c r="V74" s="20"/>
      <c r="W74" s="20"/>
      <c r="X74" s="20"/>
      <c r="Y74" s="20"/>
      <c r="Z74" s="20"/>
      <c r="AA74" s="92"/>
      <c r="AB74" s="64"/>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row>
    <row r="75" spans="1:64" s="3" customFormat="1" ht="42" customHeight="1" outlineLevel="2" thickBot="1" x14ac:dyDescent="0.3">
      <c r="A75" s="34"/>
      <c r="B75" s="133" t="s">
        <v>153</v>
      </c>
      <c r="C75" s="132" t="s">
        <v>130</v>
      </c>
      <c r="D75" s="102"/>
      <c r="E75" s="119">
        <f>F72-2</f>
        <v>45557</v>
      </c>
      <c r="F75" s="119">
        <f>E75+3</f>
        <v>45560</v>
      </c>
      <c r="G75" s="11"/>
      <c r="H75" s="11">
        <f t="shared" si="6"/>
        <v>4</v>
      </c>
      <c r="I75" s="20"/>
      <c r="J75" s="20"/>
      <c r="K75" s="20"/>
      <c r="L75" s="20"/>
      <c r="M75" s="94"/>
      <c r="N75" s="98"/>
      <c r="O75" s="20"/>
      <c r="P75" s="20"/>
      <c r="Q75" s="20"/>
      <c r="R75" s="20"/>
      <c r="S75" s="20"/>
      <c r="T75" s="88"/>
      <c r="U75" s="64"/>
      <c r="V75" s="20"/>
      <c r="W75" s="20"/>
      <c r="X75" s="20"/>
      <c r="Y75" s="20"/>
      <c r="Z75" s="20"/>
      <c r="AA75" s="92"/>
      <c r="AB75" s="64"/>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row>
    <row r="76" spans="1:64" s="3" customFormat="1" ht="42" customHeight="1" outlineLevel="2" thickBot="1" x14ac:dyDescent="0.3">
      <c r="A76" s="34"/>
      <c r="B76" s="133" t="s">
        <v>157</v>
      </c>
      <c r="C76" s="132" t="s">
        <v>160</v>
      </c>
      <c r="D76" s="102"/>
      <c r="E76" s="119">
        <f>E14+12</f>
        <v>45556</v>
      </c>
      <c r="F76" s="119">
        <f>E76+2</f>
        <v>45558</v>
      </c>
      <c r="G76" s="11"/>
      <c r="H76" s="11"/>
      <c r="I76" s="20"/>
      <c r="J76" s="20"/>
      <c r="K76" s="20"/>
      <c r="L76" s="20"/>
      <c r="M76" s="94"/>
      <c r="N76" s="98"/>
      <c r="O76" s="20"/>
      <c r="P76" s="20"/>
      <c r="Q76" s="20"/>
      <c r="R76" s="20"/>
      <c r="S76" s="20"/>
      <c r="T76" s="88"/>
      <c r="U76" s="64"/>
      <c r="V76" s="20"/>
      <c r="W76" s="20"/>
      <c r="X76" s="20"/>
      <c r="Y76" s="20"/>
      <c r="Z76" s="20"/>
      <c r="AA76" s="92"/>
      <c r="AB76" s="64"/>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row>
    <row r="77" spans="1:64" s="3" customFormat="1" ht="24" customHeight="1" outlineLevel="2" thickBot="1" x14ac:dyDescent="0.3">
      <c r="A77" s="34"/>
      <c r="B77" s="131" t="s">
        <v>154</v>
      </c>
      <c r="C77" s="137" t="s">
        <v>129</v>
      </c>
      <c r="D77" s="102">
        <v>0</v>
      </c>
      <c r="E77" s="119">
        <f>E10+12</f>
        <v>45556</v>
      </c>
      <c r="F77" s="119">
        <f>E77+3</f>
        <v>45559</v>
      </c>
      <c r="G77" s="11"/>
      <c r="H77" s="11"/>
      <c r="I77" s="20"/>
      <c r="J77" s="20"/>
      <c r="K77" s="20"/>
      <c r="L77" s="20"/>
      <c r="M77" s="94"/>
      <c r="N77" s="98"/>
      <c r="O77" s="20"/>
      <c r="P77" s="20"/>
      <c r="Q77" s="20"/>
      <c r="R77" s="20"/>
      <c r="S77" s="20"/>
      <c r="T77" s="88"/>
      <c r="U77" s="64"/>
      <c r="V77" s="20"/>
      <c r="W77" s="20"/>
      <c r="X77" s="20"/>
      <c r="Y77" s="20"/>
      <c r="Z77" s="20"/>
      <c r="AA77" s="92"/>
      <c r="AB77" s="64"/>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row>
    <row r="78" spans="1:64" s="3" customFormat="1" ht="30" customHeight="1" outlineLevel="2" thickBot="1" x14ac:dyDescent="0.3">
      <c r="A78" s="34"/>
      <c r="B78" s="134" t="s">
        <v>55</v>
      </c>
      <c r="C78" s="132" t="s">
        <v>155</v>
      </c>
      <c r="D78" s="102"/>
      <c r="E78" s="119">
        <f>E10+15</f>
        <v>45559</v>
      </c>
      <c r="F78" s="119">
        <f>E78+1</f>
        <v>45560</v>
      </c>
      <c r="G78" s="11"/>
      <c r="H78" s="11"/>
      <c r="I78" s="20"/>
      <c r="J78" s="20"/>
      <c r="K78" s="20"/>
      <c r="L78" s="20"/>
      <c r="M78" s="94"/>
      <c r="N78" s="98"/>
      <c r="O78" s="20"/>
      <c r="P78" s="20"/>
      <c r="Q78" s="20"/>
      <c r="R78" s="20"/>
      <c r="S78" s="20"/>
      <c r="T78" s="88"/>
      <c r="U78" s="64"/>
      <c r="V78" s="20"/>
      <c r="W78" s="20"/>
      <c r="X78" s="20"/>
      <c r="Y78" s="20"/>
      <c r="Z78" s="20"/>
      <c r="AA78" s="92"/>
      <c r="AB78" s="64"/>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row>
    <row r="79" spans="1:64" s="3" customFormat="1" ht="30" customHeight="1" outlineLevel="2" thickBot="1" x14ac:dyDescent="0.3">
      <c r="A79" s="34"/>
      <c r="B79" s="135" t="s">
        <v>148</v>
      </c>
      <c r="C79" s="132" t="s">
        <v>146</v>
      </c>
      <c r="D79" s="102">
        <v>0.2</v>
      </c>
      <c r="E79" s="119">
        <f>E71+3</f>
        <v>45559</v>
      </c>
      <c r="F79" s="119">
        <f>E79+2</f>
        <v>45561</v>
      </c>
      <c r="G79" s="11"/>
      <c r="H79" s="11">
        <f t="shared" si="6"/>
        <v>3</v>
      </c>
      <c r="I79" s="20"/>
      <c r="J79" s="20"/>
      <c r="K79" s="20"/>
      <c r="L79" s="20"/>
      <c r="M79" s="94"/>
      <c r="N79" s="98"/>
      <c r="O79" s="20"/>
      <c r="P79" s="20"/>
      <c r="Q79" s="20"/>
      <c r="R79" s="20"/>
      <c r="S79" s="20"/>
      <c r="T79" s="88"/>
      <c r="U79" s="64"/>
      <c r="V79" s="20"/>
      <c r="W79" s="20"/>
      <c r="X79" s="20"/>
      <c r="Y79" s="20"/>
      <c r="Z79" s="20"/>
      <c r="AA79" s="92"/>
      <c r="AB79" s="64"/>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row>
    <row r="80" spans="1:64" s="3" customFormat="1" ht="30" customHeight="1" outlineLevel="2" thickBot="1" x14ac:dyDescent="0.3">
      <c r="A80" s="34"/>
      <c r="B80" s="133" t="s">
        <v>149</v>
      </c>
      <c r="C80" s="132" t="s">
        <v>156</v>
      </c>
      <c r="D80" s="102"/>
      <c r="E80" s="119">
        <f>E13+15</f>
        <v>45559</v>
      </c>
      <c r="F80" s="119">
        <f>E80+2</f>
        <v>45561</v>
      </c>
      <c r="G80" s="11"/>
      <c r="H80" s="11"/>
      <c r="I80" s="20"/>
      <c r="J80" s="20"/>
      <c r="K80" s="20"/>
      <c r="L80" s="20"/>
      <c r="M80" s="94"/>
      <c r="N80" s="98"/>
      <c r="O80" s="20"/>
      <c r="P80" s="20"/>
      <c r="Q80" s="20"/>
      <c r="R80" s="20"/>
      <c r="S80" s="20"/>
      <c r="T80" s="88"/>
      <c r="U80" s="64"/>
      <c r="V80" s="20"/>
      <c r="W80" s="20"/>
      <c r="X80" s="20"/>
      <c r="Y80" s="20"/>
      <c r="Z80" s="20"/>
      <c r="AA80" s="92"/>
      <c r="AB80" s="64"/>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row>
    <row r="81" spans="1:64" s="3" customFormat="1" ht="30" customHeight="1" outlineLevel="2" thickBot="1" x14ac:dyDescent="0.3">
      <c r="A81" s="34"/>
      <c r="B81" s="133" t="s">
        <v>143</v>
      </c>
      <c r="C81" s="132" t="s">
        <v>92</v>
      </c>
      <c r="D81" s="102"/>
      <c r="E81" s="119">
        <f>E14+17</f>
        <v>45561</v>
      </c>
      <c r="F81" s="119">
        <f>E81</f>
        <v>45561</v>
      </c>
      <c r="G81" s="11"/>
      <c r="H81" s="11"/>
      <c r="I81" s="20"/>
      <c r="J81" s="20"/>
      <c r="K81" s="20"/>
      <c r="L81" s="20"/>
      <c r="M81" s="94"/>
      <c r="N81" s="98"/>
      <c r="O81" s="20"/>
      <c r="P81" s="20"/>
      <c r="Q81" s="20"/>
      <c r="R81" s="20"/>
      <c r="S81" s="20"/>
      <c r="T81" s="88"/>
      <c r="U81" s="64"/>
      <c r="V81" s="20"/>
      <c r="W81" s="20"/>
      <c r="X81" s="20"/>
      <c r="Y81" s="20"/>
      <c r="Z81" s="20"/>
      <c r="AA81" s="92"/>
      <c r="AB81" s="64"/>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row>
    <row r="82" spans="1:64" s="3" customFormat="1" ht="30" customHeight="1" outlineLevel="2" thickBot="1" x14ac:dyDescent="0.3">
      <c r="A82" s="34"/>
      <c r="B82" s="133" t="s">
        <v>144</v>
      </c>
      <c r="C82" s="132" t="s">
        <v>142</v>
      </c>
      <c r="D82" s="102"/>
      <c r="E82" s="119">
        <f>E72+5</f>
        <v>45561</v>
      </c>
      <c r="F82" s="119">
        <f>E82+1</f>
        <v>45562</v>
      </c>
      <c r="G82" s="11"/>
      <c r="H82" s="11">
        <f t="shared" si="6"/>
        <v>2</v>
      </c>
      <c r="I82" s="20"/>
      <c r="J82" s="20"/>
      <c r="K82" s="20"/>
      <c r="L82" s="20"/>
      <c r="M82" s="94"/>
      <c r="N82" s="98"/>
      <c r="O82" s="20"/>
      <c r="P82" s="20"/>
      <c r="Q82" s="20"/>
      <c r="R82" s="20"/>
      <c r="S82" s="20"/>
      <c r="T82" s="88"/>
      <c r="U82" s="64"/>
      <c r="V82" s="20"/>
      <c r="W82" s="20"/>
      <c r="X82" s="20"/>
      <c r="Y82" s="20"/>
      <c r="Z82" s="20"/>
      <c r="AA82" s="92"/>
      <c r="AB82" s="64"/>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row>
    <row r="83" spans="1:64" s="3" customFormat="1" ht="30" customHeight="1" thickBot="1" x14ac:dyDescent="0.3">
      <c r="A83" s="34" t="s">
        <v>9</v>
      </c>
      <c r="B83" s="130" t="s">
        <v>54</v>
      </c>
      <c r="C83" s="40"/>
      <c r="D83" s="14">
        <f>AVERAGE(D84:D90)</f>
        <v>1.4285714285714286E-3</v>
      </c>
      <c r="E83" s="56">
        <f>E69+7</f>
        <v>45562</v>
      </c>
      <c r="F83" s="57">
        <f>E83</f>
        <v>45562</v>
      </c>
      <c r="G83" s="11"/>
      <c r="H83" s="11">
        <f t="shared" si="6"/>
        <v>1</v>
      </c>
      <c r="I83" s="20"/>
      <c r="J83" s="20"/>
      <c r="K83" s="20"/>
      <c r="L83" s="20"/>
      <c r="M83" s="94"/>
      <c r="N83" s="98"/>
      <c r="O83" s="20"/>
      <c r="P83" s="20"/>
      <c r="Q83" s="20"/>
      <c r="R83" s="20"/>
      <c r="S83" s="20"/>
      <c r="T83" s="88"/>
      <c r="U83" s="64"/>
      <c r="V83" s="20"/>
      <c r="W83" s="20"/>
      <c r="X83" s="20"/>
      <c r="Y83" s="20"/>
      <c r="Z83" s="20"/>
      <c r="AA83" s="92"/>
      <c r="AB83" s="64"/>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row>
    <row r="84" spans="1:64" s="3" customFormat="1" ht="30" hidden="1" customHeight="1" outlineLevel="1" thickBot="1" x14ac:dyDescent="0.3">
      <c r="A84" s="34"/>
      <c r="B84" s="44" t="s">
        <v>58</v>
      </c>
      <c r="C84" s="41"/>
      <c r="D84" s="15">
        <v>0.01</v>
      </c>
      <c r="E84" s="58">
        <f>E18+17</f>
        <v>45561</v>
      </c>
      <c r="F84" s="58">
        <f t="shared" ref="F84:F89" si="15">E84+1</f>
        <v>45562</v>
      </c>
      <c r="G84" s="11"/>
      <c r="H84" s="11">
        <f t="shared" si="6"/>
        <v>2</v>
      </c>
      <c r="I84" s="20"/>
      <c r="J84" s="20"/>
      <c r="K84" s="20"/>
      <c r="L84" s="20"/>
      <c r="M84" s="94"/>
      <c r="N84" s="98"/>
      <c r="O84" s="20"/>
      <c r="P84" s="20"/>
      <c r="Q84" s="20"/>
      <c r="R84" s="20"/>
      <c r="S84" s="20"/>
      <c r="T84" s="88"/>
      <c r="U84" s="64"/>
      <c r="V84" s="20"/>
      <c r="W84" s="20"/>
      <c r="X84" s="20"/>
      <c r="Y84" s="20"/>
      <c r="Z84" s="20"/>
      <c r="AA84" s="92"/>
      <c r="AB84" s="64"/>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row>
    <row r="85" spans="1:64" s="3" customFormat="1" ht="30" hidden="1" customHeight="1" outlineLevel="1" thickBot="1" x14ac:dyDescent="0.3">
      <c r="A85" s="34"/>
      <c r="B85" s="44" t="s">
        <v>59</v>
      </c>
      <c r="C85" s="41"/>
      <c r="D85" s="15">
        <v>0</v>
      </c>
      <c r="E85" s="58">
        <f>E19+17</f>
        <v>45561</v>
      </c>
      <c r="F85" s="58">
        <f t="shared" si="15"/>
        <v>45562</v>
      </c>
      <c r="G85" s="11"/>
      <c r="H85" s="11">
        <f t="shared" si="6"/>
        <v>2</v>
      </c>
      <c r="I85" s="20"/>
      <c r="J85" s="20"/>
      <c r="K85" s="20"/>
      <c r="L85" s="20"/>
      <c r="M85" s="94"/>
      <c r="N85" s="98"/>
      <c r="O85" s="20"/>
      <c r="P85" s="20"/>
      <c r="Q85" s="20"/>
      <c r="R85" s="20"/>
      <c r="S85" s="20"/>
      <c r="T85" s="88"/>
      <c r="U85" s="64"/>
      <c r="V85" s="20"/>
      <c r="W85" s="20"/>
      <c r="X85" s="20"/>
      <c r="Y85" s="20"/>
      <c r="Z85" s="20"/>
      <c r="AA85" s="92"/>
      <c r="AB85" s="64"/>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row>
    <row r="86" spans="1:64" s="3" customFormat="1" ht="30" hidden="1" customHeight="1" outlineLevel="1" thickBot="1" x14ac:dyDescent="0.3">
      <c r="A86" s="34"/>
      <c r="B86" s="61" t="s">
        <v>49</v>
      </c>
      <c r="C86" s="41"/>
      <c r="D86" s="15">
        <v>0</v>
      </c>
      <c r="E86" s="58">
        <f>E20+17</f>
        <v>45561</v>
      </c>
      <c r="F86" s="58">
        <f t="shared" si="15"/>
        <v>45562</v>
      </c>
      <c r="G86" s="11"/>
      <c r="H86" s="11">
        <f t="shared" si="6"/>
        <v>2</v>
      </c>
      <c r="I86" s="20"/>
      <c r="J86" s="20"/>
      <c r="K86" s="20"/>
      <c r="L86" s="20"/>
      <c r="M86" s="94"/>
      <c r="N86" s="98"/>
      <c r="O86" s="20"/>
      <c r="P86" s="20"/>
      <c r="Q86" s="20"/>
      <c r="R86" s="20"/>
      <c r="S86" s="20"/>
      <c r="T86" s="88"/>
      <c r="U86" s="64"/>
      <c r="V86" s="20"/>
      <c r="W86" s="20"/>
      <c r="X86" s="20"/>
      <c r="Y86" s="20"/>
      <c r="Z86" s="20"/>
      <c r="AA86" s="92"/>
      <c r="AB86" s="64"/>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row>
    <row r="87" spans="1:64" s="3" customFormat="1" ht="30" hidden="1" customHeight="1" outlineLevel="1" thickBot="1" x14ac:dyDescent="0.3">
      <c r="A87" s="34"/>
      <c r="B87" s="44" t="s">
        <v>60</v>
      </c>
      <c r="C87" s="41"/>
      <c r="D87" s="15">
        <v>0</v>
      </c>
      <c r="E87" s="58">
        <f>E21+17</f>
        <v>45561</v>
      </c>
      <c r="F87" s="58">
        <f t="shared" si="15"/>
        <v>45562</v>
      </c>
      <c r="G87" s="11"/>
      <c r="H87" s="11">
        <f t="shared" si="6"/>
        <v>2</v>
      </c>
      <c r="I87" s="20"/>
      <c r="J87" s="20"/>
      <c r="K87" s="20"/>
      <c r="L87" s="20"/>
      <c r="M87" s="94"/>
      <c r="N87" s="98"/>
      <c r="O87" s="20"/>
      <c r="P87" s="20"/>
      <c r="Q87" s="20"/>
      <c r="R87" s="20"/>
      <c r="S87" s="20"/>
      <c r="T87" s="88"/>
      <c r="U87" s="64"/>
      <c r="V87" s="20"/>
      <c r="W87" s="20"/>
      <c r="X87" s="20"/>
      <c r="Y87" s="20"/>
      <c r="Z87" s="20"/>
      <c r="AA87" s="92"/>
      <c r="AB87" s="64"/>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row>
    <row r="88" spans="1:64" s="3" customFormat="1" ht="30" hidden="1" customHeight="1" outlineLevel="1" thickBot="1" x14ac:dyDescent="0.3">
      <c r="A88" s="34"/>
      <c r="B88" s="44" t="s">
        <v>55</v>
      </c>
      <c r="C88" s="41"/>
      <c r="D88" s="15">
        <v>0</v>
      </c>
      <c r="E88" s="58">
        <f>E22+17</f>
        <v>45561</v>
      </c>
      <c r="F88" s="58">
        <f t="shared" si="15"/>
        <v>45562</v>
      </c>
      <c r="G88" s="11"/>
      <c r="H88" s="11"/>
      <c r="I88" s="20"/>
      <c r="J88" s="20"/>
      <c r="K88" s="20"/>
      <c r="L88" s="20"/>
      <c r="M88" s="94"/>
      <c r="N88" s="98"/>
      <c r="O88" s="20"/>
      <c r="P88" s="20"/>
      <c r="Q88" s="20"/>
      <c r="R88" s="20"/>
      <c r="S88" s="20"/>
      <c r="T88" s="88"/>
      <c r="U88" s="64"/>
      <c r="V88" s="20"/>
      <c r="W88" s="20"/>
      <c r="X88" s="20"/>
      <c r="Y88" s="20"/>
      <c r="Z88" s="20"/>
      <c r="AA88" s="92"/>
      <c r="AB88" s="64"/>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row>
    <row r="89" spans="1:64" s="3" customFormat="1" ht="30" hidden="1" customHeight="1" outlineLevel="1" thickBot="1" x14ac:dyDescent="0.3">
      <c r="A89" s="34"/>
      <c r="B89" s="44" t="s">
        <v>57</v>
      </c>
      <c r="C89" s="41"/>
      <c r="D89" s="15">
        <v>0</v>
      </c>
      <c r="E89" s="58">
        <f>E22+17</f>
        <v>45561</v>
      </c>
      <c r="F89" s="58">
        <f t="shared" si="15"/>
        <v>45562</v>
      </c>
      <c r="G89" s="11"/>
      <c r="H89" s="11"/>
      <c r="I89" s="20"/>
      <c r="J89" s="20"/>
      <c r="K89" s="20"/>
      <c r="L89" s="20"/>
      <c r="M89" s="94"/>
      <c r="N89" s="98"/>
      <c r="O89" s="20"/>
      <c r="P89" s="20"/>
      <c r="Q89" s="20"/>
      <c r="R89" s="20"/>
      <c r="S89" s="20"/>
      <c r="T89" s="88"/>
      <c r="U89" s="64"/>
      <c r="V89" s="20"/>
      <c r="W89" s="20"/>
      <c r="X89" s="20"/>
      <c r="Y89" s="20"/>
      <c r="Z89" s="20"/>
      <c r="AA89" s="92"/>
      <c r="AB89" s="64"/>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row>
    <row r="90" spans="1:64" s="3" customFormat="1" ht="30" hidden="1" customHeight="1" outlineLevel="1" thickBot="1" x14ac:dyDescent="0.3">
      <c r="A90" s="34"/>
      <c r="B90" s="100" t="s">
        <v>120</v>
      </c>
      <c r="C90" s="41"/>
      <c r="D90" s="15">
        <v>0</v>
      </c>
      <c r="E90" s="58">
        <f>E23+18</f>
        <v>45562</v>
      </c>
      <c r="F90" s="58">
        <f>E90</f>
        <v>45562</v>
      </c>
      <c r="G90" s="11"/>
      <c r="H90" s="11">
        <f t="shared" si="6"/>
        <v>1</v>
      </c>
      <c r="I90" s="20"/>
      <c r="J90" s="20"/>
      <c r="K90" s="20"/>
      <c r="L90" s="20"/>
      <c r="M90" s="94"/>
      <c r="N90" s="98"/>
      <c r="O90" s="20"/>
      <c r="P90" s="20"/>
      <c r="Q90" s="20"/>
      <c r="R90" s="20"/>
      <c r="S90" s="20"/>
      <c r="T90" s="88"/>
      <c r="U90" s="64"/>
      <c r="V90" s="20"/>
      <c r="W90" s="20"/>
      <c r="X90" s="20"/>
      <c r="Y90" s="20"/>
      <c r="Z90" s="20"/>
      <c r="AA90" s="92"/>
      <c r="AB90" s="64"/>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row>
    <row r="91" spans="1:64" s="3" customFormat="1" ht="30" customHeight="1" collapsed="1" thickBot="1" x14ac:dyDescent="0.3">
      <c r="A91" s="34" t="s">
        <v>10</v>
      </c>
      <c r="B91" s="45"/>
      <c r="C91" s="42"/>
      <c r="D91" s="10"/>
      <c r="E91" s="59"/>
      <c r="F91" s="59"/>
      <c r="G91" s="11"/>
      <c r="H91" s="11" t="str">
        <f t="shared" si="6"/>
        <v/>
      </c>
      <c r="I91" s="20"/>
      <c r="J91" s="20"/>
      <c r="K91" s="20"/>
      <c r="L91" s="20"/>
      <c r="M91" s="94"/>
      <c r="N91" s="98"/>
      <c r="O91" s="20"/>
      <c r="P91" s="20"/>
      <c r="Q91" s="20"/>
      <c r="R91" s="20"/>
      <c r="S91" s="20"/>
      <c r="T91" s="88"/>
      <c r="U91" s="64"/>
      <c r="V91" s="20"/>
      <c r="W91" s="20"/>
      <c r="X91" s="20"/>
      <c r="Y91" s="20"/>
      <c r="Z91" s="20"/>
      <c r="AA91" s="92"/>
      <c r="AB91" s="64"/>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row>
    <row r="92" spans="1:64" s="3" customFormat="1" ht="30" customHeight="1" thickBot="1" x14ac:dyDescent="0.3">
      <c r="A92" s="35" t="s">
        <v>11</v>
      </c>
      <c r="B92" s="16" t="s">
        <v>13</v>
      </c>
      <c r="C92" s="17"/>
      <c r="D92" s="18"/>
      <c r="E92" s="48"/>
      <c r="F92" s="49"/>
      <c r="G92" s="19"/>
      <c r="H92" s="19" t="str">
        <f t="shared" si="6"/>
        <v/>
      </c>
      <c r="I92" s="22"/>
      <c r="J92" s="22"/>
      <c r="K92" s="22"/>
      <c r="L92" s="22"/>
      <c r="M92" s="95"/>
      <c r="N92" s="99"/>
      <c r="O92" s="22"/>
      <c r="P92" s="22"/>
      <c r="Q92" s="22"/>
      <c r="R92" s="22"/>
      <c r="S92" s="22"/>
      <c r="T92" s="89"/>
      <c r="U92" s="65"/>
      <c r="V92" s="22"/>
      <c r="W92" s="22"/>
      <c r="X92" s="22"/>
      <c r="Y92" s="22"/>
      <c r="Z92" s="22"/>
      <c r="AA92" s="93"/>
      <c r="AB92" s="65"/>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row>
    <row r="93" spans="1:64" ht="30" customHeight="1" x14ac:dyDescent="0.25">
      <c r="G93" s="6"/>
    </row>
    <row r="94" spans="1:64" ht="30" customHeight="1" x14ac:dyDescent="0.25">
      <c r="C94" s="8"/>
      <c r="F94" s="36"/>
    </row>
    <row r="95" spans="1:64" ht="30" customHeight="1" x14ac:dyDescent="0.25">
      <c r="C95" s="9"/>
    </row>
  </sheetData>
  <mergeCells count="12">
    <mergeCell ref="AY4:BE4"/>
    <mergeCell ref="BF4:BL4"/>
    <mergeCell ref="E3:F3"/>
    <mergeCell ref="I4:O4"/>
    <mergeCell ref="P4:V4"/>
    <mergeCell ref="W4:AC4"/>
    <mergeCell ref="AD4:AJ4"/>
    <mergeCell ref="E2:F2"/>
    <mergeCell ref="C3:D3"/>
    <mergeCell ref="C4:D4"/>
    <mergeCell ref="AK4:AQ4"/>
    <mergeCell ref="AR4:AX4"/>
  </mergeCells>
  <conditionalFormatting sqref="D7:D9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2">
    <cfRule type="expression" dxfId="2" priority="33">
      <formula>AND(TODAY()&gt;=I$5,TODAY()&lt;J$5)</formula>
    </cfRule>
  </conditionalFormatting>
  <conditionalFormatting sqref="I7:BL92">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5" scale="45" fitToHeight="0" orientation="portrait" r:id="rId1"/>
  <headerFooter differentFirst="1" scaleWithDoc="0">
    <oddFooter>Page &amp;P of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B5EB-9E3F-4855-A08F-8CFF8F5AD55C}">
  <dimension ref="C5:D8"/>
  <sheetViews>
    <sheetView workbookViewId="0">
      <selection activeCell="F15" sqref="F15"/>
    </sheetView>
  </sheetViews>
  <sheetFormatPr baseColWidth="10" defaultRowHeight="15" x14ac:dyDescent="0.25"/>
  <sheetData>
    <row r="5" spans="3:4" x14ac:dyDescent="0.25">
      <c r="C5" t="s">
        <v>91</v>
      </c>
      <c r="D5" t="s">
        <v>90</v>
      </c>
    </row>
    <row r="6" spans="3:4" x14ac:dyDescent="0.25">
      <c r="C6" t="s">
        <v>92</v>
      </c>
      <c r="D6" t="s">
        <v>90</v>
      </c>
    </row>
    <row r="7" spans="3:4" x14ac:dyDescent="0.25">
      <c r="C7" t="s">
        <v>93</v>
      </c>
      <c r="D7" t="s">
        <v>94</v>
      </c>
    </row>
    <row r="8" spans="3:4" x14ac:dyDescent="0.25">
      <c r="C8" t="s">
        <v>63</v>
      </c>
      <c r="D8"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20</v>
      </c>
      <c r="B2" s="25"/>
    </row>
    <row r="3" spans="1:2" s="30" customFormat="1" ht="27" customHeight="1" x14ac:dyDescent="0.25">
      <c r="A3" s="47" t="s">
        <v>21</v>
      </c>
      <c r="B3" s="31"/>
    </row>
    <row r="4" spans="1:2" s="27" customFormat="1" ht="26.25" x14ac:dyDescent="0.4">
      <c r="A4" s="28" t="s">
        <v>22</v>
      </c>
    </row>
    <row r="5" spans="1:2" ht="75.75" customHeight="1" x14ac:dyDescent="0.2">
      <c r="A5" s="29" t="s">
        <v>23</v>
      </c>
    </row>
    <row r="6" spans="1:2" ht="26.25" customHeight="1" x14ac:dyDescent="0.2">
      <c r="A6" s="28" t="s">
        <v>24</v>
      </c>
    </row>
    <row r="7" spans="1:2" s="24" customFormat="1" ht="216" customHeight="1" x14ac:dyDescent="0.25">
      <c r="A7" s="33" t="s">
        <v>25</v>
      </c>
    </row>
    <row r="8" spans="1:2" s="27" customFormat="1" ht="26.25" x14ac:dyDescent="0.4">
      <c r="A8" s="28" t="s">
        <v>26</v>
      </c>
    </row>
    <row r="9" spans="1:2" ht="82.5" customHeight="1" x14ac:dyDescent="0.2">
      <c r="A9" s="29" t="s">
        <v>27</v>
      </c>
    </row>
    <row r="10" spans="1:2" s="24" customFormat="1" ht="27.95" customHeight="1" x14ac:dyDescent="0.25">
      <c r="A10" s="32" t="s">
        <v>28</v>
      </c>
    </row>
    <row r="11" spans="1:2" s="27" customFormat="1" ht="26.25" x14ac:dyDescent="0.4">
      <c r="A11" s="28" t="s">
        <v>29</v>
      </c>
    </row>
    <row r="12" spans="1:2" ht="30" x14ac:dyDescent="0.2">
      <c r="A12" s="29" t="s">
        <v>30</v>
      </c>
    </row>
    <row r="13" spans="1:2" s="24" customFormat="1" ht="27.95" customHeight="1" x14ac:dyDescent="0.25">
      <c r="A13" s="32" t="s">
        <v>31</v>
      </c>
    </row>
    <row r="14" spans="1:2" s="27" customFormat="1" ht="26.25" x14ac:dyDescent="0.4">
      <c r="A14" s="28" t="s">
        <v>32</v>
      </c>
    </row>
    <row r="15" spans="1:2" ht="86.25" customHeight="1" x14ac:dyDescent="0.2">
      <c r="A15" s="29" t="s">
        <v>33</v>
      </c>
    </row>
    <row r="16" spans="1:2" ht="95.25" customHeight="1" x14ac:dyDescent="0.2">
      <c r="A16" s="29"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http://schemas.microsoft.com/office/infopath/2007/PartnerControls"/>
    <ds:schemaRef ds:uri="230e9df3-be65-4c73-a93b-d1236ebd677e"/>
    <ds:schemaRef ds:uri="http://schemas.openxmlformats.org/package/2006/metadata/core-properties"/>
    <ds:schemaRef ds:uri="16c05727-aa75-4e4a-9b5f-8a80a1165891"/>
    <ds:schemaRef ds:uri="71af3243-3dd4-4a8d-8c0d-dd76da1f02a5"/>
    <ds:schemaRef ds:uri="http://schemas.microsoft.com/office/2006/documentManagement/types"/>
    <ds:schemaRef ds:uri="http://purl.org/dc/terms/"/>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ProjectSchedule</vt:lpstr>
      <vt:lpstr>Hoja1</vt:lpstr>
      <vt:lpstr>Acerca de</vt:lpstr>
      <vt:lpstr>ProjectSchedule!Área_de_impresión</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2024-10-25T17:25:09Z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