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1205"/>
  <workbookPr autoCompressPictures="0"/>
  <mc:AlternateContent xmlns:mc="http://schemas.openxmlformats.org/markup-compatibility/2006">
    <mc:Choice Requires="x15">
      <x15ac:absPath xmlns:x15ac="http://schemas.microsoft.com/office/spreadsheetml/2010/11/ac" url="/Users/e.bosdriesz/repos/mcf10a-pi3k/data/Luminex/2017-12-08/"/>
    </mc:Choice>
  </mc:AlternateContent>
  <bookViews>
    <workbookView xWindow="0" yWindow="440" windowWidth="25600" windowHeight="15560" tabRatio="500"/>
  </bookViews>
  <sheets>
    <sheet name="BCA PTPN11" sheetId="2" r:id="rId1"/>
    <sheet name="Plan_anno" sheetId="1" r:id="rId2"/>
    <sheet name="data" sheetId="4" r:id="rId3"/>
    <sheet name="FI" sheetId="5" r:id="rId4"/>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Q2" i="5" l="1"/>
  <c r="AM2" i="5"/>
  <c r="AI2" i="5"/>
  <c r="AE2" i="5"/>
  <c r="AA2" i="5"/>
  <c r="AP1" i="5"/>
  <c r="AL1" i="5"/>
  <c r="AH1" i="5"/>
  <c r="AD1" i="5"/>
  <c r="Z1" i="5"/>
  <c r="Y11" i="5"/>
  <c r="Z11" i="5"/>
  <c r="AA11" i="5"/>
  <c r="AB11" i="5"/>
  <c r="AC11" i="5"/>
  <c r="AD11" i="5"/>
  <c r="AE11" i="5"/>
  <c r="AF11" i="5"/>
  <c r="AG11" i="5"/>
  <c r="AH11" i="5"/>
  <c r="AI11" i="5"/>
  <c r="AJ11" i="5"/>
  <c r="AK11" i="5"/>
  <c r="AL11" i="5"/>
  <c r="AM11" i="5"/>
  <c r="AN11" i="5"/>
  <c r="AO11" i="5"/>
  <c r="AP11" i="5"/>
  <c r="AQ11" i="5"/>
  <c r="AR11" i="5"/>
  <c r="Y12" i="5"/>
  <c r="Z12" i="5"/>
  <c r="AA12" i="5"/>
  <c r="AB12" i="5"/>
  <c r="AC12" i="5"/>
  <c r="AD12" i="5"/>
  <c r="AE12" i="5"/>
  <c r="AF12" i="5"/>
  <c r="AG12" i="5"/>
  <c r="AH12" i="5"/>
  <c r="AI12" i="5"/>
  <c r="AJ12" i="5"/>
  <c r="AK12" i="5"/>
  <c r="AL12" i="5"/>
  <c r="AM12" i="5"/>
  <c r="AN12" i="5"/>
  <c r="AO12" i="5"/>
  <c r="AP12" i="5"/>
  <c r="AQ12" i="5"/>
  <c r="AR12" i="5"/>
  <c r="Y13" i="5"/>
  <c r="Z13" i="5"/>
  <c r="AA13" i="5"/>
  <c r="AB13" i="5"/>
  <c r="AC13" i="5"/>
  <c r="AD13" i="5"/>
  <c r="AE13" i="5"/>
  <c r="AF13" i="5"/>
  <c r="AG13" i="5"/>
  <c r="AH13" i="5"/>
  <c r="AI13" i="5"/>
  <c r="AJ13" i="5"/>
  <c r="AK13" i="5"/>
  <c r="AL13" i="5"/>
  <c r="AM13" i="5"/>
  <c r="AN13" i="5"/>
  <c r="AO13" i="5"/>
  <c r="AP13" i="5"/>
  <c r="AQ13" i="5"/>
  <c r="AR13" i="5"/>
  <c r="Y14" i="5"/>
  <c r="Z14" i="5"/>
  <c r="AA14" i="5"/>
  <c r="AB14" i="5"/>
  <c r="AC14" i="5"/>
  <c r="AD14" i="5"/>
  <c r="AE14" i="5"/>
  <c r="AF14" i="5"/>
  <c r="AG14" i="5"/>
  <c r="AH14" i="5"/>
  <c r="AI14" i="5"/>
  <c r="AJ14" i="5"/>
  <c r="AK14" i="5"/>
  <c r="AL14" i="5"/>
  <c r="AM14" i="5"/>
  <c r="AN14" i="5"/>
  <c r="AO14" i="5"/>
  <c r="AP14" i="5"/>
  <c r="AQ14" i="5"/>
  <c r="AR14" i="5"/>
  <c r="Y15" i="5"/>
  <c r="Z15" i="5"/>
  <c r="AA15" i="5"/>
  <c r="AB15" i="5"/>
  <c r="AC15" i="5"/>
  <c r="AD15" i="5"/>
  <c r="AE15" i="5"/>
  <c r="AF15" i="5"/>
  <c r="AG15" i="5"/>
  <c r="AH15" i="5"/>
  <c r="AI15" i="5"/>
  <c r="AJ15" i="5"/>
  <c r="AK15" i="5"/>
  <c r="AL15" i="5"/>
  <c r="AM15" i="5"/>
  <c r="AN15" i="5"/>
  <c r="AO15" i="5"/>
  <c r="AP15" i="5"/>
  <c r="AQ15" i="5"/>
  <c r="AR15" i="5"/>
  <c r="Y16" i="5"/>
  <c r="Z16" i="5"/>
  <c r="AA16" i="5"/>
  <c r="AB16" i="5"/>
  <c r="AC16" i="5"/>
  <c r="AD16" i="5"/>
  <c r="AE16" i="5"/>
  <c r="AF16" i="5"/>
  <c r="AG16" i="5"/>
  <c r="AH16" i="5"/>
  <c r="AI16" i="5"/>
  <c r="AJ16" i="5"/>
  <c r="AK16" i="5"/>
  <c r="AL16" i="5"/>
  <c r="AM16" i="5"/>
  <c r="AN16" i="5"/>
  <c r="AO16" i="5"/>
  <c r="AP16" i="5"/>
  <c r="AQ16" i="5"/>
  <c r="AR16" i="5"/>
  <c r="Y17" i="5"/>
  <c r="Z17" i="5"/>
  <c r="AA17" i="5"/>
  <c r="AB17" i="5"/>
  <c r="AC17" i="5"/>
  <c r="AD17" i="5"/>
  <c r="AE17" i="5"/>
  <c r="AF17" i="5"/>
  <c r="AG17" i="5"/>
  <c r="AH17" i="5"/>
  <c r="AI17" i="5"/>
  <c r="AJ17" i="5"/>
  <c r="AK17" i="5"/>
  <c r="AL17" i="5"/>
  <c r="AM17" i="5"/>
  <c r="AN17" i="5"/>
  <c r="AO17" i="5"/>
  <c r="AP17" i="5"/>
  <c r="AQ17" i="5"/>
  <c r="AR17" i="5"/>
  <c r="Y18" i="5"/>
  <c r="Z18" i="5"/>
  <c r="AA18" i="5"/>
  <c r="AB18" i="5"/>
  <c r="AC18" i="5"/>
  <c r="AD18" i="5"/>
  <c r="AE18" i="5"/>
  <c r="AF18" i="5"/>
  <c r="AG18" i="5"/>
  <c r="AH18" i="5"/>
  <c r="AI18" i="5"/>
  <c r="AJ18" i="5"/>
  <c r="AK18" i="5"/>
  <c r="AL18" i="5"/>
  <c r="AM18" i="5"/>
  <c r="AN18" i="5"/>
  <c r="AO18" i="5"/>
  <c r="AP18" i="5"/>
  <c r="AQ18" i="5"/>
  <c r="AR18" i="5"/>
  <c r="Y19" i="5"/>
  <c r="Z19" i="5"/>
  <c r="AA19" i="5"/>
  <c r="AB19" i="5"/>
  <c r="AC19" i="5"/>
  <c r="AD19" i="5"/>
  <c r="AE19" i="5"/>
  <c r="AF19" i="5"/>
  <c r="AG19" i="5"/>
  <c r="AH19" i="5"/>
  <c r="AI19" i="5"/>
  <c r="AJ19" i="5"/>
  <c r="AK19" i="5"/>
  <c r="AL19" i="5"/>
  <c r="AM19" i="5"/>
  <c r="AN19" i="5"/>
  <c r="AO19" i="5"/>
  <c r="AP19" i="5"/>
  <c r="AQ19" i="5"/>
  <c r="AR19" i="5"/>
  <c r="Y20" i="5"/>
  <c r="Z20" i="5"/>
  <c r="AA20" i="5"/>
  <c r="AB20" i="5"/>
  <c r="AC20" i="5"/>
  <c r="AD20" i="5"/>
  <c r="AE20" i="5"/>
  <c r="AF20" i="5"/>
  <c r="AG20" i="5"/>
  <c r="AH20" i="5"/>
  <c r="AI20" i="5"/>
  <c r="AJ20" i="5"/>
  <c r="AK20" i="5"/>
  <c r="AL20" i="5"/>
  <c r="AM20" i="5"/>
  <c r="AN20" i="5"/>
  <c r="AO20" i="5"/>
  <c r="AP20" i="5"/>
  <c r="AQ20" i="5"/>
  <c r="AR20" i="5"/>
  <c r="Y21" i="5"/>
  <c r="Z21" i="5"/>
  <c r="AA21" i="5"/>
  <c r="AB21" i="5"/>
  <c r="AC21" i="5"/>
  <c r="AD21" i="5"/>
  <c r="AE21" i="5"/>
  <c r="AF21" i="5"/>
  <c r="AG21" i="5"/>
  <c r="AH21" i="5"/>
  <c r="AI21" i="5"/>
  <c r="AJ21" i="5"/>
  <c r="AK21" i="5"/>
  <c r="AL21" i="5"/>
  <c r="AM21" i="5"/>
  <c r="AN21" i="5"/>
  <c r="AO21" i="5"/>
  <c r="AP21" i="5"/>
  <c r="AQ21" i="5"/>
  <c r="AR21" i="5"/>
  <c r="Y22" i="5"/>
  <c r="Z22" i="5"/>
  <c r="AA22" i="5"/>
  <c r="AB22" i="5"/>
  <c r="AC22" i="5"/>
  <c r="AD22" i="5"/>
  <c r="AE22" i="5"/>
  <c r="AF22" i="5"/>
  <c r="AG22" i="5"/>
  <c r="AH22" i="5"/>
  <c r="AI22" i="5"/>
  <c r="AJ22" i="5"/>
  <c r="AK22" i="5"/>
  <c r="AL22" i="5"/>
  <c r="AM22" i="5"/>
  <c r="AN22" i="5"/>
  <c r="AO22" i="5"/>
  <c r="AP22" i="5"/>
  <c r="AQ22" i="5"/>
  <c r="AR22" i="5"/>
  <c r="Y23" i="5"/>
  <c r="Z23" i="5"/>
  <c r="AA23" i="5"/>
  <c r="AB23" i="5"/>
  <c r="AC23" i="5"/>
  <c r="AD23" i="5"/>
  <c r="AE23" i="5"/>
  <c r="AF23" i="5"/>
  <c r="AG23" i="5"/>
  <c r="AH23" i="5"/>
  <c r="AI23" i="5"/>
  <c r="AJ23" i="5"/>
  <c r="AK23" i="5"/>
  <c r="AL23" i="5"/>
  <c r="AM23" i="5"/>
  <c r="AN23" i="5"/>
  <c r="AO23" i="5"/>
  <c r="AP23" i="5"/>
  <c r="AQ23" i="5"/>
  <c r="AR23" i="5"/>
  <c r="Y24" i="5"/>
  <c r="Z24" i="5"/>
  <c r="AA24" i="5"/>
  <c r="AB24" i="5"/>
  <c r="AC24" i="5"/>
  <c r="AD24" i="5"/>
  <c r="AE24" i="5"/>
  <c r="AF24" i="5"/>
  <c r="AG24" i="5"/>
  <c r="AH24" i="5"/>
  <c r="AI24" i="5"/>
  <c r="AJ24" i="5"/>
  <c r="AK24" i="5"/>
  <c r="AL24" i="5"/>
  <c r="AM24" i="5"/>
  <c r="AN24" i="5"/>
  <c r="AO24" i="5"/>
  <c r="AP24" i="5"/>
  <c r="AQ24" i="5"/>
  <c r="AR24" i="5"/>
  <c r="Y25" i="5"/>
  <c r="Z25" i="5"/>
  <c r="AA25" i="5"/>
  <c r="AB25" i="5"/>
  <c r="AC25" i="5"/>
  <c r="AD25" i="5"/>
  <c r="AE25" i="5"/>
  <c r="AF25" i="5"/>
  <c r="AG25" i="5"/>
  <c r="AH25" i="5"/>
  <c r="AI25" i="5"/>
  <c r="AJ25" i="5"/>
  <c r="AK25" i="5"/>
  <c r="AL25" i="5"/>
  <c r="AM25" i="5"/>
  <c r="AN25" i="5"/>
  <c r="AO25" i="5"/>
  <c r="AP25" i="5"/>
  <c r="AQ25" i="5"/>
  <c r="AR25" i="5"/>
  <c r="Y26" i="5"/>
  <c r="Z26" i="5"/>
  <c r="AA26" i="5"/>
  <c r="AB26" i="5"/>
  <c r="AC26" i="5"/>
  <c r="AD26" i="5"/>
  <c r="AE26" i="5"/>
  <c r="AF26" i="5"/>
  <c r="AG26" i="5"/>
  <c r="AH26" i="5"/>
  <c r="AI26" i="5"/>
  <c r="AJ26" i="5"/>
  <c r="AK26" i="5"/>
  <c r="AL26" i="5"/>
  <c r="AM26" i="5"/>
  <c r="AN26" i="5"/>
  <c r="AO26" i="5"/>
  <c r="AP26" i="5"/>
  <c r="AQ26" i="5"/>
  <c r="AR26" i="5"/>
  <c r="Y27" i="5"/>
  <c r="Z27" i="5"/>
  <c r="AA27" i="5"/>
  <c r="AB27" i="5"/>
  <c r="AC27" i="5"/>
  <c r="AD27" i="5"/>
  <c r="AE27" i="5"/>
  <c r="AF27" i="5"/>
  <c r="AG27" i="5"/>
  <c r="AH27" i="5"/>
  <c r="AI27" i="5"/>
  <c r="AJ27" i="5"/>
  <c r="AK27" i="5"/>
  <c r="AL27" i="5"/>
  <c r="AM27" i="5"/>
  <c r="AN27" i="5"/>
  <c r="AO27" i="5"/>
  <c r="AP27" i="5"/>
  <c r="AQ27" i="5"/>
  <c r="AR27" i="5"/>
  <c r="Y28" i="5"/>
  <c r="Z28" i="5"/>
  <c r="AA28" i="5"/>
  <c r="AB28" i="5"/>
  <c r="AC28" i="5"/>
  <c r="AD28" i="5"/>
  <c r="AE28" i="5"/>
  <c r="AF28" i="5"/>
  <c r="AG28" i="5"/>
  <c r="AH28" i="5"/>
  <c r="AI28" i="5"/>
  <c r="AJ28" i="5"/>
  <c r="AK28" i="5"/>
  <c r="AL28" i="5"/>
  <c r="AM28" i="5"/>
  <c r="AN28" i="5"/>
  <c r="AO28" i="5"/>
  <c r="AP28" i="5"/>
  <c r="AQ28" i="5"/>
  <c r="AR28" i="5"/>
  <c r="Y29" i="5"/>
  <c r="Z29" i="5"/>
  <c r="AA29" i="5"/>
  <c r="AB29" i="5"/>
  <c r="AC29" i="5"/>
  <c r="AD29" i="5"/>
  <c r="AE29" i="5"/>
  <c r="AF29" i="5"/>
  <c r="AG29" i="5"/>
  <c r="AH29" i="5"/>
  <c r="AI29" i="5"/>
  <c r="AJ29" i="5"/>
  <c r="AK29" i="5"/>
  <c r="AL29" i="5"/>
  <c r="AM29" i="5"/>
  <c r="AN29" i="5"/>
  <c r="AO29" i="5"/>
  <c r="AP29" i="5"/>
  <c r="AQ29" i="5"/>
  <c r="AR29" i="5"/>
  <c r="Y30" i="5"/>
  <c r="Z30" i="5"/>
  <c r="AA30" i="5"/>
  <c r="AB30" i="5"/>
  <c r="AC30" i="5"/>
  <c r="AD30" i="5"/>
  <c r="AE30" i="5"/>
  <c r="AF30" i="5"/>
  <c r="AG30" i="5"/>
  <c r="AH30" i="5"/>
  <c r="AI30" i="5"/>
  <c r="AJ30" i="5"/>
  <c r="AK30" i="5"/>
  <c r="AL30" i="5"/>
  <c r="AM30" i="5"/>
  <c r="AN30" i="5"/>
  <c r="AO30" i="5"/>
  <c r="AP30" i="5"/>
  <c r="AQ30" i="5"/>
  <c r="AR30" i="5"/>
  <c r="Y31" i="5"/>
  <c r="Z31" i="5"/>
  <c r="AA31" i="5"/>
  <c r="AB31" i="5"/>
  <c r="AC31" i="5"/>
  <c r="AD31" i="5"/>
  <c r="AE31" i="5"/>
  <c r="AF31" i="5"/>
  <c r="AG31" i="5"/>
  <c r="AH31" i="5"/>
  <c r="AI31" i="5"/>
  <c r="AJ31" i="5"/>
  <c r="AK31" i="5"/>
  <c r="AL31" i="5"/>
  <c r="AM31" i="5"/>
  <c r="AN31" i="5"/>
  <c r="AO31" i="5"/>
  <c r="AP31" i="5"/>
  <c r="AQ31" i="5"/>
  <c r="AR31" i="5"/>
  <c r="Y32" i="5"/>
  <c r="Z32" i="5"/>
  <c r="AA32" i="5"/>
  <c r="AB32" i="5"/>
  <c r="AC32" i="5"/>
  <c r="AD32" i="5"/>
  <c r="AE32" i="5"/>
  <c r="AF32" i="5"/>
  <c r="AG32" i="5"/>
  <c r="AH32" i="5"/>
  <c r="AI32" i="5"/>
  <c r="AJ32" i="5"/>
  <c r="AK32" i="5"/>
  <c r="AL32" i="5"/>
  <c r="AM32" i="5"/>
  <c r="AN32" i="5"/>
  <c r="AO32" i="5"/>
  <c r="AP32" i="5"/>
  <c r="AQ32" i="5"/>
  <c r="AR32" i="5"/>
  <c r="Y33" i="5"/>
  <c r="Z33" i="5"/>
  <c r="AA33" i="5"/>
  <c r="AB33" i="5"/>
  <c r="AC33" i="5"/>
  <c r="AD33" i="5"/>
  <c r="AE33" i="5"/>
  <c r="AF33" i="5"/>
  <c r="AG33" i="5"/>
  <c r="AH33" i="5"/>
  <c r="AI33" i="5"/>
  <c r="AJ33" i="5"/>
  <c r="AK33" i="5"/>
  <c r="AL33" i="5"/>
  <c r="AM33" i="5"/>
  <c r="AN33" i="5"/>
  <c r="AO33" i="5"/>
  <c r="AP33" i="5"/>
  <c r="AQ33" i="5"/>
  <c r="AR33" i="5"/>
  <c r="Y34" i="5"/>
  <c r="Z34" i="5"/>
  <c r="AA34" i="5"/>
  <c r="AB34" i="5"/>
  <c r="AC34" i="5"/>
  <c r="AD34" i="5"/>
  <c r="AE34" i="5"/>
  <c r="AF34" i="5"/>
  <c r="AG34" i="5"/>
  <c r="AH34" i="5"/>
  <c r="AI34" i="5"/>
  <c r="AJ34" i="5"/>
  <c r="AK34" i="5"/>
  <c r="AL34" i="5"/>
  <c r="AM34" i="5"/>
  <c r="AN34" i="5"/>
  <c r="AO34" i="5"/>
  <c r="AP34" i="5"/>
  <c r="AQ34" i="5"/>
  <c r="AR34" i="5"/>
  <c r="Y35" i="5"/>
  <c r="Z35" i="5"/>
  <c r="AA35" i="5"/>
  <c r="AB35" i="5"/>
  <c r="AC35" i="5"/>
  <c r="AD35" i="5"/>
  <c r="AE35" i="5"/>
  <c r="AF35" i="5"/>
  <c r="AG35" i="5"/>
  <c r="AH35" i="5"/>
  <c r="AI35" i="5"/>
  <c r="AJ35" i="5"/>
  <c r="AK35" i="5"/>
  <c r="AL35" i="5"/>
  <c r="AM35" i="5"/>
  <c r="AN35" i="5"/>
  <c r="AO35" i="5"/>
  <c r="AP35" i="5"/>
  <c r="AQ35" i="5"/>
  <c r="AR35" i="5"/>
  <c r="Y36" i="5"/>
  <c r="Z36" i="5"/>
  <c r="AA36" i="5"/>
  <c r="AB36" i="5"/>
  <c r="AC36" i="5"/>
  <c r="AD36" i="5"/>
  <c r="AE36" i="5"/>
  <c r="AF36" i="5"/>
  <c r="AG36" i="5"/>
  <c r="AH36" i="5"/>
  <c r="AI36" i="5"/>
  <c r="AJ36" i="5"/>
  <c r="AK36" i="5"/>
  <c r="AL36" i="5"/>
  <c r="AM36" i="5"/>
  <c r="AN36" i="5"/>
  <c r="AO36" i="5"/>
  <c r="AP36" i="5"/>
  <c r="AQ36" i="5"/>
  <c r="AR36" i="5"/>
  <c r="Y37" i="5"/>
  <c r="Z37" i="5"/>
  <c r="AA37" i="5"/>
  <c r="AB37" i="5"/>
  <c r="AC37" i="5"/>
  <c r="AD37" i="5"/>
  <c r="AE37" i="5"/>
  <c r="AF37" i="5"/>
  <c r="AG37" i="5"/>
  <c r="AH37" i="5"/>
  <c r="AI37" i="5"/>
  <c r="AJ37" i="5"/>
  <c r="AK37" i="5"/>
  <c r="AL37" i="5"/>
  <c r="AM37" i="5"/>
  <c r="AN37" i="5"/>
  <c r="AO37" i="5"/>
  <c r="AP37" i="5"/>
  <c r="AQ37" i="5"/>
  <c r="AR37" i="5"/>
  <c r="Y38" i="5"/>
  <c r="Z38" i="5"/>
  <c r="AA38" i="5"/>
  <c r="AB38" i="5"/>
  <c r="AC38" i="5"/>
  <c r="AD38" i="5"/>
  <c r="AE38" i="5"/>
  <c r="AF38" i="5"/>
  <c r="AG38" i="5"/>
  <c r="AH38" i="5"/>
  <c r="AI38" i="5"/>
  <c r="AJ38" i="5"/>
  <c r="AK38" i="5"/>
  <c r="AL38" i="5"/>
  <c r="AM38" i="5"/>
  <c r="AN38" i="5"/>
  <c r="AO38" i="5"/>
  <c r="AP38" i="5"/>
  <c r="AQ38" i="5"/>
  <c r="AR38" i="5"/>
  <c r="Y39" i="5"/>
  <c r="Z39" i="5"/>
  <c r="AA39" i="5"/>
  <c r="AB39" i="5"/>
  <c r="AC39" i="5"/>
  <c r="AD39" i="5"/>
  <c r="AE39" i="5"/>
  <c r="AF39" i="5"/>
  <c r="AG39" i="5"/>
  <c r="AH39" i="5"/>
  <c r="AI39" i="5"/>
  <c r="AJ39" i="5"/>
  <c r="AK39" i="5"/>
  <c r="AL39" i="5"/>
  <c r="AM39" i="5"/>
  <c r="AN39" i="5"/>
  <c r="AO39" i="5"/>
  <c r="AP39" i="5"/>
  <c r="AQ39" i="5"/>
  <c r="AR39" i="5"/>
  <c r="Y40" i="5"/>
  <c r="Z40" i="5"/>
  <c r="AA40" i="5"/>
  <c r="AB40" i="5"/>
  <c r="AC40" i="5"/>
  <c r="AD40" i="5"/>
  <c r="AE40" i="5"/>
  <c r="AF40" i="5"/>
  <c r="AG40" i="5"/>
  <c r="AH40" i="5"/>
  <c r="AI40" i="5"/>
  <c r="AJ40" i="5"/>
  <c r="AK40" i="5"/>
  <c r="AL40" i="5"/>
  <c r="AM40" i="5"/>
  <c r="AN40" i="5"/>
  <c r="AO40" i="5"/>
  <c r="AP40" i="5"/>
  <c r="AQ40" i="5"/>
  <c r="AR40" i="5"/>
  <c r="Y41" i="5"/>
  <c r="Z41" i="5"/>
  <c r="AA41" i="5"/>
  <c r="AB41" i="5"/>
  <c r="AC41" i="5"/>
  <c r="AD41" i="5"/>
  <c r="AE41" i="5"/>
  <c r="AF41" i="5"/>
  <c r="AG41" i="5"/>
  <c r="AH41" i="5"/>
  <c r="AI41" i="5"/>
  <c r="AJ41" i="5"/>
  <c r="AK41" i="5"/>
  <c r="AL41" i="5"/>
  <c r="AM41" i="5"/>
  <c r="AN41" i="5"/>
  <c r="AO41" i="5"/>
  <c r="AP41" i="5"/>
  <c r="AQ41" i="5"/>
  <c r="AR41" i="5"/>
  <c r="Y42" i="5"/>
  <c r="Z42" i="5"/>
  <c r="AA42" i="5"/>
  <c r="AB42" i="5"/>
  <c r="AC42" i="5"/>
  <c r="AD42" i="5"/>
  <c r="AE42" i="5"/>
  <c r="AF42" i="5"/>
  <c r="AG42" i="5"/>
  <c r="AH42" i="5"/>
  <c r="AI42" i="5"/>
  <c r="AJ42" i="5"/>
  <c r="AK42" i="5"/>
  <c r="AL42" i="5"/>
  <c r="AM42" i="5"/>
  <c r="AN42" i="5"/>
  <c r="AO42" i="5"/>
  <c r="AP42" i="5"/>
  <c r="AQ42" i="5"/>
  <c r="AR42" i="5"/>
  <c r="Y43" i="5"/>
  <c r="Z43" i="5"/>
  <c r="AA43" i="5"/>
  <c r="AB43" i="5"/>
  <c r="AC43" i="5"/>
  <c r="AD43" i="5"/>
  <c r="AE43" i="5"/>
  <c r="AF43" i="5"/>
  <c r="AG43" i="5"/>
  <c r="AH43" i="5"/>
  <c r="AI43" i="5"/>
  <c r="AJ43" i="5"/>
  <c r="AK43" i="5"/>
  <c r="AL43" i="5"/>
  <c r="AM43" i="5"/>
  <c r="AN43" i="5"/>
  <c r="AO43" i="5"/>
  <c r="AP43" i="5"/>
  <c r="AQ43" i="5"/>
  <c r="AR43" i="5"/>
  <c r="Y44" i="5"/>
  <c r="Z44" i="5"/>
  <c r="AA44" i="5"/>
  <c r="AB44" i="5"/>
  <c r="AC44" i="5"/>
  <c r="AD44" i="5"/>
  <c r="AE44" i="5"/>
  <c r="AF44" i="5"/>
  <c r="AG44" i="5"/>
  <c r="AH44" i="5"/>
  <c r="AI44" i="5"/>
  <c r="AJ44" i="5"/>
  <c r="AK44" i="5"/>
  <c r="AL44" i="5"/>
  <c r="AM44" i="5"/>
  <c r="AN44" i="5"/>
  <c r="AO44" i="5"/>
  <c r="AP44" i="5"/>
  <c r="AQ44" i="5"/>
  <c r="AR44" i="5"/>
  <c r="Y45" i="5"/>
  <c r="Z45" i="5"/>
  <c r="AA45" i="5"/>
  <c r="AB45" i="5"/>
  <c r="AC45" i="5"/>
  <c r="AD45" i="5"/>
  <c r="AE45" i="5"/>
  <c r="AF45" i="5"/>
  <c r="AG45" i="5"/>
  <c r="AH45" i="5"/>
  <c r="AI45" i="5"/>
  <c r="AJ45" i="5"/>
  <c r="AK45" i="5"/>
  <c r="AL45" i="5"/>
  <c r="AM45" i="5"/>
  <c r="AN45" i="5"/>
  <c r="AO45" i="5"/>
  <c r="AP45" i="5"/>
  <c r="AQ45" i="5"/>
  <c r="AR45" i="5"/>
  <c r="Y46" i="5"/>
  <c r="Z46" i="5"/>
  <c r="AA46" i="5"/>
  <c r="AB46" i="5"/>
  <c r="AC46" i="5"/>
  <c r="AD46" i="5"/>
  <c r="AE46" i="5"/>
  <c r="AF46" i="5"/>
  <c r="AG46" i="5"/>
  <c r="AH46" i="5"/>
  <c r="AI46" i="5"/>
  <c r="AJ46" i="5"/>
  <c r="AK46" i="5"/>
  <c r="AL46" i="5"/>
  <c r="AM46" i="5"/>
  <c r="AN46" i="5"/>
  <c r="AO46" i="5"/>
  <c r="AP46" i="5"/>
  <c r="AQ46" i="5"/>
  <c r="AR46" i="5"/>
  <c r="Y47" i="5"/>
  <c r="Z47" i="5"/>
  <c r="AA47" i="5"/>
  <c r="AB47" i="5"/>
  <c r="AC47" i="5"/>
  <c r="AD47" i="5"/>
  <c r="AE47" i="5"/>
  <c r="AF47" i="5"/>
  <c r="AG47" i="5"/>
  <c r="AH47" i="5"/>
  <c r="AI47" i="5"/>
  <c r="AJ47" i="5"/>
  <c r="AK47" i="5"/>
  <c r="AL47" i="5"/>
  <c r="AM47" i="5"/>
  <c r="AN47" i="5"/>
  <c r="AO47" i="5"/>
  <c r="AP47" i="5"/>
  <c r="AQ47" i="5"/>
  <c r="AR47" i="5"/>
  <c r="Y48" i="5"/>
  <c r="Z48" i="5"/>
  <c r="AA48" i="5"/>
  <c r="AB48" i="5"/>
  <c r="AC48" i="5"/>
  <c r="AD48" i="5"/>
  <c r="AE48" i="5"/>
  <c r="AF48" i="5"/>
  <c r="AG48" i="5"/>
  <c r="AH48" i="5"/>
  <c r="AI48" i="5"/>
  <c r="AJ48" i="5"/>
  <c r="AK48" i="5"/>
  <c r="AL48" i="5"/>
  <c r="AM48" i="5"/>
  <c r="AN48" i="5"/>
  <c r="AO48" i="5"/>
  <c r="AP48" i="5"/>
  <c r="AQ48" i="5"/>
  <c r="AR48" i="5"/>
  <c r="Y49" i="5"/>
  <c r="Z49" i="5"/>
  <c r="AA49" i="5"/>
  <c r="AB49" i="5"/>
  <c r="AC49" i="5"/>
  <c r="AD49" i="5"/>
  <c r="AE49" i="5"/>
  <c r="AF49" i="5"/>
  <c r="AG49" i="5"/>
  <c r="AH49" i="5"/>
  <c r="AI49" i="5"/>
  <c r="AJ49" i="5"/>
  <c r="AK49" i="5"/>
  <c r="AL49" i="5"/>
  <c r="AM49" i="5"/>
  <c r="AN49" i="5"/>
  <c r="AO49" i="5"/>
  <c r="AP49" i="5"/>
  <c r="AQ49" i="5"/>
  <c r="AR49" i="5"/>
  <c r="Y50" i="5"/>
  <c r="Z50" i="5"/>
  <c r="AA50" i="5"/>
  <c r="AB50" i="5"/>
  <c r="AC50" i="5"/>
  <c r="AD50" i="5"/>
  <c r="AE50" i="5"/>
  <c r="AF50" i="5"/>
  <c r="AG50" i="5"/>
  <c r="AH50" i="5"/>
  <c r="AI50" i="5"/>
  <c r="AJ50" i="5"/>
  <c r="AK50" i="5"/>
  <c r="AL50" i="5"/>
  <c r="AM50" i="5"/>
  <c r="AN50" i="5"/>
  <c r="AO50" i="5"/>
  <c r="AP50" i="5"/>
  <c r="AQ50" i="5"/>
  <c r="AR50" i="5"/>
  <c r="Y51" i="5"/>
  <c r="Z51" i="5"/>
  <c r="AA51" i="5"/>
  <c r="AB51" i="5"/>
  <c r="AC51" i="5"/>
  <c r="AD51" i="5"/>
  <c r="AE51" i="5"/>
  <c r="AF51" i="5"/>
  <c r="AG51" i="5"/>
  <c r="AH51" i="5"/>
  <c r="AI51" i="5"/>
  <c r="AJ51" i="5"/>
  <c r="AK51" i="5"/>
  <c r="AL51" i="5"/>
  <c r="AM51" i="5"/>
  <c r="AN51" i="5"/>
  <c r="AO51" i="5"/>
  <c r="AP51" i="5"/>
  <c r="AQ51" i="5"/>
  <c r="AR51" i="5"/>
  <c r="Y52" i="5"/>
  <c r="Z52" i="5"/>
  <c r="AA52" i="5"/>
  <c r="AB52" i="5"/>
  <c r="AC52" i="5"/>
  <c r="AD52" i="5"/>
  <c r="AE52" i="5"/>
  <c r="AF52" i="5"/>
  <c r="AG52" i="5"/>
  <c r="AH52" i="5"/>
  <c r="AI52" i="5"/>
  <c r="AJ52" i="5"/>
  <c r="AK52" i="5"/>
  <c r="AL52" i="5"/>
  <c r="AM52" i="5"/>
  <c r="AN52" i="5"/>
  <c r="AO52" i="5"/>
  <c r="AP52" i="5"/>
  <c r="AQ52" i="5"/>
  <c r="AR52" i="5"/>
  <c r="Y53" i="5"/>
  <c r="Z53" i="5"/>
  <c r="AA53" i="5"/>
  <c r="AB53" i="5"/>
  <c r="AC53" i="5"/>
  <c r="AD53" i="5"/>
  <c r="AE53" i="5"/>
  <c r="AF53" i="5"/>
  <c r="AG53" i="5"/>
  <c r="AH53" i="5"/>
  <c r="AI53" i="5"/>
  <c r="AJ53" i="5"/>
  <c r="AK53" i="5"/>
  <c r="AL53" i="5"/>
  <c r="AM53" i="5"/>
  <c r="AN53" i="5"/>
  <c r="AO53" i="5"/>
  <c r="AP53" i="5"/>
  <c r="AQ53" i="5"/>
  <c r="AR53" i="5"/>
  <c r="Y54" i="5"/>
  <c r="Z54" i="5"/>
  <c r="AA54" i="5"/>
  <c r="AB54" i="5"/>
  <c r="AC54" i="5"/>
  <c r="AD54" i="5"/>
  <c r="AE54" i="5"/>
  <c r="AF54" i="5"/>
  <c r="AG54" i="5"/>
  <c r="AH54" i="5"/>
  <c r="AI54" i="5"/>
  <c r="AJ54" i="5"/>
  <c r="AK54" i="5"/>
  <c r="AL54" i="5"/>
  <c r="AM54" i="5"/>
  <c r="AN54" i="5"/>
  <c r="AO54" i="5"/>
  <c r="AP54" i="5"/>
  <c r="AQ54" i="5"/>
  <c r="AR54" i="5"/>
  <c r="Y55" i="5"/>
  <c r="Z55" i="5"/>
  <c r="AA55" i="5"/>
  <c r="AB55" i="5"/>
  <c r="AC55" i="5"/>
  <c r="AD55" i="5"/>
  <c r="AE55" i="5"/>
  <c r="AF55" i="5"/>
  <c r="AG55" i="5"/>
  <c r="AH55" i="5"/>
  <c r="AI55" i="5"/>
  <c r="AJ55" i="5"/>
  <c r="AK55" i="5"/>
  <c r="AL55" i="5"/>
  <c r="AM55" i="5"/>
  <c r="AN55" i="5"/>
  <c r="AO55" i="5"/>
  <c r="AP55" i="5"/>
  <c r="AQ55" i="5"/>
  <c r="AR55" i="5"/>
  <c r="Y56" i="5"/>
  <c r="Z56" i="5"/>
  <c r="AA56" i="5"/>
  <c r="AB56" i="5"/>
  <c r="AC56" i="5"/>
  <c r="AD56" i="5"/>
  <c r="AE56" i="5"/>
  <c r="AF56" i="5"/>
  <c r="AG56" i="5"/>
  <c r="AH56" i="5"/>
  <c r="AI56" i="5"/>
  <c r="AJ56" i="5"/>
  <c r="AK56" i="5"/>
  <c r="AL56" i="5"/>
  <c r="AM56" i="5"/>
  <c r="AN56" i="5"/>
  <c r="AO56" i="5"/>
  <c r="AP56" i="5"/>
  <c r="AQ56" i="5"/>
  <c r="AR56" i="5"/>
  <c r="Y57" i="5"/>
  <c r="Z57" i="5"/>
  <c r="AA57" i="5"/>
  <c r="AB57" i="5"/>
  <c r="AC57" i="5"/>
  <c r="AD57" i="5"/>
  <c r="AE57" i="5"/>
  <c r="AF57" i="5"/>
  <c r="AG57" i="5"/>
  <c r="AH57" i="5"/>
  <c r="AI57" i="5"/>
  <c r="AJ57" i="5"/>
  <c r="AK57" i="5"/>
  <c r="AL57" i="5"/>
  <c r="AM57" i="5"/>
  <c r="AN57" i="5"/>
  <c r="AO57" i="5"/>
  <c r="AP57" i="5"/>
  <c r="AQ57" i="5"/>
  <c r="AR57" i="5"/>
  <c r="Z10" i="5"/>
  <c r="AA10" i="5"/>
  <c r="AB10" i="5"/>
  <c r="AC10" i="5"/>
  <c r="AD10" i="5"/>
  <c r="AE10" i="5"/>
  <c r="AF10" i="5"/>
  <c r="AG10" i="5"/>
  <c r="AH10" i="5"/>
  <c r="AI10" i="5"/>
  <c r="AJ10" i="5"/>
  <c r="AK10" i="5"/>
  <c r="AL10" i="5"/>
  <c r="AM10" i="5"/>
  <c r="AN10" i="5"/>
  <c r="AO10" i="5"/>
  <c r="AP10" i="5"/>
  <c r="AQ10" i="5"/>
  <c r="AR10" i="5"/>
  <c r="Y10" i="5"/>
  <c r="E4" i="5"/>
  <c r="F4" i="5"/>
  <c r="G4" i="5"/>
  <c r="H4" i="5"/>
  <c r="I4" i="5"/>
  <c r="J4" i="5"/>
  <c r="K4" i="5"/>
  <c r="L4" i="5"/>
  <c r="M4" i="5"/>
  <c r="N4" i="5"/>
  <c r="O4" i="5"/>
  <c r="P4" i="5"/>
  <c r="Q4" i="5"/>
  <c r="R4" i="5"/>
  <c r="S4" i="5"/>
  <c r="T4" i="5"/>
  <c r="U4" i="5"/>
  <c r="V4" i="5"/>
  <c r="W4" i="5"/>
  <c r="D4" i="5"/>
  <c r="E1" i="5"/>
  <c r="F1" i="5"/>
  <c r="AA1" i="5" s="1"/>
  <c r="G1" i="5"/>
  <c r="AB1" i="5" s="1"/>
  <c r="H1" i="5"/>
  <c r="AC1" i="5" s="1"/>
  <c r="I1" i="5"/>
  <c r="J1" i="5"/>
  <c r="AE1" i="5" s="1"/>
  <c r="K1" i="5"/>
  <c r="AF1" i="5" s="1"/>
  <c r="L1" i="5"/>
  <c r="AG1" i="5" s="1"/>
  <c r="M1" i="5"/>
  <c r="N1" i="5"/>
  <c r="AI1" i="5" s="1"/>
  <c r="O1" i="5"/>
  <c r="AJ1" i="5" s="1"/>
  <c r="P1" i="5"/>
  <c r="AK1" i="5" s="1"/>
  <c r="Q1" i="5"/>
  <c r="R1" i="5"/>
  <c r="AM1" i="5" s="1"/>
  <c r="S1" i="5"/>
  <c r="AN1" i="5" s="1"/>
  <c r="T1" i="5"/>
  <c r="AO1" i="5" s="1"/>
  <c r="U1" i="5"/>
  <c r="V1" i="5"/>
  <c r="AQ1" i="5" s="1"/>
  <c r="W1" i="5"/>
  <c r="AR1" i="5" s="1"/>
  <c r="E2" i="5"/>
  <c r="Z2" i="5" s="1"/>
  <c r="F2" i="5"/>
  <c r="G2" i="5"/>
  <c r="AB2" i="5" s="1"/>
  <c r="H2" i="5"/>
  <c r="AC2" i="5" s="1"/>
  <c r="I2" i="5"/>
  <c r="AD2" i="5" s="1"/>
  <c r="J2" i="5"/>
  <c r="K2" i="5"/>
  <c r="AF2" i="5" s="1"/>
  <c r="L2" i="5"/>
  <c r="AG2" i="5" s="1"/>
  <c r="M2" i="5"/>
  <c r="AH2" i="5" s="1"/>
  <c r="N2" i="5"/>
  <c r="O2" i="5"/>
  <c r="AJ2" i="5" s="1"/>
  <c r="P2" i="5"/>
  <c r="AK2" i="5" s="1"/>
  <c r="Q2" i="5"/>
  <c r="AL2" i="5" s="1"/>
  <c r="R2" i="5"/>
  <c r="S2" i="5"/>
  <c r="AN2" i="5" s="1"/>
  <c r="T2" i="5"/>
  <c r="AO2" i="5" s="1"/>
  <c r="U2" i="5"/>
  <c r="AP2" i="5" s="1"/>
  <c r="V2" i="5"/>
  <c r="W2" i="5"/>
  <c r="AR2" i="5" s="1"/>
  <c r="D2" i="5"/>
  <c r="Y2" i="5" s="1"/>
  <c r="D1" i="5"/>
  <c r="Y1" i="5" s="1"/>
  <c r="W68" i="1"/>
  <c r="W69" i="1"/>
  <c r="W70" i="1"/>
  <c r="W71" i="1"/>
  <c r="W72" i="1" s="1"/>
  <c r="W73" i="1" s="1"/>
  <c r="W74" i="1" s="1"/>
  <c r="W75" i="1" s="1"/>
  <c r="W76" i="1" s="1"/>
  <c r="W77" i="1" s="1"/>
  <c r="W78" i="1" s="1"/>
  <c r="W56" i="1"/>
  <c r="W57" i="1" s="1"/>
  <c r="W58" i="1" s="1"/>
  <c r="W59" i="1" s="1"/>
  <c r="W60" i="1" s="1"/>
  <c r="W61" i="1" s="1"/>
  <c r="W62" i="1" s="1"/>
  <c r="W63" i="1" s="1"/>
  <c r="W64" i="1" s="1"/>
  <c r="W65" i="1" s="1"/>
  <c r="W66" i="1" s="1"/>
  <c r="W44" i="1"/>
  <c r="W45" i="1"/>
  <c r="W46" i="1" s="1"/>
  <c r="W47" i="1"/>
  <c r="W48" i="1" s="1"/>
  <c r="W49" i="1" s="1"/>
  <c r="W50" i="1" s="1"/>
  <c r="W51" i="1" s="1"/>
  <c r="W52" i="1" s="1"/>
  <c r="W53" i="1" s="1"/>
  <c r="W54" i="1" s="1"/>
  <c r="W32" i="1"/>
  <c r="W33" i="1" s="1"/>
  <c r="W34" i="1" s="1"/>
  <c r="W35" i="1" s="1"/>
  <c r="W36" i="1" s="1"/>
  <c r="W37" i="1" s="1"/>
  <c r="W38" i="1" s="1"/>
  <c r="W39" i="1" s="1"/>
  <c r="W40" i="1" s="1"/>
  <c r="W41" i="1" s="1"/>
  <c r="W42" i="1" s="1"/>
  <c r="AD10" i="1"/>
  <c r="AD9" i="1"/>
  <c r="AB10" i="1"/>
  <c r="AI25" i="1"/>
  <c r="AI31" i="1"/>
  <c r="AJ31" i="1"/>
  <c r="AI9" i="1"/>
  <c r="AI10" i="1"/>
  <c r="AI15" i="1" s="1"/>
  <c r="AI17" i="1"/>
  <c r="AI18" i="1"/>
  <c r="AI16" i="1"/>
  <c r="AI13" i="1"/>
  <c r="AI14" i="1"/>
  <c r="AJ4" i="1"/>
  <c r="AJ10" i="1"/>
  <c r="F35" i="2"/>
  <c r="AC9" i="1"/>
  <c r="AC10" i="1"/>
  <c r="AA10" i="1"/>
  <c r="AA9" i="1"/>
  <c r="AB9" i="1" s="1"/>
  <c r="F88" i="1"/>
  <c r="F89" i="1" s="1"/>
  <c r="F90" i="1" s="1"/>
  <c r="F91" i="1"/>
  <c r="F92" i="1"/>
  <c r="F93" i="1" s="1"/>
  <c r="F94" i="1" s="1"/>
  <c r="F95" i="1" s="1"/>
  <c r="F96" i="1" s="1"/>
  <c r="F97" i="1" s="1"/>
  <c r="F98" i="1" s="1"/>
  <c r="F76" i="1"/>
  <c r="F77" i="1" s="1"/>
  <c r="F78" i="1" s="1"/>
  <c r="F79" i="1" s="1"/>
  <c r="F80" i="1" s="1"/>
  <c r="F81" i="1" s="1"/>
  <c r="F82" i="1" s="1"/>
  <c r="F83" i="1" s="1"/>
  <c r="F84" i="1" s="1"/>
  <c r="F85" i="1" s="1"/>
  <c r="F86" i="1" s="1"/>
  <c r="F64" i="1"/>
  <c r="F65" i="1"/>
  <c r="F66" i="1" s="1"/>
  <c r="F67" i="1" s="1"/>
  <c r="F68" i="1" s="1"/>
  <c r="F69" i="1" s="1"/>
  <c r="F70" i="1" s="1"/>
  <c r="F71" i="1" s="1"/>
  <c r="F72" i="1" s="1"/>
  <c r="F73" i="1" s="1"/>
  <c r="F74" i="1" s="1"/>
  <c r="F52" i="1"/>
  <c r="F53" i="1" s="1"/>
  <c r="F54" i="1"/>
  <c r="F55" i="1"/>
  <c r="F56" i="1" s="1"/>
  <c r="F57" i="1" s="1"/>
  <c r="F58" i="1" s="1"/>
  <c r="F59" i="1" s="1"/>
  <c r="F60" i="1" s="1"/>
  <c r="F61" i="1" s="1"/>
  <c r="F62" i="1" s="1"/>
  <c r="F40" i="1"/>
  <c r="F41" i="1" s="1"/>
  <c r="F42" i="1" s="1"/>
  <c r="F43" i="1" s="1"/>
  <c r="F44" i="1" s="1"/>
  <c r="F45" i="1" s="1"/>
  <c r="F46" i="1" s="1"/>
  <c r="F47" i="1" s="1"/>
  <c r="F48" i="1" s="1"/>
  <c r="F49" i="1" s="1"/>
  <c r="F50" i="1" s="1"/>
  <c r="F28" i="1"/>
  <c r="F29" i="1"/>
  <c r="F30" i="1"/>
  <c r="F31" i="1" s="1"/>
  <c r="F32" i="1" s="1"/>
  <c r="F33" i="1" s="1"/>
  <c r="F34" i="1" s="1"/>
  <c r="F35" i="1" s="1"/>
  <c r="F36" i="1" s="1"/>
  <c r="F37" i="1" s="1"/>
  <c r="F38" i="1" s="1"/>
  <c r="F16" i="1"/>
  <c r="F17" i="1"/>
  <c r="F18" i="1" s="1"/>
  <c r="F19" i="1"/>
  <c r="F20" i="1" s="1"/>
  <c r="F21" i="1"/>
  <c r="F22" i="1" s="1"/>
  <c r="F23" i="1" s="1"/>
  <c r="F24" i="1" s="1"/>
  <c r="F25" i="1" s="1"/>
  <c r="F26" i="1" s="1"/>
  <c r="F4" i="1"/>
  <c r="F5" i="1" s="1"/>
  <c r="F6" i="1" s="1"/>
  <c r="F7" i="1" s="1"/>
  <c r="F8" i="1" s="1"/>
  <c r="F9" i="1" s="1"/>
  <c r="F10" i="1" s="1"/>
  <c r="F11" i="1" s="1"/>
  <c r="F12" i="1" s="1"/>
  <c r="F13" i="1" s="1"/>
  <c r="F14" i="1" s="1"/>
  <c r="K1" i="2"/>
  <c r="L1" i="2" s="1"/>
  <c r="M1" i="2" s="1"/>
  <c r="N1" i="2"/>
  <c r="E14" i="2"/>
  <c r="F14" i="2" s="1"/>
  <c r="E19" i="2"/>
  <c r="E15" i="2"/>
  <c r="F15" i="2"/>
  <c r="E16" i="2"/>
  <c r="F16" i="2" s="1"/>
  <c r="E17" i="2"/>
  <c r="F17" i="2" s="1"/>
  <c r="E18" i="2"/>
  <c r="F18" i="2" s="1"/>
  <c r="F19" i="2"/>
  <c r="E23" i="2"/>
  <c r="F23" i="2" s="1"/>
  <c r="E24" i="2"/>
  <c r="F24" i="2"/>
  <c r="E25" i="2"/>
  <c r="F25" i="2" s="1"/>
  <c r="E26" i="2"/>
  <c r="F26" i="2"/>
  <c r="E27" i="2"/>
  <c r="F27" i="2" s="1"/>
  <c r="E28" i="2"/>
  <c r="F28" i="2"/>
  <c r="E29" i="2"/>
  <c r="F29" i="2" s="1"/>
  <c r="E30" i="2"/>
  <c r="F30" i="2"/>
  <c r="E31" i="2"/>
  <c r="F31" i="2" s="1"/>
  <c r="E32" i="2"/>
  <c r="F32" i="2"/>
  <c r="E33" i="2"/>
  <c r="F33" i="2" s="1"/>
  <c r="E34" i="2"/>
  <c r="F34" i="2"/>
  <c r="E35" i="2"/>
  <c r="E36" i="2"/>
  <c r="F36" i="2" s="1"/>
  <c r="E37" i="2"/>
  <c r="F37" i="2" s="1"/>
  <c r="E38" i="2"/>
  <c r="F38" i="2" s="1"/>
  <c r="E39" i="2"/>
  <c r="F39" i="2"/>
  <c r="E40" i="2"/>
  <c r="F40" i="2" s="1"/>
  <c r="E41" i="2"/>
  <c r="F41" i="2" s="1"/>
  <c r="E42" i="2"/>
  <c r="F42" i="2" s="1"/>
  <c r="E43" i="2"/>
  <c r="F43" i="2" s="1"/>
  <c r="E44" i="2"/>
  <c r="F44" i="2" s="1"/>
  <c r="E45" i="2"/>
  <c r="F45" i="2"/>
  <c r="E46" i="2"/>
  <c r="F46" i="2" s="1"/>
  <c r="E47" i="2"/>
  <c r="F47" i="2"/>
  <c r="E48" i="2"/>
  <c r="F48" i="2" s="1"/>
  <c r="E49" i="2"/>
  <c r="F49" i="2" s="1"/>
  <c r="E50" i="2"/>
  <c r="F50" i="2" s="1"/>
  <c r="E51" i="2"/>
  <c r="F51" i="2"/>
  <c r="E52" i="2"/>
  <c r="F52" i="2" s="1"/>
  <c r="E53" i="2"/>
  <c r="F53" i="2"/>
  <c r="E54" i="2"/>
  <c r="F54" i="2" s="1"/>
  <c r="E55" i="2"/>
  <c r="F55" i="2"/>
  <c r="E56" i="2"/>
  <c r="F56" i="2" s="1"/>
  <c r="E57" i="2"/>
  <c r="F57" i="2" s="1"/>
  <c r="E58" i="2"/>
  <c r="F58" i="2" s="1"/>
  <c r="E59" i="2"/>
  <c r="F59" i="2"/>
  <c r="E60" i="2"/>
  <c r="F60" i="2" s="1"/>
  <c r="E61" i="2"/>
  <c r="F61" i="2"/>
  <c r="E62" i="2"/>
  <c r="F62" i="2" s="1"/>
  <c r="E63" i="2"/>
  <c r="F63" i="2"/>
  <c r="E64" i="2"/>
  <c r="F64" i="2" s="1"/>
  <c r="E65" i="2"/>
  <c r="F65" i="2" s="1"/>
  <c r="E66" i="2"/>
  <c r="F66" i="2" s="1"/>
  <c r="E67" i="2"/>
  <c r="F67" i="2"/>
  <c r="E68" i="2"/>
  <c r="F68" i="2" s="1"/>
  <c r="E69" i="2"/>
  <c r="F69" i="2" s="1"/>
  <c r="E70" i="2"/>
  <c r="F70" i="2" s="1"/>
  <c r="E71" i="2"/>
  <c r="F71" i="2"/>
  <c r="E72" i="2"/>
  <c r="F72" i="2" s="1"/>
  <c r="E73" i="2"/>
  <c r="F73" i="2" s="1"/>
  <c r="E74" i="2"/>
  <c r="F74" i="2" s="1"/>
  <c r="E75" i="2"/>
  <c r="F75" i="2" s="1"/>
  <c r="E76" i="2"/>
  <c r="F76" i="2" s="1"/>
  <c r="E77" i="2"/>
  <c r="F77" i="2"/>
  <c r="E78" i="2"/>
  <c r="F78" i="2" s="1"/>
  <c r="E79" i="2"/>
  <c r="F79" i="2"/>
  <c r="E80" i="2"/>
  <c r="F80" i="2" s="1"/>
  <c r="E81" i="2"/>
  <c r="F81" i="2" s="1"/>
  <c r="E82" i="2"/>
  <c r="F82" i="2" s="1"/>
  <c r="E83" i="2"/>
  <c r="F83" i="2" s="1"/>
  <c r="E84" i="2"/>
  <c r="F84" i="2" s="1"/>
  <c r="E85" i="2"/>
  <c r="F85" i="2"/>
  <c r="E86" i="2"/>
  <c r="F86" i="2" s="1"/>
  <c r="E87" i="2"/>
  <c r="F87" i="2"/>
  <c r="E88" i="2"/>
  <c r="F88" i="2" s="1"/>
  <c r="E89" i="2"/>
  <c r="F89" i="2"/>
  <c r="E90" i="2"/>
  <c r="F90" i="2" s="1"/>
  <c r="E91" i="2"/>
  <c r="F91" i="2"/>
  <c r="E92" i="2"/>
  <c r="F92" i="2" s="1"/>
  <c r="E93" i="2"/>
  <c r="F93" i="2"/>
  <c r="E94" i="2"/>
  <c r="F94" i="2" s="1"/>
  <c r="E95" i="2"/>
  <c r="F95" i="2"/>
  <c r="E96" i="2"/>
  <c r="F96" i="2" s="1"/>
  <c r="E97" i="2"/>
  <c r="F97" i="2"/>
  <c r="E98" i="2"/>
  <c r="F98" i="2" s="1"/>
  <c r="E99" i="2"/>
  <c r="F99" i="2"/>
  <c r="E100" i="2"/>
  <c r="F100" i="2" s="1"/>
  <c r="E101" i="2"/>
  <c r="F101" i="2"/>
  <c r="E102" i="2"/>
  <c r="F102" i="2" s="1"/>
  <c r="E103" i="2"/>
  <c r="F103" i="2"/>
  <c r="E104" i="2"/>
  <c r="F104" i="2" s="1"/>
  <c r="E105" i="2"/>
  <c r="F105" i="2"/>
  <c r="E106" i="2"/>
  <c r="F106" i="2" s="1"/>
  <c r="E107" i="2"/>
  <c r="F107" i="2"/>
  <c r="E108" i="2"/>
  <c r="F108" i="2" s="1"/>
  <c r="E109" i="2"/>
  <c r="F109" i="2"/>
  <c r="E110" i="2"/>
  <c r="F110" i="2" s="1"/>
  <c r="E111" i="2"/>
  <c r="F111" i="2"/>
  <c r="E112" i="2"/>
  <c r="F112" i="2" s="1"/>
  <c r="E113" i="2"/>
  <c r="F113" i="2"/>
  <c r="E114" i="2"/>
  <c r="F114" i="2" s="1"/>
  <c r="E115" i="2"/>
  <c r="F115" i="2"/>
  <c r="E116" i="2"/>
  <c r="F116" i="2" s="1"/>
  <c r="E117" i="2"/>
  <c r="F117" i="2"/>
  <c r="E118" i="2"/>
  <c r="F118" i="2" s="1"/>
  <c r="N8" i="1"/>
  <c r="O8" i="1"/>
  <c r="P8" i="1"/>
  <c r="Q8" i="1" s="1"/>
  <c r="R8" i="1" s="1"/>
  <c r="S8" i="1"/>
  <c r="T8" i="1"/>
  <c r="U8" i="1" s="1"/>
  <c r="V8" i="1" s="1"/>
  <c r="W8" i="1" s="1"/>
  <c r="X8" i="1" s="1"/>
  <c r="N9" i="1"/>
  <c r="O9" i="1" s="1"/>
  <c r="P9" i="1"/>
  <c r="Q9" i="1" s="1"/>
  <c r="R9" i="1" s="1"/>
  <c r="S9" i="1" s="1"/>
  <c r="T9" i="1" s="1"/>
  <c r="U9" i="1" s="1"/>
  <c r="V9" i="1" s="1"/>
  <c r="W9" i="1" s="1"/>
  <c r="X9" i="1" s="1"/>
  <c r="N10" i="1"/>
  <c r="O10" i="1"/>
  <c r="P10" i="1" s="1"/>
  <c r="Q10" i="1" s="1"/>
  <c r="R10" i="1"/>
  <c r="S10" i="1"/>
  <c r="T10" i="1" s="1"/>
  <c r="U10" i="1" s="1"/>
  <c r="V10" i="1" s="1"/>
  <c r="W10" i="1" s="1"/>
  <c r="X10" i="1" s="1"/>
  <c r="N11" i="1"/>
  <c r="O11" i="1"/>
  <c r="P11" i="1" s="1"/>
  <c r="Q11" i="1" s="1"/>
  <c r="R11" i="1" s="1"/>
  <c r="S11" i="1" s="1"/>
  <c r="T11" i="1" s="1"/>
  <c r="U11" i="1" s="1"/>
  <c r="V11" i="1" s="1"/>
  <c r="W11" i="1" s="1"/>
  <c r="X11" i="1" s="1"/>
  <c r="N12" i="1"/>
  <c r="O12" i="1"/>
  <c r="P12" i="1"/>
  <c r="Q12" i="1" s="1"/>
  <c r="R12" i="1" s="1"/>
  <c r="S12" i="1" s="1"/>
  <c r="T12" i="1" s="1"/>
  <c r="U12" i="1" s="1"/>
  <c r="V12" i="1" s="1"/>
  <c r="W12" i="1" s="1"/>
  <c r="X12" i="1" s="1"/>
  <c r="N13" i="1"/>
  <c r="O13" i="1"/>
  <c r="P13" i="1"/>
  <c r="Q13" i="1" s="1"/>
  <c r="R13" i="1" s="1"/>
  <c r="S13" i="1" s="1"/>
  <c r="T13" i="1" s="1"/>
  <c r="U13" i="1" s="1"/>
  <c r="V13" i="1" s="1"/>
  <c r="W13" i="1" s="1"/>
  <c r="X13" i="1" s="1"/>
  <c r="N7" i="1"/>
  <c r="O7" i="1" s="1"/>
  <c r="P7" i="1"/>
  <c r="Q7" i="1" s="1"/>
  <c r="R7" i="1" s="1"/>
  <c r="S7" i="1" s="1"/>
  <c r="T7" i="1" s="1"/>
  <c r="U7" i="1" s="1"/>
  <c r="V7" i="1" s="1"/>
  <c r="W7" i="1" s="1"/>
  <c r="X7" i="1" s="1"/>
  <c r="N6" i="1"/>
  <c r="O6" i="1"/>
  <c r="P6" i="1" s="1"/>
  <c r="Q6" i="1" s="1"/>
  <c r="R6" i="1" s="1"/>
  <c r="S6" i="1" s="1"/>
  <c r="T6" i="1" s="1"/>
  <c r="U6" i="1" s="1"/>
  <c r="V6" i="1" s="1"/>
  <c r="W6" i="1" s="1"/>
  <c r="X6" i="1" s="1"/>
  <c r="N5" i="1"/>
  <c r="O5" i="1"/>
  <c r="P5" i="1" s="1"/>
  <c r="Q5" i="1" s="1"/>
  <c r="R5" i="1" s="1"/>
  <c r="S5" i="1" s="1"/>
  <c r="T5" i="1" s="1"/>
  <c r="U5" i="1" s="1"/>
  <c r="V5" i="1" s="1"/>
  <c r="W5" i="1" s="1"/>
  <c r="X5" i="1" s="1"/>
  <c r="J45" i="2" l="1"/>
  <c r="J93" i="2"/>
  <c r="AI30" i="1"/>
  <c r="AJ30" i="1"/>
  <c r="Y14" i="1"/>
  <c r="AI29" i="1"/>
  <c r="AJ29" i="1" s="1"/>
</calcChain>
</file>

<file path=xl/sharedStrings.xml><?xml version="1.0" encoding="utf-8"?>
<sst xmlns="http://schemas.openxmlformats.org/spreadsheetml/2006/main" count="1118" uniqueCount="147">
  <si>
    <t>Sample number</t>
  </si>
  <si>
    <t>Plate number</t>
  </si>
  <si>
    <t>Cell line</t>
  </si>
  <si>
    <t>Treatment</t>
  </si>
  <si>
    <t>MCF10A_WT</t>
  </si>
  <si>
    <t>MCFA10A_PI3Kmut</t>
  </si>
  <si>
    <t>EGFRi 0.3uM</t>
  </si>
  <si>
    <t>MEKi 0.002uM</t>
  </si>
  <si>
    <t>ERKi 0.02uM</t>
  </si>
  <si>
    <t>GSK3i 2uM</t>
  </si>
  <si>
    <t>IGF1Ri 3uM</t>
  </si>
  <si>
    <t>PI3Ki 1uM</t>
  </si>
  <si>
    <t>AKTi 1uM</t>
  </si>
  <si>
    <t>EGFRi 1uM</t>
  </si>
  <si>
    <t>MEKi 0.02uM</t>
  </si>
  <si>
    <t>ERKi 0.4uM</t>
  </si>
  <si>
    <t>GSK3i 5uM</t>
  </si>
  <si>
    <t>IGF1Ri 10uM</t>
  </si>
  <si>
    <t>PI3Ki 2uM</t>
  </si>
  <si>
    <t>AKTi 5uM</t>
  </si>
  <si>
    <t>mTORi 0.3uM</t>
  </si>
  <si>
    <t>EGFRi 0.3uM + MEKi 0.002uM</t>
  </si>
  <si>
    <t>EGFRi 0.3uM + ERKi 0.02uM</t>
  </si>
  <si>
    <t>IGF1Ri 3uM + AKTi 1uM</t>
  </si>
  <si>
    <t>DMSO</t>
  </si>
  <si>
    <t>mTORi 0.01uM</t>
  </si>
  <si>
    <t>RAFi 1uM</t>
  </si>
  <si>
    <t>IGF1Ri 3uM + mTORi 0.01 uM</t>
  </si>
  <si>
    <t>AKTi 1uM + mTORi 0.01uM</t>
  </si>
  <si>
    <t>PI3Ki 1uM + mTORi 0.01uM</t>
  </si>
  <si>
    <t>EGFRi 0.3uM + IGF1RI 3uM</t>
  </si>
  <si>
    <t>EGFRi 0.3uM + PI3Ki 1uM</t>
  </si>
  <si>
    <t>EGFRi 0.3uM + AKTi 1uM</t>
  </si>
  <si>
    <t>EGFRi 0.3uM + mTORi 0.01uM</t>
  </si>
  <si>
    <t>MEKi 0.002uM + PI3Ki 1uM</t>
  </si>
  <si>
    <t>ERKi 0.02uM + PI3Ki 1uM</t>
  </si>
  <si>
    <t>ERKi 0.02uM + AKTi 1uM</t>
  </si>
  <si>
    <t>MEKi 0.002uM + ERKi 0.02uM</t>
  </si>
  <si>
    <t>FGFRi 0.1uM</t>
  </si>
  <si>
    <t>Position on plate</t>
  </si>
  <si>
    <t>Lysis buffer</t>
  </si>
  <si>
    <t>96 well plate layout</t>
  </si>
  <si>
    <t>A</t>
  </si>
  <si>
    <t>B</t>
  </si>
  <si>
    <t>C</t>
  </si>
  <si>
    <t>D</t>
  </si>
  <si>
    <t>E</t>
  </si>
  <si>
    <t>F</t>
  </si>
  <si>
    <t>G</t>
  </si>
  <si>
    <t>H</t>
  </si>
  <si>
    <t>Loading dye</t>
  </si>
  <si>
    <t>volume RIPA</t>
  </si>
  <si>
    <t>volume protein</t>
  </si>
  <si>
    <t>% to the smallest</t>
  </si>
  <si>
    <r>
      <t>Protein [] (</t>
    </r>
    <r>
      <rPr>
        <sz val="12"/>
        <color theme="1"/>
        <rFont val="Calibri"/>
        <family val="2"/>
      </rPr>
      <t>µ</t>
    </r>
    <r>
      <rPr>
        <sz val="12"/>
        <color theme="1"/>
        <rFont val="Calibri"/>
        <family val="2"/>
        <scheme val="minor"/>
      </rPr>
      <t>g/</t>
    </r>
    <r>
      <rPr>
        <sz val="12"/>
        <color theme="1"/>
        <rFont val="Calibri"/>
        <family val="2"/>
      </rPr>
      <t>µ</t>
    </r>
    <r>
      <rPr>
        <sz val="12"/>
        <color theme="1"/>
        <rFont val="Calibri"/>
        <family val="2"/>
        <scheme val="minor"/>
      </rPr>
      <t>L)</t>
    </r>
  </si>
  <si>
    <t>Average</t>
  </si>
  <si>
    <t>Samples ABS</t>
  </si>
  <si>
    <t>#</t>
  </si>
  <si>
    <t>b</t>
  </si>
  <si>
    <t>m</t>
  </si>
  <si>
    <t>ABS (544) - blank</t>
  </si>
  <si>
    <t>ABS (544)</t>
  </si>
  <si>
    <r>
      <t>BSA (</t>
    </r>
    <r>
      <rPr>
        <sz val="12"/>
        <color theme="1"/>
        <rFont val="Calibri"/>
        <family val="2"/>
      </rPr>
      <t>µ</t>
    </r>
    <r>
      <rPr>
        <sz val="12"/>
        <color theme="1"/>
        <rFont val="Calibri"/>
        <family val="2"/>
        <scheme val="minor"/>
      </rPr>
      <t>g/mL)</t>
    </r>
  </si>
  <si>
    <t>ori6well</t>
  </si>
  <si>
    <t>96shipping</t>
  </si>
  <si>
    <t>column</t>
  </si>
  <si>
    <t>row</t>
  </si>
  <si>
    <t>dmso</t>
  </si>
  <si>
    <t>EGFRi</t>
  </si>
  <si>
    <t>Rafi</t>
  </si>
  <si>
    <t>MEKi</t>
  </si>
  <si>
    <t>ERKi</t>
  </si>
  <si>
    <t>GSK3i</t>
  </si>
  <si>
    <t>IGF1Ri</t>
  </si>
  <si>
    <t>PI3Ki</t>
  </si>
  <si>
    <t>AKTi</t>
  </si>
  <si>
    <t>mTORi</t>
  </si>
  <si>
    <t>FGFRi</t>
  </si>
  <si>
    <t>blank</t>
  </si>
  <si>
    <t>EGFRi + MEKi</t>
  </si>
  <si>
    <t>EGFRi + ERKi</t>
  </si>
  <si>
    <t>MEKi + ERKi</t>
  </si>
  <si>
    <t>IGF1Ri + AKTi</t>
  </si>
  <si>
    <t>IGF1Ri + mTORi</t>
  </si>
  <si>
    <t>AKTi + mTORi</t>
  </si>
  <si>
    <t>PI3Ki + mTORi</t>
  </si>
  <si>
    <t>EGFRi + IGF1Ri</t>
  </si>
  <si>
    <t>EGFRi + PI3Ki</t>
  </si>
  <si>
    <t>EGFRi + AKTi</t>
  </si>
  <si>
    <t>EGFRi + mTORi</t>
  </si>
  <si>
    <t>MEKi + PI3Ki</t>
  </si>
  <si>
    <t>ERKi + PI3Ki</t>
  </si>
  <si>
    <t>ERKi + AKTi</t>
  </si>
  <si>
    <t>treatShort</t>
  </si>
  <si>
    <t>PAO</t>
  </si>
  <si>
    <t>BioAkt</t>
  </si>
  <si>
    <t>µg/µL</t>
  </si>
  <si>
    <t>µL</t>
  </si>
  <si>
    <t>µg</t>
  </si>
  <si>
    <t>spalten</t>
  </si>
  <si>
    <t>zeilen</t>
  </si>
  <si>
    <t>minus x</t>
  </si>
  <si>
    <t>BioRad</t>
  </si>
  <si>
    <t>#wells</t>
  </si>
  <si>
    <t>#wells*1.2</t>
  </si>
  <si>
    <t>#AK</t>
  </si>
  <si>
    <t>beads/AK 1:</t>
  </si>
  <si>
    <t>*50-beads</t>
  </si>
  <si>
    <t>jeBead</t>
  </si>
  <si>
    <t>µL WP</t>
  </si>
  <si>
    <t>*25-sak</t>
  </si>
  <si>
    <t>je sAK</t>
  </si>
  <si>
    <t>µL AbDil</t>
  </si>
  <si>
    <t>strept für 50   AbDil nur 25</t>
  </si>
  <si>
    <t>µL Strep</t>
  </si>
  <si>
    <t>ProtAtOnce</t>
  </si>
  <si>
    <t>#wells, mal</t>
  </si>
  <si>
    <t>AssayBu</t>
  </si>
  <si>
    <t>50-beads</t>
  </si>
  <si>
    <t>20-detAb</t>
  </si>
  <si>
    <t>35-SAPE</t>
  </si>
  <si>
    <t>LPad35</t>
  </si>
  <si>
    <t>LPad50</t>
  </si>
  <si>
    <t>LysisBuffer</t>
  </si>
  <si>
    <t>Factor 1</t>
  </si>
  <si>
    <t>Factor 2</t>
  </si>
  <si>
    <t>500mM PMSF</t>
  </si>
  <si>
    <t>water</t>
  </si>
  <si>
    <t>PlexPlateAnno (4x)</t>
  </si>
  <si>
    <t>mutant</t>
  </si>
  <si>
    <t>FI</t>
  </si>
  <si>
    <t>count</t>
  </si>
  <si>
    <t>wt</t>
  </si>
  <si>
    <t>P70S6K</t>
  </si>
  <si>
    <t>EGFR</t>
  </si>
  <si>
    <t>PRAS40</t>
  </si>
  <si>
    <t>ERK1</t>
  </si>
  <si>
    <t>RS6</t>
  </si>
  <si>
    <t>GSK3</t>
  </si>
  <si>
    <t>MEK1</t>
  </si>
  <si>
    <t>Akt1</t>
  </si>
  <si>
    <t>CREB1</t>
  </si>
  <si>
    <t>blank?</t>
  </si>
  <si>
    <t>mean blank</t>
  </si>
  <si>
    <t>min</t>
  </si>
  <si>
    <t>3max/3min</t>
  </si>
  <si>
    <t>Sample_number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</si>
</sst>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3"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font>
    <font>
      <sz val="12"/>
      <color theme="4" tint="-0.249977111117893"/>
      <name val="Calibri"/>
      <scheme val="minor"/>
    </font>
    <font>
      <b/>
      <sz val="11"/>
      <color rgb="FF1FBCD1"/>
      <name val="Calibri"/>
      <family val="2"/>
      <scheme val="minor"/>
    </font>
    <font>
      <b/>
      <sz val="11"/>
      <color rgb="FFFF0000"/>
      <name val="Calibri"/>
      <family val="2"/>
      <scheme val="minor"/>
    </font>
    <font>
      <sz val="11"/>
      <color theme="3"/>
      <name val="Calibri"/>
      <family val="2"/>
      <scheme val="minor"/>
    </font>
    <font>
      <sz val="10"/>
      <name val="Arial"/>
      <family val="2"/>
    </font>
    <font>
      <sz val="8"/>
      <name val="Calibri"/>
      <family val="2"/>
      <scheme val="minor"/>
    </font>
    <font>
      <sz val="11"/>
      <color rgb="FFC00000"/>
      <name val="Calibri"/>
      <family val="2"/>
      <scheme val="minor"/>
    </font>
    <font>
      <sz val="12"/>
      <color theme="9"/>
      <name val="Calibri"/>
      <scheme val="minor"/>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thin">
        <color auto="1"/>
      </left>
      <right/>
      <top/>
      <bottom style="thin">
        <color auto="1"/>
      </bottom>
      <diagonal/>
    </border>
    <border>
      <left/>
      <right/>
      <top/>
      <bottom style="thin">
        <color auto="1"/>
      </bottom>
      <diagonal/>
    </border>
  </borders>
  <cellStyleXfs count="7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9">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164" fontId="0" fillId="0" borderId="1" xfId="0" applyNumberFormat="1" applyBorder="1"/>
    <xf numFmtId="165" fontId="0" fillId="0" borderId="1" xfId="0" applyNumberFormat="1" applyBorder="1"/>
    <xf numFmtId="0" fontId="0" fillId="0" borderId="1" xfId="0" applyBorder="1"/>
    <xf numFmtId="165" fontId="0" fillId="0" borderId="0" xfId="0" applyNumberFormat="1"/>
    <xf numFmtId="0" fontId="0" fillId="0" borderId="3" xfId="0" applyBorder="1" applyAlignment="1">
      <alignment horizontal="center" vertical="center"/>
    </xf>
    <xf numFmtId="0" fontId="0" fillId="0" borderId="1" xfId="0" applyBorder="1" applyAlignment="1">
      <alignment horizontal="center"/>
    </xf>
    <xf numFmtId="0" fontId="0" fillId="0" borderId="1" xfId="0" applyBorder="1" applyAlignment="1">
      <alignment wrapText="1"/>
    </xf>
    <xf numFmtId="0" fontId="3" fillId="0" borderId="0" xfId="0" applyFont="1" applyFill="1" applyBorder="1" applyAlignment="1">
      <alignment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Border="1"/>
    <xf numFmtId="0" fontId="3" fillId="0" borderId="0" xfId="0" applyFont="1" applyFill="1" applyBorder="1" applyAlignment="1">
      <alignment horizontal="center" vertical="center"/>
    </xf>
    <xf numFmtId="0" fontId="0" fillId="0" borderId="0" xfId="0" applyFill="1" applyBorder="1"/>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164" fontId="0" fillId="0" borderId="0" xfId="0" applyNumberFormat="1" applyFill="1" applyBorder="1"/>
    <xf numFmtId="0" fontId="0" fillId="0" borderId="0" xfId="0" applyFill="1" applyBorder="1" applyAlignment="1">
      <alignment horizontal="right"/>
    </xf>
    <xf numFmtId="2" fontId="0" fillId="0" borderId="0" xfId="0" applyNumberFormat="1"/>
    <xf numFmtId="0" fontId="0" fillId="0" borderId="4" xfId="0" applyBorder="1"/>
    <xf numFmtId="0" fontId="0" fillId="0" borderId="5" xfId="0" applyBorder="1"/>
    <xf numFmtId="0" fontId="0" fillId="0" borderId="6" xfId="0" applyBorder="1"/>
    <xf numFmtId="0" fontId="6" fillId="0" borderId="7" xfId="0" applyFont="1" applyBorder="1"/>
    <xf numFmtId="1" fontId="0" fillId="0" borderId="0" xfId="0" applyNumberFormat="1" applyBorder="1"/>
    <xf numFmtId="1" fontId="7" fillId="0" borderId="0" xfId="0" applyNumberFormat="1" applyFont="1" applyBorder="1"/>
    <xf numFmtId="0" fontId="7" fillId="0" borderId="0" xfId="0" applyFont="1" applyBorder="1"/>
    <xf numFmtId="164" fontId="8" fillId="0" borderId="0" xfId="0" applyNumberFormat="1" applyFont="1" applyBorder="1"/>
    <xf numFmtId="1" fontId="8" fillId="0" borderId="0" xfId="0" applyNumberFormat="1" applyFont="1" applyBorder="1"/>
    <xf numFmtId="0" fontId="0" fillId="0" borderId="8" xfId="0" applyBorder="1"/>
    <xf numFmtId="1" fontId="0" fillId="0" borderId="9" xfId="0" applyNumberFormat="1" applyBorder="1"/>
    <xf numFmtId="0" fontId="0" fillId="0" borderId="9" xfId="0" applyBorder="1"/>
    <xf numFmtId="1" fontId="9" fillId="0" borderId="0" xfId="0" applyNumberFormat="1" applyFont="1" applyBorder="1"/>
    <xf numFmtId="164" fontId="9" fillId="0" borderId="0" xfId="0" applyNumberFormat="1" applyFont="1" applyBorder="1"/>
    <xf numFmtId="1" fontId="0" fillId="0" borderId="0" xfId="0" applyNumberFormat="1"/>
    <xf numFmtId="0" fontId="3" fillId="0" borderId="0" xfId="0" applyFont="1" applyFill="1" applyBorder="1" applyAlignment="1">
      <alignment horizontal="right"/>
    </xf>
    <xf numFmtId="164" fontId="3" fillId="0" borderId="0" xfId="0" applyNumberFormat="1" applyFont="1" applyFill="1" applyBorder="1"/>
    <xf numFmtId="0" fontId="11" fillId="0" borderId="0" xfId="0" applyFont="1"/>
    <xf numFmtId="1" fontId="11" fillId="0" borderId="0" xfId="0" applyNumberFormat="1" applyFont="1"/>
    <xf numFmtId="164" fontId="11" fillId="0" borderId="0" xfId="0" applyNumberFormat="1" applyFont="1"/>
    <xf numFmtId="0" fontId="12" fillId="0" borderId="0" xfId="0" applyFont="1"/>
    <xf numFmtId="164" fontId="0" fillId="0" borderId="0" xfId="0" applyNumberFormat="1"/>
    <xf numFmtId="0" fontId="0" fillId="0" borderId="1" xfId="0" applyBorder="1" applyAlignment="1">
      <alignment horizontal="center" vertical="center"/>
    </xf>
    <xf numFmtId="0" fontId="0" fillId="0" borderId="1" xfId="0" applyBorder="1" applyAlignment="1">
      <alignment horizontal="center" wrapText="1"/>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2" xfId="0" applyBorder="1" applyAlignment="1">
      <alignment horizontal="center" wrapText="1"/>
    </xf>
    <xf numFmtId="0" fontId="0" fillId="0" borderId="0" xfId="0"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0" xfId="0" applyFill="1" applyBorder="1" applyAlignment="1">
      <alignment horizontal="center"/>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32628156564128502"/>
                  <c:y val="0.13068599585673599"/>
                </c:manualLayout>
              </c:layout>
              <c:numFmt formatCode="General" sourceLinked="0"/>
            </c:trendlineLbl>
          </c:trendline>
          <c:xVal>
            <c:numRef>
              <c:f>'BCA PTPN11'!$B$12:$B$19</c:f>
              <c:numCache>
                <c:formatCode>General</c:formatCode>
                <c:ptCount val="8"/>
                <c:pt idx="2">
                  <c:v>20</c:v>
                </c:pt>
                <c:pt idx="3">
                  <c:v>10</c:v>
                </c:pt>
                <c:pt idx="4">
                  <c:v>5</c:v>
                </c:pt>
                <c:pt idx="5">
                  <c:v>2.5</c:v>
                </c:pt>
                <c:pt idx="6">
                  <c:v>1.25</c:v>
                </c:pt>
                <c:pt idx="7">
                  <c:v>0</c:v>
                </c:pt>
              </c:numCache>
            </c:numRef>
          </c:xVal>
          <c:yVal>
            <c:numRef>
              <c:f>'BCA PTPN11'!$F$12:$F$19</c:f>
              <c:numCache>
                <c:formatCode>General</c:formatCode>
                <c:ptCount val="8"/>
                <c:pt idx="2">
                  <c:v>0.54849999999999999</c:v>
                </c:pt>
                <c:pt idx="3">
                  <c:v>0.316</c:v>
                </c:pt>
                <c:pt idx="4">
                  <c:v>0.16949999999999998</c:v>
                </c:pt>
                <c:pt idx="5">
                  <c:v>8.5999999999999993E-2</c:v>
                </c:pt>
                <c:pt idx="6">
                  <c:v>4.0999999999999995E-2</c:v>
                </c:pt>
                <c:pt idx="7">
                  <c:v>0</c:v>
                </c:pt>
              </c:numCache>
            </c:numRef>
          </c:yVal>
          <c:smooth val="0"/>
          <c:extLst>
            <c:ext xmlns:c16="http://schemas.microsoft.com/office/drawing/2014/chart" uri="{C3380CC4-5D6E-409C-BE32-E72D297353CC}">
              <c16:uniqueId val="{00000001-22F3-0E43-A447-133A2101F534}"/>
            </c:ext>
          </c:extLst>
        </c:ser>
        <c:dLbls>
          <c:showLegendKey val="0"/>
          <c:showVal val="0"/>
          <c:showCatName val="0"/>
          <c:showSerName val="0"/>
          <c:showPercent val="0"/>
          <c:showBubbleSize val="0"/>
        </c:dLbls>
        <c:axId val="-2112242008"/>
        <c:axId val="-2067988744"/>
      </c:scatterChart>
      <c:valAx>
        <c:axId val="-2112242008"/>
        <c:scaling>
          <c:orientation val="minMax"/>
        </c:scaling>
        <c:delete val="0"/>
        <c:axPos val="b"/>
        <c:numFmt formatCode="General" sourceLinked="1"/>
        <c:majorTickMark val="out"/>
        <c:minorTickMark val="none"/>
        <c:tickLblPos val="nextTo"/>
        <c:crossAx val="-2067988744"/>
        <c:crosses val="autoZero"/>
        <c:crossBetween val="midCat"/>
      </c:valAx>
      <c:valAx>
        <c:axId val="-2067988744"/>
        <c:scaling>
          <c:orientation val="minMax"/>
        </c:scaling>
        <c:delete val="0"/>
        <c:axPos val="l"/>
        <c:majorGridlines/>
        <c:numFmt formatCode="General" sourceLinked="1"/>
        <c:majorTickMark val="out"/>
        <c:minorTickMark val="none"/>
        <c:tickLblPos val="nextTo"/>
        <c:crossAx val="-21122420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409574</xdr:colOff>
      <xdr:row>9</xdr:row>
      <xdr:rowOff>61912</xdr:rowOff>
    </xdr:from>
    <xdr:to>
      <xdr:col>11</xdr:col>
      <xdr:colOff>247650</xdr:colOff>
      <xdr:row>18</xdr:row>
      <xdr:rowOff>67627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939800</xdr:colOff>
      <xdr:row>28</xdr:row>
      <xdr:rowOff>127000</xdr:rowOff>
    </xdr:from>
    <xdr:ext cx="10883899" cy="4539704"/>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4292600" y="5867400"/>
          <a:ext cx="10883899" cy="4539704"/>
        </a:xfrm>
        <a:prstGeom prst="rect">
          <a:avLst/>
        </a:prstGeom>
        <a:solidFill>
          <a:srgbClr val="C0504D"/>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a:t>Hi Anja,</a:t>
          </a:r>
        </a:p>
        <a:p>
          <a:endParaRPr lang="de-DE" sz="1100"/>
        </a:p>
        <a:p>
          <a:r>
            <a:rPr lang="de-DE" sz="1100"/>
            <a:t>We’ll soon be doing perturbation experiments here at the NKI, for which we would like to do luminex analyses. For now, this will be restricted to 1 96-well-plate.</a:t>
          </a:r>
        </a:p>
        <a:p>
          <a:r>
            <a:rPr lang="de-DE" sz="1100"/>
            <a:t>I’ve discussed this with Nils, and he agreed that we could send the samples to Berlin for the luminex analyses (We’ll pay for the assays).</a:t>
          </a:r>
        </a:p>
        <a:p>
          <a:r>
            <a:rPr lang="de-DE" sz="1100"/>
            <a:t>I want to use the data for a grant proposal that is due early Januari, so I hope to have the samples analyzes by the end of December.</a:t>
          </a:r>
        </a:p>
        <a:p>
          <a:r>
            <a:rPr lang="de-DE" sz="1100"/>
            <a:t> *   Would it be possible for you to do the assays before the end of December?</a:t>
          </a:r>
        </a:p>
        <a:p>
          <a:r>
            <a:rPr lang="de-DE" sz="1100"/>
            <a:t> *   If so, by when at latest do you need to have the samples?</a:t>
          </a:r>
        </a:p>
        <a:p>
          <a:r>
            <a:rPr lang="de-DE" sz="1100"/>
            <a:t>If there are no setbacks, end of November should be doable for us.</a:t>
          </a:r>
        </a:p>
        <a:p>
          <a:r>
            <a:rPr lang="de-DE" sz="1100"/>
            <a:t>Many thanks in advance. Kind regards, Evert</a:t>
          </a:r>
        </a:p>
        <a:p>
          <a:r>
            <a:rPr lang="de-DE" sz="1100"/>
            <a:t>PS:  We’d like to use the 9-plex Prot-as-Once assay targeting AKT-MAPK  (AKT, MEK1, EGFR, GSK3, p70, ERK1, RS6, CREB1, AKTS1/PRAS40). As I understand it, you have quite some of this assay left. Mathurin mentioned that the AKT epitope in this assay didn’t work properly, so if it is possible, we’d also like to do the BioRad AKT (S473?).</a:t>
          </a:r>
        </a:p>
        <a:p>
          <a:r>
            <a:rPr lang="de-DE" sz="1100"/>
            <a:t>-----</a:t>
          </a:r>
        </a:p>
        <a:p>
          <a:r>
            <a:rPr lang="de-DE" sz="1100"/>
            <a:t>Evert Bosdriesz, PhD</a:t>
          </a:r>
        </a:p>
        <a:p>
          <a:r>
            <a:rPr lang="de-DE" sz="1100"/>
            <a:t>Computational Cancer Biology</a:t>
          </a:r>
        </a:p>
        <a:p>
          <a:r>
            <a:rPr lang="de-DE" sz="1100"/>
            <a:t>The Netherlands Cancer Institute</a:t>
          </a:r>
        </a:p>
        <a:p>
          <a:r>
            <a:rPr lang="de-DE" sz="1100"/>
            <a:t>Plesmanlaan 121, 1066 CX Amsterdam</a:t>
          </a:r>
        </a:p>
        <a:p>
          <a:r>
            <a:rPr lang="de-DE" sz="1100"/>
            <a:t>The Netherlands</a:t>
          </a:r>
        </a:p>
        <a:p>
          <a:endParaRPr lang="de-DE" sz="1100"/>
        </a:p>
        <a:p>
          <a:r>
            <a:rPr lang="de-DE" sz="1100"/>
            <a:t>Anja: to be able to also run biorad akt, I’ll need 35 to 40 µg protein (15 for PAO; 20 for BioRad)  and a conc of 0.5µg/µL</a:t>
          </a:r>
        </a:p>
        <a:p>
          <a:endParaRPr lang="de-DE" sz="1100"/>
        </a:p>
        <a:p>
          <a:endParaRPr lang="de-DE" sz="1100"/>
        </a:p>
        <a:p>
          <a:r>
            <a:rPr lang="de-DE" sz="1100"/>
            <a:t>As promised, here are the sample annotations (20171201-perturbation-samples.xlsx) and protein measurements (20171201-BCA Luminex.xlsx)</a:t>
          </a:r>
        </a:p>
        <a:p>
          <a:r>
            <a:rPr lang="de-DE" sz="1400" b="1"/>
            <a:t>Each well contains 60µL. The protein concentrations are ~ 0.7 µg/µL for the WT (rows A-D on the plate) and ~1µg/µL for the PI3Kmut (row E-H)</a:t>
          </a:r>
        </a:p>
        <a:p>
          <a:r>
            <a:rPr lang="de-DE" sz="1100"/>
            <a:t>If you need any other information, or anything is unclear, please let me know.</a:t>
          </a:r>
        </a:p>
        <a:p>
          <a:r>
            <a:rPr lang="de-DE" sz="1100"/>
            <a:t>Best,Evert</a:t>
          </a:r>
        </a:p>
        <a:p>
          <a:r>
            <a:rPr lang="de-DE" sz="1100"/>
            <a:t>PS: Don’t pay attention to the columns "Plate Number" and "Position on plate”. These refer to the 6-well plates we did the experiments in, not the 96-well plate we send the samples in.</a:t>
          </a:r>
        </a:p>
      </xdr:txBody>
    </xdr:sp>
    <xdr:clientData/>
  </xdr:oneCellAnchor>
  <xdr:oneCellAnchor>
    <xdr:from>
      <xdr:col>15</xdr:col>
      <xdr:colOff>254000</xdr:colOff>
      <xdr:row>18</xdr:row>
      <xdr:rowOff>152400</xdr:rowOff>
    </xdr:from>
    <xdr:ext cx="1644901" cy="1785104"/>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12547600" y="3606800"/>
          <a:ext cx="1644901" cy="1785104"/>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filtrate before use</a:t>
          </a:r>
        </a:p>
        <a:p>
          <a:endParaRPr lang="de-DE" sz="1100"/>
        </a:p>
        <a:p>
          <a:r>
            <a:rPr lang="de-DE" sz="1100"/>
            <a:t>4 plexplates:</a:t>
          </a:r>
        </a:p>
        <a:p>
          <a:r>
            <a:rPr lang="de-DE" sz="1100"/>
            <a:t>2x BioRad_Akt</a:t>
          </a:r>
        </a:p>
        <a:p>
          <a:r>
            <a:rPr lang="de-DE" sz="1100"/>
            <a:t>2x PAO</a:t>
          </a:r>
        </a:p>
        <a:p>
          <a:r>
            <a:rPr lang="de-DE" sz="1100"/>
            <a:t>1</a:t>
          </a:r>
          <a:r>
            <a:rPr lang="de-DE" sz="1100" baseline="0"/>
            <a:t> cellline each..</a:t>
          </a:r>
        </a:p>
        <a:p>
          <a:endParaRPr lang="de-DE" sz="1100" baseline="0"/>
        </a:p>
        <a:p>
          <a:r>
            <a:rPr lang="de-DE" sz="1100" baseline="0"/>
            <a:t>always: rows A-D for cells</a:t>
          </a:r>
        </a:p>
        <a:p>
          <a:r>
            <a:rPr lang="de-DE" sz="1100" baseline="0"/>
            <a:t>E123 for blank</a:t>
          </a:r>
        </a:p>
        <a:p>
          <a:r>
            <a:rPr lang="de-DE" sz="1100" baseline="0"/>
            <a:t>some E/F for water.</a:t>
          </a:r>
          <a:endParaRPr lang="de-DE"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8"/>
  <sheetViews>
    <sheetView tabSelected="1" topLeftCell="A10" workbookViewId="0">
      <selection activeCell="K22" sqref="K22"/>
    </sheetView>
  </sheetViews>
  <sheetFormatPr baseColWidth="10" defaultColWidth="11" defaultRowHeight="16" x14ac:dyDescent="0.2"/>
  <cols>
    <col min="1" max="1" width="16.5" bestFit="1" customWidth="1"/>
    <col min="2" max="2" width="25.83203125" bestFit="1" customWidth="1"/>
    <col min="3" max="4" width="8.6640625" bestFit="1" customWidth="1"/>
    <col min="5" max="5" width="7.5" bestFit="1" customWidth="1"/>
    <col min="6" max="6" width="15.1640625" bestFit="1" customWidth="1"/>
    <col min="7" max="10" width="8.6640625" customWidth="1"/>
  </cols>
  <sheetData>
    <row r="1" spans="2:14" x14ac:dyDescent="0.2">
      <c r="B1" s="5"/>
      <c r="C1" s="5">
        <v>1</v>
      </c>
      <c r="D1" s="5">
        <v>2</v>
      </c>
      <c r="E1" s="5">
        <v>3</v>
      </c>
      <c r="F1" s="5">
        <v>4</v>
      </c>
      <c r="G1" s="5">
        <v>5</v>
      </c>
      <c r="H1" s="5">
        <v>6</v>
      </c>
      <c r="I1" s="5">
        <v>7</v>
      </c>
      <c r="J1" s="5">
        <v>8</v>
      </c>
      <c r="K1" s="5">
        <f>J1+1</f>
        <v>9</v>
      </c>
      <c r="L1" s="5">
        <f>K1+1</f>
        <v>10</v>
      </c>
      <c r="M1" s="5">
        <f>L1+1</f>
        <v>11</v>
      </c>
      <c r="N1" s="5">
        <f>M1+1</f>
        <v>12</v>
      </c>
    </row>
    <row r="2" spans="2:14" x14ac:dyDescent="0.2">
      <c r="B2" s="5" t="s">
        <v>42</v>
      </c>
      <c r="C2">
        <v>0.16900000000000001</v>
      </c>
      <c r="D2">
        <v>0.17</v>
      </c>
      <c r="E2">
        <v>0.17100000000000001</v>
      </c>
      <c r="F2">
        <v>0.16600000000000001</v>
      </c>
      <c r="G2">
        <v>0.16300000000000001</v>
      </c>
      <c r="H2">
        <v>0.161</v>
      </c>
      <c r="I2">
        <v>0.16900000000000001</v>
      </c>
      <c r="J2">
        <v>0.17299999999999999</v>
      </c>
      <c r="K2">
        <v>0.16700000000000001</v>
      </c>
      <c r="L2">
        <v>0.16800000000000001</v>
      </c>
      <c r="M2">
        <v>0.16500000000000001</v>
      </c>
      <c r="N2">
        <v>0.16900000000000001</v>
      </c>
    </row>
    <row r="3" spans="2:14" x14ac:dyDescent="0.2">
      <c r="B3" s="5" t="s">
        <v>43</v>
      </c>
      <c r="C3">
        <v>9.7000000000000003E-2</v>
      </c>
      <c r="D3">
        <v>0.157</v>
      </c>
      <c r="E3">
        <v>0.153</v>
      </c>
      <c r="F3">
        <v>0.157</v>
      </c>
      <c r="G3">
        <v>0.152</v>
      </c>
      <c r="H3">
        <v>0.14699999999999999</v>
      </c>
      <c r="I3">
        <v>0.159</v>
      </c>
      <c r="J3">
        <v>0.16200000000000001</v>
      </c>
      <c r="K3">
        <v>0.16200000000000001</v>
      </c>
      <c r="L3">
        <v>0.155</v>
      </c>
      <c r="M3">
        <v>0.157</v>
      </c>
      <c r="N3">
        <v>0.159</v>
      </c>
    </row>
    <row r="4" spans="2:14" x14ac:dyDescent="0.2">
      <c r="B4" s="5" t="s">
        <v>44</v>
      </c>
      <c r="C4">
        <v>0.156</v>
      </c>
      <c r="D4">
        <v>0.161</v>
      </c>
      <c r="E4">
        <v>0.16400000000000001</v>
      </c>
      <c r="F4">
        <v>0.16300000000000001</v>
      </c>
      <c r="G4">
        <v>0.16400000000000001</v>
      </c>
      <c r="H4">
        <v>0.16200000000000001</v>
      </c>
      <c r="I4">
        <v>0.16700000000000001</v>
      </c>
      <c r="J4">
        <v>0.16300000000000001</v>
      </c>
      <c r="K4">
        <v>0.17199999999999999</v>
      </c>
      <c r="L4">
        <v>0.16600000000000001</v>
      </c>
      <c r="M4">
        <v>0.16</v>
      </c>
      <c r="N4">
        <v>0.16500000000000001</v>
      </c>
    </row>
    <row r="5" spans="2:14" x14ac:dyDescent="0.2">
      <c r="B5" s="5" t="s">
        <v>45</v>
      </c>
      <c r="C5">
        <v>0.16500000000000001</v>
      </c>
      <c r="D5">
        <v>0.16300000000000001</v>
      </c>
      <c r="E5">
        <v>0.16200000000000001</v>
      </c>
      <c r="F5">
        <v>0.161</v>
      </c>
      <c r="G5">
        <v>0.16300000000000001</v>
      </c>
      <c r="H5">
        <v>0.16400000000000001</v>
      </c>
      <c r="I5">
        <v>0.155</v>
      </c>
      <c r="J5">
        <v>0.153</v>
      </c>
      <c r="K5">
        <v>0.155</v>
      </c>
      <c r="L5">
        <v>0.152</v>
      </c>
      <c r="M5">
        <v>0.152</v>
      </c>
      <c r="N5">
        <v>0.154</v>
      </c>
    </row>
    <row r="6" spans="2:14" x14ac:dyDescent="0.2">
      <c r="B6" s="5" t="s">
        <v>46</v>
      </c>
      <c r="C6">
        <v>0.19</v>
      </c>
      <c r="D6">
        <v>0.192</v>
      </c>
      <c r="E6">
        <v>0.2</v>
      </c>
      <c r="F6">
        <v>0.20100000000000001</v>
      </c>
      <c r="G6">
        <v>0.19500000000000001</v>
      </c>
      <c r="H6">
        <v>0.20200000000000001</v>
      </c>
      <c r="I6">
        <v>0.193</v>
      </c>
      <c r="J6">
        <v>0.20899999999999999</v>
      </c>
      <c r="K6">
        <v>0.20200000000000001</v>
      </c>
      <c r="L6">
        <v>0.19700000000000001</v>
      </c>
      <c r="M6">
        <v>0.20100000000000001</v>
      </c>
      <c r="N6">
        <v>0.20399999999999999</v>
      </c>
    </row>
    <row r="7" spans="2:14" x14ac:dyDescent="0.2">
      <c r="B7" s="5" t="s">
        <v>47</v>
      </c>
      <c r="C7">
        <v>9.2999999999999999E-2</v>
      </c>
      <c r="D7">
        <v>0.185</v>
      </c>
      <c r="E7">
        <v>0.189</v>
      </c>
      <c r="F7">
        <v>0.191</v>
      </c>
      <c r="G7">
        <v>0.19</v>
      </c>
      <c r="H7">
        <v>0.192</v>
      </c>
      <c r="I7">
        <v>0.185</v>
      </c>
      <c r="J7">
        <v>0.186</v>
      </c>
      <c r="K7">
        <v>0.182</v>
      </c>
      <c r="L7">
        <v>0.19</v>
      </c>
      <c r="M7">
        <v>0.186</v>
      </c>
      <c r="N7">
        <v>0.189</v>
      </c>
    </row>
    <row r="8" spans="2:14" x14ac:dyDescent="0.2">
      <c r="B8" s="5" t="s">
        <v>48</v>
      </c>
      <c r="C8">
        <v>0.2</v>
      </c>
      <c r="D8">
        <v>0.19700000000000001</v>
      </c>
      <c r="E8">
        <v>0.192</v>
      </c>
      <c r="F8">
        <v>0.2</v>
      </c>
      <c r="G8">
        <v>0.20699999999999999</v>
      </c>
      <c r="H8">
        <v>0.20200000000000001</v>
      </c>
      <c r="I8">
        <v>0.20200000000000001</v>
      </c>
      <c r="J8">
        <v>0.184</v>
      </c>
      <c r="K8">
        <v>0.17799999999999999</v>
      </c>
      <c r="L8">
        <v>0.191</v>
      </c>
      <c r="M8">
        <v>0.191</v>
      </c>
      <c r="N8">
        <v>0.19800000000000001</v>
      </c>
    </row>
    <row r="9" spans="2:14" x14ac:dyDescent="0.2">
      <c r="B9" s="5" t="s">
        <v>49</v>
      </c>
      <c r="C9">
        <v>0.20499999999999999</v>
      </c>
      <c r="D9">
        <v>0.19700000000000001</v>
      </c>
      <c r="E9">
        <v>0.19700000000000001</v>
      </c>
      <c r="F9">
        <v>0.19700000000000001</v>
      </c>
      <c r="G9">
        <v>0.19900000000000001</v>
      </c>
      <c r="H9">
        <v>0.19</v>
      </c>
      <c r="I9">
        <v>0.189</v>
      </c>
      <c r="J9">
        <v>0.19</v>
      </c>
      <c r="K9">
        <v>0.187</v>
      </c>
      <c r="L9">
        <v>0.189</v>
      </c>
      <c r="M9">
        <v>0.18</v>
      </c>
      <c r="N9">
        <v>0.19600000000000001</v>
      </c>
    </row>
    <row r="11" spans="2:14" ht="32" x14ac:dyDescent="0.2">
      <c r="B11" s="5" t="s">
        <v>62</v>
      </c>
      <c r="C11" s="5" t="s">
        <v>61</v>
      </c>
      <c r="D11" s="5" t="s">
        <v>61</v>
      </c>
      <c r="E11" s="5" t="s">
        <v>55</v>
      </c>
      <c r="F11" s="9" t="s">
        <v>60</v>
      </c>
    </row>
    <row r="12" spans="2:14" x14ac:dyDescent="0.2">
      <c r="B12" s="5"/>
      <c r="E12" s="5"/>
      <c r="F12" s="5"/>
    </row>
    <row r="13" spans="2:14" x14ac:dyDescent="0.2">
      <c r="B13" s="5"/>
      <c r="E13" s="5"/>
      <c r="F13" s="5"/>
    </row>
    <row r="14" spans="2:14" x14ac:dyDescent="0.2">
      <c r="B14" s="8">
        <v>20</v>
      </c>
      <c r="C14">
        <v>0.61199999999999999</v>
      </c>
      <c r="D14">
        <v>0.61699999999999999</v>
      </c>
      <c r="E14" s="5">
        <f t="shared" ref="E14:E19" si="0">AVERAGE(C14:D14)</f>
        <v>0.61450000000000005</v>
      </c>
      <c r="F14" s="5">
        <f t="shared" ref="F14:F19" si="1">E14-$E$19</f>
        <v>0.54849999999999999</v>
      </c>
    </row>
    <row r="15" spans="2:14" x14ac:dyDescent="0.2">
      <c r="B15" s="8">
        <v>10</v>
      </c>
      <c r="C15">
        <v>0.38300000000000001</v>
      </c>
      <c r="D15">
        <v>0.38100000000000001</v>
      </c>
      <c r="E15" s="5">
        <f t="shared" si="0"/>
        <v>0.38200000000000001</v>
      </c>
      <c r="F15" s="5">
        <f t="shared" si="1"/>
        <v>0.316</v>
      </c>
    </row>
    <row r="16" spans="2:14" x14ac:dyDescent="0.2">
      <c r="B16" s="8">
        <v>5</v>
      </c>
      <c r="C16">
        <v>0.23499999999999999</v>
      </c>
      <c r="D16">
        <v>0.23599999999999999</v>
      </c>
      <c r="E16" s="5">
        <f t="shared" si="0"/>
        <v>0.23549999999999999</v>
      </c>
      <c r="F16" s="5">
        <f t="shared" si="1"/>
        <v>0.16949999999999998</v>
      </c>
    </row>
    <row r="17" spans="1:12" x14ac:dyDescent="0.2">
      <c r="B17" s="8">
        <v>2.5</v>
      </c>
      <c r="C17">
        <v>0.152</v>
      </c>
      <c r="D17">
        <v>0.152</v>
      </c>
      <c r="E17" s="5">
        <f t="shared" si="0"/>
        <v>0.152</v>
      </c>
      <c r="F17" s="5">
        <f t="shared" si="1"/>
        <v>8.5999999999999993E-2</v>
      </c>
    </row>
    <row r="18" spans="1:12" x14ac:dyDescent="0.2">
      <c r="B18" s="8">
        <v>1.25</v>
      </c>
      <c r="C18">
        <v>0.108</v>
      </c>
      <c r="D18">
        <v>0.106</v>
      </c>
      <c r="E18" s="5">
        <f t="shared" si="0"/>
        <v>0.107</v>
      </c>
      <c r="F18" s="5">
        <f t="shared" si="1"/>
        <v>4.0999999999999995E-2</v>
      </c>
    </row>
    <row r="19" spans="1:12" x14ac:dyDescent="0.2">
      <c r="B19" s="8">
        <v>0</v>
      </c>
      <c r="C19">
        <v>6.6000000000000003E-2</v>
      </c>
      <c r="D19">
        <v>6.6000000000000003E-2</v>
      </c>
      <c r="E19" s="5">
        <f t="shared" si="0"/>
        <v>6.6000000000000003E-2</v>
      </c>
      <c r="F19" s="5">
        <f t="shared" si="1"/>
        <v>0</v>
      </c>
    </row>
    <row r="20" spans="1:12" x14ac:dyDescent="0.2">
      <c r="G20" s="7" t="s">
        <v>59</v>
      </c>
      <c r="H20" s="7">
        <v>2.7400000000000001E-2</v>
      </c>
      <c r="I20" s="7" t="s">
        <v>58</v>
      </c>
      <c r="J20" s="7">
        <v>1.6500000000000001E-2</v>
      </c>
    </row>
    <row r="21" spans="1:12" x14ac:dyDescent="0.2">
      <c r="B21" s="46" t="s">
        <v>57</v>
      </c>
      <c r="C21" s="48" t="s">
        <v>56</v>
      </c>
      <c r="D21" s="48"/>
      <c r="E21" s="48" t="s">
        <v>55</v>
      </c>
      <c r="F21" s="50" t="s">
        <v>54</v>
      </c>
      <c r="G21" s="53" t="s">
        <v>53</v>
      </c>
      <c r="H21" s="53" t="s">
        <v>52</v>
      </c>
      <c r="I21" s="53" t="s">
        <v>51</v>
      </c>
      <c r="J21" s="47" t="s">
        <v>50</v>
      </c>
    </row>
    <row r="22" spans="1:12" x14ac:dyDescent="0.2">
      <c r="B22" s="52"/>
      <c r="C22" s="49"/>
      <c r="D22" s="49"/>
      <c r="E22" s="49"/>
      <c r="F22" s="51"/>
      <c r="G22" s="54"/>
      <c r="H22" s="54"/>
      <c r="I22" s="54"/>
      <c r="J22" s="47"/>
      <c r="K22" t="s">
        <v>146</v>
      </c>
    </row>
    <row r="23" spans="1:12" x14ac:dyDescent="0.2">
      <c r="A23" s="46" t="s">
        <v>4</v>
      </c>
      <c r="B23" s="2" t="s">
        <v>24</v>
      </c>
      <c r="C23" s="5">
        <v>0.16900000000000001</v>
      </c>
      <c r="D23" s="5"/>
      <c r="E23" s="4">
        <f t="shared" ref="E23:E54" si="2">C23-(AVERAGE($C$3,$C$7))</f>
        <v>7.400000000000001E-2</v>
      </c>
      <c r="F23" s="3">
        <f t="shared" ref="F23:F54" si="3">((E23-$J$20)/$H$20)/3</f>
        <v>0.69951338199513391</v>
      </c>
      <c r="K23">
        <v>1</v>
      </c>
      <c r="L23" s="6"/>
    </row>
    <row r="24" spans="1:12" x14ac:dyDescent="0.2">
      <c r="A24" s="46"/>
      <c r="B24" s="1" t="s">
        <v>6</v>
      </c>
      <c r="C24" s="5">
        <v>0.17</v>
      </c>
      <c r="D24" s="5"/>
      <c r="E24" s="4">
        <f t="shared" si="2"/>
        <v>7.5000000000000011E-2</v>
      </c>
      <c r="F24" s="3">
        <f t="shared" si="3"/>
        <v>0.7116788321167884</v>
      </c>
      <c r="K24">
        <v>2</v>
      </c>
      <c r="L24" s="6"/>
    </row>
    <row r="25" spans="1:12" x14ac:dyDescent="0.2">
      <c r="A25" s="46"/>
      <c r="B25" s="2" t="s">
        <v>26</v>
      </c>
      <c r="C25" s="5">
        <v>0.17100000000000001</v>
      </c>
      <c r="D25" s="5"/>
      <c r="E25" s="4">
        <f t="shared" si="2"/>
        <v>7.6000000000000012E-2</v>
      </c>
      <c r="F25" s="3">
        <f t="shared" si="3"/>
        <v>0.72384428223844299</v>
      </c>
      <c r="K25">
        <v>3</v>
      </c>
      <c r="L25" s="6"/>
    </row>
    <row r="26" spans="1:12" x14ac:dyDescent="0.2">
      <c r="A26" s="46"/>
      <c r="B26" s="1" t="s">
        <v>7</v>
      </c>
      <c r="C26" s="5">
        <v>0.16600000000000001</v>
      </c>
      <c r="D26" s="5"/>
      <c r="E26" s="4">
        <f t="shared" si="2"/>
        <v>7.1000000000000008E-2</v>
      </c>
      <c r="F26" s="3">
        <f t="shared" si="3"/>
        <v>0.66301703163017034</v>
      </c>
      <c r="K26">
        <v>4</v>
      </c>
      <c r="L26" s="6"/>
    </row>
    <row r="27" spans="1:12" x14ac:dyDescent="0.2">
      <c r="A27" s="46"/>
      <c r="B27" s="2" t="s">
        <v>8</v>
      </c>
      <c r="C27" s="5">
        <v>0.16300000000000001</v>
      </c>
      <c r="D27" s="5"/>
      <c r="E27" s="4">
        <f t="shared" si="2"/>
        <v>6.8000000000000005E-2</v>
      </c>
      <c r="F27" s="3">
        <f t="shared" si="3"/>
        <v>0.62652068126520688</v>
      </c>
      <c r="K27">
        <v>5</v>
      </c>
      <c r="L27" s="6"/>
    </row>
    <row r="28" spans="1:12" x14ac:dyDescent="0.2">
      <c r="A28" s="46"/>
      <c r="B28" s="1" t="s">
        <v>9</v>
      </c>
      <c r="C28" s="5">
        <v>0.161</v>
      </c>
      <c r="D28" s="5"/>
      <c r="E28" s="4">
        <f t="shared" si="2"/>
        <v>6.6000000000000003E-2</v>
      </c>
      <c r="F28" s="3">
        <f t="shared" si="3"/>
        <v>0.6021897810218978</v>
      </c>
      <c r="K28">
        <v>6</v>
      </c>
      <c r="L28" s="6"/>
    </row>
    <row r="29" spans="1:12" x14ac:dyDescent="0.2">
      <c r="A29" s="46"/>
      <c r="B29" s="2" t="s">
        <v>24</v>
      </c>
      <c r="C29" s="5">
        <v>0.16900000000000001</v>
      </c>
      <c r="D29" s="5"/>
      <c r="E29" s="4">
        <f t="shared" si="2"/>
        <v>7.400000000000001E-2</v>
      </c>
      <c r="F29" s="3">
        <f t="shared" si="3"/>
        <v>0.69951338199513391</v>
      </c>
      <c r="K29">
        <v>7</v>
      </c>
      <c r="L29" s="6"/>
    </row>
    <row r="30" spans="1:12" x14ac:dyDescent="0.2">
      <c r="A30" s="46"/>
      <c r="B30" s="1" t="s">
        <v>10</v>
      </c>
      <c r="C30" s="5">
        <v>0.17299999999999999</v>
      </c>
      <c r="D30" s="5"/>
      <c r="E30" s="4">
        <f t="shared" si="2"/>
        <v>7.7999999999999986E-2</v>
      </c>
      <c r="F30" s="3">
        <f t="shared" si="3"/>
        <v>0.74817518248175163</v>
      </c>
      <c r="K30">
        <v>8</v>
      </c>
      <c r="L30" s="6"/>
    </row>
    <row r="31" spans="1:12" x14ac:dyDescent="0.2">
      <c r="A31" s="46"/>
      <c r="B31" s="2" t="s">
        <v>11</v>
      </c>
      <c r="C31" s="5">
        <v>0.16700000000000001</v>
      </c>
      <c r="D31" s="5"/>
      <c r="E31" s="4">
        <f t="shared" si="2"/>
        <v>7.2000000000000008E-2</v>
      </c>
      <c r="F31" s="3">
        <f t="shared" si="3"/>
        <v>0.67518248175182494</v>
      </c>
      <c r="K31">
        <v>9</v>
      </c>
      <c r="L31" s="6"/>
    </row>
    <row r="32" spans="1:12" x14ac:dyDescent="0.2">
      <c r="A32" s="46"/>
      <c r="B32" s="1" t="s">
        <v>12</v>
      </c>
      <c r="C32" s="5">
        <v>0.16800000000000001</v>
      </c>
      <c r="D32" s="5"/>
      <c r="E32" s="4">
        <f t="shared" si="2"/>
        <v>7.3000000000000009E-2</v>
      </c>
      <c r="F32" s="3">
        <f t="shared" si="3"/>
        <v>0.68734793187347931</v>
      </c>
      <c r="K32">
        <v>10</v>
      </c>
      <c r="L32" s="6"/>
    </row>
    <row r="33" spans="1:12" x14ac:dyDescent="0.2">
      <c r="A33" s="46"/>
      <c r="B33" s="2" t="s">
        <v>25</v>
      </c>
      <c r="C33" s="5">
        <v>0.16500000000000001</v>
      </c>
      <c r="D33" s="5"/>
      <c r="E33" s="4">
        <f t="shared" si="2"/>
        <v>7.0000000000000007E-2</v>
      </c>
      <c r="F33" s="3">
        <f t="shared" si="3"/>
        <v>0.65085158150851585</v>
      </c>
      <c r="K33">
        <v>11</v>
      </c>
      <c r="L33" s="6"/>
    </row>
    <row r="34" spans="1:12" x14ac:dyDescent="0.2">
      <c r="A34" s="46"/>
      <c r="B34" s="1" t="s">
        <v>38</v>
      </c>
      <c r="C34" s="5">
        <v>0.16900000000000001</v>
      </c>
      <c r="D34" s="5"/>
      <c r="E34" s="4">
        <f t="shared" si="2"/>
        <v>7.400000000000001E-2</v>
      </c>
      <c r="F34" s="3">
        <f t="shared" si="3"/>
        <v>0.69951338199513391</v>
      </c>
      <c r="K34">
        <v>12</v>
      </c>
      <c r="L34" s="6"/>
    </row>
    <row r="35" spans="1:12" x14ac:dyDescent="0.2">
      <c r="A35" s="46"/>
      <c r="B35" s="2" t="s">
        <v>40</v>
      </c>
      <c r="C35" s="5">
        <v>9.7000000000000003E-2</v>
      </c>
      <c r="D35" s="5"/>
      <c r="E35" s="4">
        <f t="shared" si="2"/>
        <v>2.0000000000000018E-3</v>
      </c>
      <c r="F35" s="3">
        <f t="shared" si="3"/>
        <v>-0.17639902676399025</v>
      </c>
      <c r="K35">
        <v>13</v>
      </c>
    </row>
    <row r="36" spans="1:12" x14ac:dyDescent="0.2">
      <c r="A36" s="46"/>
      <c r="B36" s="1" t="s">
        <v>6</v>
      </c>
      <c r="C36" s="5">
        <v>0.157</v>
      </c>
      <c r="D36" s="5"/>
      <c r="E36" s="4">
        <f t="shared" si="2"/>
        <v>6.2E-2</v>
      </c>
      <c r="F36" s="3">
        <f t="shared" si="3"/>
        <v>0.55352798053527974</v>
      </c>
      <c r="K36">
        <v>14</v>
      </c>
    </row>
    <row r="37" spans="1:12" x14ac:dyDescent="0.2">
      <c r="A37" s="46"/>
      <c r="B37" s="2" t="s">
        <v>26</v>
      </c>
      <c r="C37" s="5">
        <v>0.153</v>
      </c>
      <c r="D37" s="5"/>
      <c r="E37" s="4">
        <f t="shared" si="2"/>
        <v>5.7999999999999996E-2</v>
      </c>
      <c r="F37" s="3">
        <f t="shared" si="3"/>
        <v>0.50486618004866168</v>
      </c>
      <c r="K37">
        <v>15</v>
      </c>
    </row>
    <row r="38" spans="1:12" x14ac:dyDescent="0.2">
      <c r="A38" s="46"/>
      <c r="B38" s="1" t="s">
        <v>7</v>
      </c>
      <c r="C38" s="5">
        <v>0.157</v>
      </c>
      <c r="D38" s="5"/>
      <c r="E38" s="4">
        <f t="shared" si="2"/>
        <v>6.2E-2</v>
      </c>
      <c r="F38" s="3">
        <f t="shared" si="3"/>
        <v>0.55352798053527974</v>
      </c>
      <c r="K38">
        <v>16</v>
      </c>
    </row>
    <row r="39" spans="1:12" x14ac:dyDescent="0.2">
      <c r="A39" s="46"/>
      <c r="B39" s="2" t="s">
        <v>8</v>
      </c>
      <c r="C39" s="5">
        <v>0.152</v>
      </c>
      <c r="D39" s="5"/>
      <c r="E39" s="4">
        <f t="shared" si="2"/>
        <v>5.6999999999999995E-2</v>
      </c>
      <c r="F39" s="3">
        <f t="shared" si="3"/>
        <v>0.4927007299270072</v>
      </c>
      <c r="K39">
        <v>17</v>
      </c>
    </row>
    <row r="40" spans="1:12" x14ac:dyDescent="0.2">
      <c r="A40" s="46"/>
      <c r="B40" s="1" t="s">
        <v>9</v>
      </c>
      <c r="C40" s="5">
        <v>0.14699999999999999</v>
      </c>
      <c r="D40" s="5"/>
      <c r="E40" s="4">
        <f t="shared" si="2"/>
        <v>5.1999999999999991E-2</v>
      </c>
      <c r="F40" s="3">
        <f t="shared" si="3"/>
        <v>0.43187347931873465</v>
      </c>
      <c r="K40">
        <v>18</v>
      </c>
    </row>
    <row r="41" spans="1:12" x14ac:dyDescent="0.2">
      <c r="A41" s="46"/>
      <c r="B41" s="2" t="s">
        <v>24</v>
      </c>
      <c r="C41" s="5">
        <v>0.159</v>
      </c>
      <c r="D41" s="5"/>
      <c r="E41" s="4">
        <f t="shared" si="2"/>
        <v>6.4000000000000001E-2</v>
      </c>
      <c r="F41" s="3">
        <f t="shared" si="3"/>
        <v>0.57785888077858882</v>
      </c>
      <c r="K41">
        <v>19</v>
      </c>
    </row>
    <row r="42" spans="1:12" x14ac:dyDescent="0.2">
      <c r="A42" s="46"/>
      <c r="B42" s="1" t="s">
        <v>10</v>
      </c>
      <c r="C42" s="5">
        <v>0.16200000000000001</v>
      </c>
      <c r="D42" s="5"/>
      <c r="E42" s="4">
        <f t="shared" si="2"/>
        <v>6.7000000000000004E-2</v>
      </c>
      <c r="F42" s="3">
        <f t="shared" si="3"/>
        <v>0.61435523114355239</v>
      </c>
      <c r="K42">
        <v>20</v>
      </c>
    </row>
    <row r="43" spans="1:12" x14ac:dyDescent="0.2">
      <c r="A43" s="46"/>
      <c r="B43" s="2" t="s">
        <v>11</v>
      </c>
      <c r="C43" s="5">
        <v>0.16200000000000001</v>
      </c>
      <c r="D43" s="5"/>
      <c r="E43" s="4">
        <f t="shared" si="2"/>
        <v>6.7000000000000004E-2</v>
      </c>
      <c r="F43" s="3">
        <f t="shared" si="3"/>
        <v>0.61435523114355239</v>
      </c>
      <c r="K43">
        <v>21</v>
      </c>
    </row>
    <row r="44" spans="1:12" x14ac:dyDescent="0.2">
      <c r="A44" s="46"/>
      <c r="B44" s="1" t="s">
        <v>12</v>
      </c>
      <c r="C44" s="5">
        <v>0.155</v>
      </c>
      <c r="D44" s="5"/>
      <c r="E44" s="4">
        <f t="shared" si="2"/>
        <v>0.06</v>
      </c>
      <c r="F44" s="3">
        <f t="shared" si="3"/>
        <v>0.52919708029197077</v>
      </c>
      <c r="K44">
        <v>22</v>
      </c>
    </row>
    <row r="45" spans="1:12" x14ac:dyDescent="0.2">
      <c r="A45" s="46"/>
      <c r="B45" s="2" t="s">
        <v>25</v>
      </c>
      <c r="C45" s="5">
        <v>0.157</v>
      </c>
      <c r="D45" s="5"/>
      <c r="E45" s="4">
        <f t="shared" si="2"/>
        <v>6.2E-2</v>
      </c>
      <c r="F45" s="3">
        <f t="shared" si="3"/>
        <v>0.55352798053527974</v>
      </c>
      <c r="J45" s="23">
        <f>AVERAGE(F23:F70)</f>
        <v>0.592558799675588</v>
      </c>
      <c r="K45">
        <v>23</v>
      </c>
    </row>
    <row r="46" spans="1:12" x14ac:dyDescent="0.2">
      <c r="A46" s="46"/>
      <c r="B46" s="1" t="s">
        <v>38</v>
      </c>
      <c r="C46" s="5">
        <v>0.159</v>
      </c>
      <c r="D46" s="5"/>
      <c r="E46" s="4">
        <f t="shared" si="2"/>
        <v>6.4000000000000001E-2</v>
      </c>
      <c r="F46" s="3">
        <f t="shared" si="3"/>
        <v>0.57785888077858882</v>
      </c>
      <c r="K46">
        <v>24</v>
      </c>
    </row>
    <row r="47" spans="1:12" x14ac:dyDescent="0.2">
      <c r="A47" s="46"/>
      <c r="B47" s="2" t="s">
        <v>24</v>
      </c>
      <c r="C47" s="5">
        <v>0.156</v>
      </c>
      <c r="D47" s="5"/>
      <c r="E47" s="4">
        <f t="shared" si="2"/>
        <v>6.0999999999999999E-2</v>
      </c>
      <c r="F47" s="3">
        <f t="shared" si="3"/>
        <v>0.54136253041362525</v>
      </c>
      <c r="K47">
        <v>25</v>
      </c>
    </row>
    <row r="48" spans="1:12" x14ac:dyDescent="0.2">
      <c r="A48" s="46"/>
      <c r="B48" s="1" t="s">
        <v>13</v>
      </c>
      <c r="C48" s="5">
        <v>0.161</v>
      </c>
      <c r="D48" s="5"/>
      <c r="E48" s="4">
        <f t="shared" si="2"/>
        <v>6.6000000000000003E-2</v>
      </c>
      <c r="F48" s="3">
        <f t="shared" si="3"/>
        <v>0.6021897810218978</v>
      </c>
      <c r="K48">
        <v>26</v>
      </c>
    </row>
    <row r="49" spans="1:11" x14ac:dyDescent="0.2">
      <c r="A49" s="46"/>
      <c r="B49" s="2" t="s">
        <v>26</v>
      </c>
      <c r="C49" s="5">
        <v>0.16400000000000001</v>
      </c>
      <c r="D49" s="5"/>
      <c r="E49" s="4">
        <f t="shared" si="2"/>
        <v>6.9000000000000006E-2</v>
      </c>
      <c r="F49" s="3">
        <f t="shared" si="3"/>
        <v>0.63868613138686137</v>
      </c>
      <c r="K49">
        <v>27</v>
      </c>
    </row>
    <row r="50" spans="1:11" x14ac:dyDescent="0.2">
      <c r="A50" s="46"/>
      <c r="B50" s="1" t="s">
        <v>14</v>
      </c>
      <c r="C50" s="5">
        <v>0.16300000000000001</v>
      </c>
      <c r="D50" s="5"/>
      <c r="E50" s="4">
        <f t="shared" si="2"/>
        <v>6.8000000000000005E-2</v>
      </c>
      <c r="F50" s="3">
        <f t="shared" si="3"/>
        <v>0.62652068126520688</v>
      </c>
      <c r="K50">
        <v>28</v>
      </c>
    </row>
    <row r="51" spans="1:11" x14ac:dyDescent="0.2">
      <c r="A51" s="46"/>
      <c r="B51" s="2" t="s">
        <v>15</v>
      </c>
      <c r="C51" s="5">
        <v>0.16400000000000001</v>
      </c>
      <c r="D51" s="5"/>
      <c r="E51" s="4">
        <f t="shared" si="2"/>
        <v>6.9000000000000006E-2</v>
      </c>
      <c r="F51" s="3">
        <f t="shared" si="3"/>
        <v>0.63868613138686137</v>
      </c>
      <c r="K51">
        <v>29</v>
      </c>
    </row>
    <row r="52" spans="1:11" x14ac:dyDescent="0.2">
      <c r="A52" s="46"/>
      <c r="B52" s="1" t="s">
        <v>16</v>
      </c>
      <c r="C52" s="5">
        <v>0.16200000000000001</v>
      </c>
      <c r="D52" s="5"/>
      <c r="E52" s="4">
        <f t="shared" si="2"/>
        <v>6.7000000000000004E-2</v>
      </c>
      <c r="F52" s="3">
        <f t="shared" si="3"/>
        <v>0.61435523114355239</v>
      </c>
      <c r="K52">
        <v>30</v>
      </c>
    </row>
    <row r="53" spans="1:11" x14ac:dyDescent="0.2">
      <c r="A53" s="46"/>
      <c r="B53" s="2" t="s">
        <v>17</v>
      </c>
      <c r="C53" s="5">
        <v>0.16700000000000001</v>
      </c>
      <c r="D53" s="5"/>
      <c r="E53" s="4">
        <f t="shared" si="2"/>
        <v>7.2000000000000008E-2</v>
      </c>
      <c r="F53" s="3">
        <f t="shared" si="3"/>
        <v>0.67518248175182494</v>
      </c>
      <c r="K53">
        <v>31</v>
      </c>
    </row>
    <row r="54" spans="1:11" x14ac:dyDescent="0.2">
      <c r="A54" s="46"/>
      <c r="B54" s="1" t="s">
        <v>18</v>
      </c>
      <c r="C54" s="5">
        <v>0.16300000000000001</v>
      </c>
      <c r="D54" s="5"/>
      <c r="E54" s="4">
        <f t="shared" si="2"/>
        <v>6.8000000000000005E-2</v>
      </c>
      <c r="F54" s="3">
        <f t="shared" si="3"/>
        <v>0.62652068126520688</v>
      </c>
      <c r="K54">
        <v>32</v>
      </c>
    </row>
    <row r="55" spans="1:11" x14ac:dyDescent="0.2">
      <c r="A55" s="46"/>
      <c r="B55" s="2" t="s">
        <v>19</v>
      </c>
      <c r="C55" s="5">
        <v>0.17199999999999999</v>
      </c>
      <c r="D55" s="5"/>
      <c r="E55" s="4">
        <f t="shared" ref="E55:E86" si="4">C55-(AVERAGE($C$3,$C$7))</f>
        <v>7.6999999999999985E-2</v>
      </c>
      <c r="F55" s="3">
        <f t="shared" ref="F55:F86" si="5">((E55-$J$20)/$H$20)/3</f>
        <v>0.73600973236009715</v>
      </c>
      <c r="K55">
        <v>33</v>
      </c>
    </row>
    <row r="56" spans="1:11" x14ac:dyDescent="0.2">
      <c r="A56" s="46"/>
      <c r="B56" s="1" t="s">
        <v>20</v>
      </c>
      <c r="C56" s="5">
        <v>0.16600000000000001</v>
      </c>
      <c r="D56" s="5"/>
      <c r="E56" s="4">
        <f t="shared" si="4"/>
        <v>7.1000000000000008E-2</v>
      </c>
      <c r="F56" s="3">
        <f t="shared" si="5"/>
        <v>0.66301703163017034</v>
      </c>
      <c r="K56">
        <v>34</v>
      </c>
    </row>
    <row r="57" spans="1:11" x14ac:dyDescent="0.2">
      <c r="A57" s="46"/>
      <c r="B57" s="2" t="s">
        <v>21</v>
      </c>
      <c r="C57" s="5">
        <v>0.16</v>
      </c>
      <c r="D57" s="5"/>
      <c r="E57" s="4">
        <f t="shared" si="4"/>
        <v>6.5000000000000002E-2</v>
      </c>
      <c r="F57" s="3">
        <f t="shared" si="5"/>
        <v>0.59002433090024331</v>
      </c>
      <c r="K57">
        <v>35</v>
      </c>
    </row>
    <row r="58" spans="1:11" x14ac:dyDescent="0.2">
      <c r="A58" s="46"/>
      <c r="B58" s="1" t="s">
        <v>22</v>
      </c>
      <c r="C58" s="5">
        <v>0.16500000000000001</v>
      </c>
      <c r="D58" s="5"/>
      <c r="E58" s="4">
        <f t="shared" si="4"/>
        <v>7.0000000000000007E-2</v>
      </c>
      <c r="F58" s="3">
        <f t="shared" si="5"/>
        <v>0.65085158150851585</v>
      </c>
      <c r="K58">
        <v>36</v>
      </c>
    </row>
    <row r="59" spans="1:11" x14ac:dyDescent="0.2">
      <c r="A59" s="46"/>
      <c r="B59" s="2" t="s">
        <v>37</v>
      </c>
      <c r="C59" s="5">
        <v>0.16500000000000001</v>
      </c>
      <c r="D59" s="5"/>
      <c r="E59" s="4">
        <f t="shared" si="4"/>
        <v>7.0000000000000007E-2</v>
      </c>
      <c r="F59" s="3">
        <f t="shared" si="5"/>
        <v>0.65085158150851585</v>
      </c>
      <c r="K59">
        <v>37</v>
      </c>
    </row>
    <row r="60" spans="1:11" x14ac:dyDescent="0.2">
      <c r="A60" s="46"/>
      <c r="B60" s="1" t="s">
        <v>23</v>
      </c>
      <c r="C60" s="5">
        <v>0.16300000000000001</v>
      </c>
      <c r="D60" s="5"/>
      <c r="E60" s="4">
        <f t="shared" si="4"/>
        <v>6.8000000000000005E-2</v>
      </c>
      <c r="F60" s="3">
        <f t="shared" si="5"/>
        <v>0.62652068126520688</v>
      </c>
      <c r="K60">
        <v>38</v>
      </c>
    </row>
    <row r="61" spans="1:11" x14ac:dyDescent="0.2">
      <c r="A61" s="46"/>
      <c r="B61" s="2" t="s">
        <v>27</v>
      </c>
      <c r="C61" s="5">
        <v>0.16200000000000001</v>
      </c>
      <c r="D61" s="5"/>
      <c r="E61" s="4">
        <f t="shared" si="4"/>
        <v>6.7000000000000004E-2</v>
      </c>
      <c r="F61" s="3">
        <f t="shared" si="5"/>
        <v>0.61435523114355239</v>
      </c>
      <c r="K61">
        <v>39</v>
      </c>
    </row>
    <row r="62" spans="1:11" x14ac:dyDescent="0.2">
      <c r="A62" s="46"/>
      <c r="B62" s="1" t="s">
        <v>28</v>
      </c>
      <c r="C62" s="5">
        <v>0.161</v>
      </c>
      <c r="D62" s="5"/>
      <c r="E62" s="4">
        <f t="shared" si="4"/>
        <v>6.6000000000000003E-2</v>
      </c>
      <c r="F62" s="3">
        <f t="shared" si="5"/>
        <v>0.6021897810218978</v>
      </c>
      <c r="K62">
        <v>40</v>
      </c>
    </row>
    <row r="63" spans="1:11" x14ac:dyDescent="0.2">
      <c r="A63" s="46"/>
      <c r="B63" s="2" t="s">
        <v>29</v>
      </c>
      <c r="C63" s="5">
        <v>0.16300000000000001</v>
      </c>
      <c r="D63" s="5"/>
      <c r="E63" s="4">
        <f t="shared" si="4"/>
        <v>6.8000000000000005E-2</v>
      </c>
      <c r="F63" s="3">
        <f t="shared" si="5"/>
        <v>0.62652068126520688</v>
      </c>
      <c r="K63">
        <v>41</v>
      </c>
    </row>
    <row r="64" spans="1:11" x14ac:dyDescent="0.2">
      <c r="A64" s="46"/>
      <c r="B64" s="1" t="s">
        <v>30</v>
      </c>
      <c r="C64" s="5">
        <v>0.16400000000000001</v>
      </c>
      <c r="D64" s="5"/>
      <c r="E64" s="4">
        <f t="shared" si="4"/>
        <v>6.9000000000000006E-2</v>
      </c>
      <c r="F64" s="3">
        <f t="shared" si="5"/>
        <v>0.63868613138686137</v>
      </c>
      <c r="K64">
        <v>42</v>
      </c>
    </row>
    <row r="65" spans="1:11" x14ac:dyDescent="0.2">
      <c r="A65" s="46"/>
      <c r="B65" s="2" t="s">
        <v>31</v>
      </c>
      <c r="C65" s="5">
        <v>0.155</v>
      </c>
      <c r="D65" s="5"/>
      <c r="E65" s="4">
        <f t="shared" si="4"/>
        <v>0.06</v>
      </c>
      <c r="F65" s="3">
        <f t="shared" si="5"/>
        <v>0.52919708029197077</v>
      </c>
      <c r="K65">
        <v>43</v>
      </c>
    </row>
    <row r="66" spans="1:11" x14ac:dyDescent="0.2">
      <c r="A66" s="46"/>
      <c r="B66" s="1" t="s">
        <v>32</v>
      </c>
      <c r="C66" s="5">
        <v>0.153</v>
      </c>
      <c r="D66" s="5"/>
      <c r="E66" s="4">
        <f t="shared" si="4"/>
        <v>5.7999999999999996E-2</v>
      </c>
      <c r="F66" s="3">
        <f t="shared" si="5"/>
        <v>0.50486618004866168</v>
      </c>
      <c r="K66">
        <v>44</v>
      </c>
    </row>
    <row r="67" spans="1:11" x14ac:dyDescent="0.2">
      <c r="A67" s="46"/>
      <c r="B67" s="2" t="s">
        <v>33</v>
      </c>
      <c r="C67" s="5">
        <v>0.155</v>
      </c>
      <c r="D67" s="5"/>
      <c r="E67" s="4">
        <f t="shared" si="4"/>
        <v>0.06</v>
      </c>
      <c r="F67" s="3">
        <f t="shared" si="5"/>
        <v>0.52919708029197077</v>
      </c>
      <c r="K67">
        <v>45</v>
      </c>
    </row>
    <row r="68" spans="1:11" x14ac:dyDescent="0.2">
      <c r="A68" s="46"/>
      <c r="B68" s="1" t="s">
        <v>34</v>
      </c>
      <c r="C68" s="5">
        <v>0.152</v>
      </c>
      <c r="D68" s="5"/>
      <c r="E68" s="4">
        <f t="shared" si="4"/>
        <v>5.6999999999999995E-2</v>
      </c>
      <c r="F68" s="3">
        <f t="shared" si="5"/>
        <v>0.4927007299270072</v>
      </c>
      <c r="K68">
        <v>46</v>
      </c>
    </row>
    <row r="69" spans="1:11" x14ac:dyDescent="0.2">
      <c r="A69" s="46"/>
      <c r="B69" s="2" t="s">
        <v>35</v>
      </c>
      <c r="C69" s="5">
        <v>0.152</v>
      </c>
      <c r="D69" s="5"/>
      <c r="E69" s="4">
        <f t="shared" si="4"/>
        <v>5.6999999999999995E-2</v>
      </c>
      <c r="F69" s="3">
        <f t="shared" si="5"/>
        <v>0.4927007299270072</v>
      </c>
      <c r="K69">
        <v>47</v>
      </c>
    </row>
    <row r="70" spans="1:11" x14ac:dyDescent="0.2">
      <c r="A70" s="46"/>
      <c r="B70" s="1" t="s">
        <v>36</v>
      </c>
      <c r="C70" s="5">
        <v>0.154</v>
      </c>
      <c r="D70" s="5"/>
      <c r="E70" s="4">
        <f t="shared" si="4"/>
        <v>5.8999999999999997E-2</v>
      </c>
      <c r="F70" s="3">
        <f t="shared" si="5"/>
        <v>0.51703163017031628</v>
      </c>
      <c r="K70">
        <v>48</v>
      </c>
    </row>
    <row r="71" spans="1:11" x14ac:dyDescent="0.2">
      <c r="A71" s="46" t="s">
        <v>5</v>
      </c>
      <c r="B71" s="2" t="s">
        <v>24</v>
      </c>
      <c r="C71" s="5">
        <v>0.19</v>
      </c>
      <c r="D71" s="5"/>
      <c r="E71" s="4">
        <f t="shared" si="4"/>
        <v>9.5000000000000001E-2</v>
      </c>
      <c r="F71" s="3">
        <f t="shared" si="5"/>
        <v>0.95498783454987823</v>
      </c>
      <c r="K71">
        <v>49</v>
      </c>
    </row>
    <row r="72" spans="1:11" x14ac:dyDescent="0.2">
      <c r="A72" s="46"/>
      <c r="B72" s="1" t="s">
        <v>6</v>
      </c>
      <c r="C72" s="5">
        <v>0.192</v>
      </c>
      <c r="D72" s="5"/>
      <c r="E72" s="4">
        <f t="shared" si="4"/>
        <v>9.7000000000000003E-2</v>
      </c>
      <c r="F72" s="3">
        <f t="shared" si="5"/>
        <v>0.97931873479318732</v>
      </c>
      <c r="K72">
        <v>50</v>
      </c>
    </row>
    <row r="73" spans="1:11" x14ac:dyDescent="0.2">
      <c r="A73" s="46"/>
      <c r="B73" s="2" t="s">
        <v>26</v>
      </c>
      <c r="C73" s="5">
        <v>0.2</v>
      </c>
      <c r="D73" s="5"/>
      <c r="E73" s="4">
        <f t="shared" si="4"/>
        <v>0.10500000000000001</v>
      </c>
      <c r="F73" s="3">
        <f t="shared" si="5"/>
        <v>1.0766423357664234</v>
      </c>
      <c r="K73">
        <v>51</v>
      </c>
    </row>
    <row r="74" spans="1:11" x14ac:dyDescent="0.2">
      <c r="A74" s="46"/>
      <c r="B74" s="1" t="s">
        <v>7</v>
      </c>
      <c r="C74" s="5">
        <v>0.20100000000000001</v>
      </c>
      <c r="D74" s="5"/>
      <c r="E74" s="4">
        <f t="shared" si="4"/>
        <v>0.10600000000000001</v>
      </c>
      <c r="F74" s="3">
        <f t="shared" si="5"/>
        <v>1.088807785888078</v>
      </c>
      <c r="K74">
        <v>52</v>
      </c>
    </row>
    <row r="75" spans="1:11" x14ac:dyDescent="0.2">
      <c r="A75" s="46"/>
      <c r="B75" s="2" t="s">
        <v>8</v>
      </c>
      <c r="C75" s="5">
        <v>0.19500000000000001</v>
      </c>
      <c r="D75" s="5"/>
      <c r="E75" s="4">
        <f t="shared" si="4"/>
        <v>0.1</v>
      </c>
      <c r="F75" s="3">
        <f t="shared" si="5"/>
        <v>1.0158150851581509</v>
      </c>
      <c r="K75">
        <v>53</v>
      </c>
    </row>
    <row r="76" spans="1:11" x14ac:dyDescent="0.2">
      <c r="A76" s="46"/>
      <c r="B76" s="1" t="s">
        <v>9</v>
      </c>
      <c r="C76" s="5">
        <v>0.20200000000000001</v>
      </c>
      <c r="D76" s="5"/>
      <c r="E76" s="4">
        <f t="shared" si="4"/>
        <v>0.10700000000000001</v>
      </c>
      <c r="F76" s="3">
        <f t="shared" si="5"/>
        <v>1.1009732360097324</v>
      </c>
      <c r="K76">
        <v>54</v>
      </c>
    </row>
    <row r="77" spans="1:11" x14ac:dyDescent="0.2">
      <c r="A77" s="46"/>
      <c r="B77" s="2" t="s">
        <v>24</v>
      </c>
      <c r="C77" s="5">
        <v>0.193</v>
      </c>
      <c r="D77" s="5"/>
      <c r="E77" s="4">
        <f t="shared" si="4"/>
        <v>9.8000000000000004E-2</v>
      </c>
      <c r="F77" s="3">
        <f t="shared" si="5"/>
        <v>0.99148418491484192</v>
      </c>
      <c r="K77">
        <v>55</v>
      </c>
    </row>
    <row r="78" spans="1:11" x14ac:dyDescent="0.2">
      <c r="A78" s="46"/>
      <c r="B78" s="1" t="s">
        <v>10</v>
      </c>
      <c r="C78" s="5">
        <v>0.20899999999999999</v>
      </c>
      <c r="D78" s="5"/>
      <c r="E78" s="4">
        <f t="shared" si="4"/>
        <v>0.11399999999999999</v>
      </c>
      <c r="F78" s="3">
        <f t="shared" si="5"/>
        <v>1.1861313868613137</v>
      </c>
      <c r="K78">
        <v>56</v>
      </c>
    </row>
    <row r="79" spans="1:11" x14ac:dyDescent="0.2">
      <c r="A79" s="46"/>
      <c r="B79" s="2" t="s">
        <v>11</v>
      </c>
      <c r="C79" s="5">
        <v>0.20200000000000001</v>
      </c>
      <c r="D79" s="5"/>
      <c r="E79" s="4">
        <f t="shared" si="4"/>
        <v>0.10700000000000001</v>
      </c>
      <c r="F79" s="3">
        <f t="shared" si="5"/>
        <v>1.1009732360097324</v>
      </c>
      <c r="K79">
        <v>57</v>
      </c>
    </row>
    <row r="80" spans="1:11" x14ac:dyDescent="0.2">
      <c r="A80" s="46"/>
      <c r="B80" s="1" t="s">
        <v>12</v>
      </c>
      <c r="C80" s="5">
        <v>0.19700000000000001</v>
      </c>
      <c r="D80" s="5"/>
      <c r="E80" s="4">
        <f t="shared" si="4"/>
        <v>0.10200000000000001</v>
      </c>
      <c r="F80" s="3">
        <f t="shared" si="5"/>
        <v>1.0401459854014599</v>
      </c>
      <c r="K80">
        <v>58</v>
      </c>
    </row>
    <row r="81" spans="1:11" x14ac:dyDescent="0.2">
      <c r="A81" s="46"/>
      <c r="B81" s="2" t="s">
        <v>25</v>
      </c>
      <c r="C81" s="5">
        <v>0.20100000000000001</v>
      </c>
      <c r="D81" s="5"/>
      <c r="E81" s="4">
        <f t="shared" si="4"/>
        <v>0.10600000000000001</v>
      </c>
      <c r="F81" s="3">
        <f t="shared" si="5"/>
        <v>1.088807785888078</v>
      </c>
      <c r="K81">
        <v>59</v>
      </c>
    </row>
    <row r="82" spans="1:11" x14ac:dyDescent="0.2">
      <c r="A82" s="46"/>
      <c r="B82" s="1" t="s">
        <v>38</v>
      </c>
      <c r="C82" s="5">
        <v>0.20399999999999999</v>
      </c>
      <c r="D82" s="5"/>
      <c r="E82" s="4">
        <f t="shared" si="4"/>
        <v>0.10899999999999999</v>
      </c>
      <c r="F82" s="3">
        <f t="shared" si="5"/>
        <v>1.1253041362530412</v>
      </c>
      <c r="K82">
        <v>60</v>
      </c>
    </row>
    <row r="83" spans="1:11" x14ac:dyDescent="0.2">
      <c r="A83" s="46"/>
      <c r="B83" s="2" t="s">
        <v>40</v>
      </c>
      <c r="C83" s="5">
        <v>9.2999999999999999E-2</v>
      </c>
      <c r="D83" s="5"/>
      <c r="E83" s="4">
        <f t="shared" si="4"/>
        <v>-2.0000000000000018E-3</v>
      </c>
      <c r="F83" s="3">
        <f t="shared" si="5"/>
        <v>-0.2250608272506083</v>
      </c>
      <c r="K83">
        <v>61</v>
      </c>
    </row>
    <row r="84" spans="1:11" x14ac:dyDescent="0.2">
      <c r="A84" s="46"/>
      <c r="B84" s="1" t="s">
        <v>6</v>
      </c>
      <c r="C84" s="5">
        <v>0.185</v>
      </c>
      <c r="D84" s="5"/>
      <c r="E84" s="4">
        <f t="shared" si="4"/>
        <v>0.09</v>
      </c>
      <c r="F84" s="3">
        <f t="shared" si="5"/>
        <v>0.89416058394160569</v>
      </c>
      <c r="K84">
        <v>62</v>
      </c>
    </row>
    <row r="85" spans="1:11" x14ac:dyDescent="0.2">
      <c r="A85" s="46"/>
      <c r="B85" s="2" t="s">
        <v>26</v>
      </c>
      <c r="C85" s="5">
        <v>0.189</v>
      </c>
      <c r="D85" s="5"/>
      <c r="E85" s="4">
        <f t="shared" si="4"/>
        <v>9.4E-2</v>
      </c>
      <c r="F85" s="3">
        <f t="shared" si="5"/>
        <v>0.94282238442822386</v>
      </c>
      <c r="K85">
        <v>63</v>
      </c>
    </row>
    <row r="86" spans="1:11" x14ac:dyDescent="0.2">
      <c r="A86" s="46"/>
      <c r="B86" s="1" t="s">
        <v>7</v>
      </c>
      <c r="C86" s="5">
        <v>0.191</v>
      </c>
      <c r="D86" s="5"/>
      <c r="E86" s="4">
        <f t="shared" si="4"/>
        <v>9.6000000000000002E-2</v>
      </c>
      <c r="F86" s="3">
        <f t="shared" si="5"/>
        <v>0.96715328467153283</v>
      </c>
      <c r="K86">
        <v>64</v>
      </c>
    </row>
    <row r="87" spans="1:11" x14ac:dyDescent="0.2">
      <c r="A87" s="46"/>
      <c r="B87" s="2" t="s">
        <v>8</v>
      </c>
      <c r="C87" s="5">
        <v>0.19</v>
      </c>
      <c r="D87" s="5"/>
      <c r="E87" s="4">
        <f t="shared" ref="E87:E118" si="6">C87-(AVERAGE($C$3,$C$7))</f>
        <v>9.5000000000000001E-2</v>
      </c>
      <c r="F87" s="3">
        <f t="shared" ref="F87:F118" si="7">((E87-$J$20)/$H$20)/3</f>
        <v>0.95498783454987823</v>
      </c>
      <c r="K87">
        <v>65</v>
      </c>
    </row>
    <row r="88" spans="1:11" x14ac:dyDescent="0.2">
      <c r="A88" s="46"/>
      <c r="B88" s="1" t="s">
        <v>9</v>
      </c>
      <c r="C88" s="5">
        <v>0.192</v>
      </c>
      <c r="D88" s="5"/>
      <c r="E88" s="4">
        <f t="shared" si="6"/>
        <v>9.7000000000000003E-2</v>
      </c>
      <c r="F88" s="3">
        <f t="shared" si="7"/>
        <v>0.97931873479318732</v>
      </c>
      <c r="K88">
        <v>66</v>
      </c>
    </row>
    <row r="89" spans="1:11" x14ac:dyDescent="0.2">
      <c r="A89" s="46"/>
      <c r="B89" s="2" t="s">
        <v>24</v>
      </c>
      <c r="C89" s="5">
        <v>0.185</v>
      </c>
      <c r="D89" s="5"/>
      <c r="E89" s="4">
        <f t="shared" si="6"/>
        <v>0.09</v>
      </c>
      <c r="F89" s="3">
        <f t="shared" si="7"/>
        <v>0.89416058394160569</v>
      </c>
      <c r="K89">
        <v>67</v>
      </c>
    </row>
    <row r="90" spans="1:11" x14ac:dyDescent="0.2">
      <c r="A90" s="46"/>
      <c r="B90" s="1" t="s">
        <v>10</v>
      </c>
      <c r="C90" s="5">
        <v>0.186</v>
      </c>
      <c r="D90" s="5"/>
      <c r="E90" s="4">
        <f t="shared" si="6"/>
        <v>9.0999999999999998E-2</v>
      </c>
      <c r="F90" s="3">
        <f t="shared" si="7"/>
        <v>0.90632603406326029</v>
      </c>
      <c r="K90">
        <v>68</v>
      </c>
    </row>
    <row r="91" spans="1:11" x14ac:dyDescent="0.2">
      <c r="A91" s="46"/>
      <c r="B91" s="2" t="s">
        <v>11</v>
      </c>
      <c r="C91" s="5">
        <v>0.182</v>
      </c>
      <c r="D91" s="5"/>
      <c r="E91" s="4">
        <f t="shared" si="6"/>
        <v>8.6999999999999994E-2</v>
      </c>
      <c r="F91" s="3">
        <f t="shared" si="7"/>
        <v>0.85766423357664223</v>
      </c>
      <c r="K91">
        <v>69</v>
      </c>
    </row>
    <row r="92" spans="1:11" x14ac:dyDescent="0.2">
      <c r="A92" s="46"/>
      <c r="B92" s="1" t="s">
        <v>12</v>
      </c>
      <c r="C92" s="5">
        <v>0.19</v>
      </c>
      <c r="D92" s="5"/>
      <c r="E92" s="4">
        <f t="shared" si="6"/>
        <v>9.5000000000000001E-2</v>
      </c>
      <c r="F92" s="3">
        <f t="shared" si="7"/>
        <v>0.95498783454987823</v>
      </c>
      <c r="K92">
        <v>70</v>
      </c>
    </row>
    <row r="93" spans="1:11" x14ac:dyDescent="0.2">
      <c r="A93" s="46"/>
      <c r="B93" s="2" t="s">
        <v>25</v>
      </c>
      <c r="C93" s="5">
        <v>0.186</v>
      </c>
      <c r="D93" s="5"/>
      <c r="E93" s="4">
        <f t="shared" si="6"/>
        <v>9.0999999999999998E-2</v>
      </c>
      <c r="F93" s="3">
        <f t="shared" si="7"/>
        <v>0.90632603406326029</v>
      </c>
      <c r="J93" s="23">
        <f>AVERAGE(F71:F118)</f>
        <v>0.97577047850770438</v>
      </c>
      <c r="K93">
        <v>71</v>
      </c>
    </row>
    <row r="94" spans="1:11" x14ac:dyDescent="0.2">
      <c r="A94" s="46"/>
      <c r="B94" s="1" t="s">
        <v>38</v>
      </c>
      <c r="C94" s="5">
        <v>0.189</v>
      </c>
      <c r="D94" s="5"/>
      <c r="E94" s="4">
        <f t="shared" si="6"/>
        <v>9.4E-2</v>
      </c>
      <c r="F94" s="3">
        <f t="shared" si="7"/>
        <v>0.94282238442822386</v>
      </c>
      <c r="K94">
        <v>72</v>
      </c>
    </row>
    <row r="95" spans="1:11" x14ac:dyDescent="0.2">
      <c r="A95" s="46"/>
      <c r="B95" s="2" t="s">
        <v>24</v>
      </c>
      <c r="C95" s="5">
        <v>0.2</v>
      </c>
      <c r="D95" s="5"/>
      <c r="E95" s="4">
        <f t="shared" si="6"/>
        <v>0.10500000000000001</v>
      </c>
      <c r="F95" s="3">
        <f t="shared" si="7"/>
        <v>1.0766423357664234</v>
      </c>
      <c r="K95">
        <v>73</v>
      </c>
    </row>
    <row r="96" spans="1:11" x14ac:dyDescent="0.2">
      <c r="A96" s="46"/>
      <c r="B96" s="1" t="s">
        <v>13</v>
      </c>
      <c r="C96" s="5">
        <v>0.19700000000000001</v>
      </c>
      <c r="D96" s="5"/>
      <c r="E96" s="4">
        <f t="shared" si="6"/>
        <v>0.10200000000000001</v>
      </c>
      <c r="F96" s="3">
        <f t="shared" si="7"/>
        <v>1.0401459854014599</v>
      </c>
      <c r="K96">
        <v>74</v>
      </c>
    </row>
    <row r="97" spans="1:11" x14ac:dyDescent="0.2">
      <c r="A97" s="46"/>
      <c r="B97" s="2" t="s">
        <v>26</v>
      </c>
      <c r="C97" s="5">
        <v>0.192</v>
      </c>
      <c r="D97" s="5"/>
      <c r="E97" s="4">
        <f t="shared" si="6"/>
        <v>9.7000000000000003E-2</v>
      </c>
      <c r="F97" s="3">
        <f t="shared" si="7"/>
        <v>0.97931873479318732</v>
      </c>
      <c r="K97">
        <v>75</v>
      </c>
    </row>
    <row r="98" spans="1:11" x14ac:dyDescent="0.2">
      <c r="A98" s="46"/>
      <c r="B98" s="1" t="s">
        <v>14</v>
      </c>
      <c r="C98" s="5">
        <v>0.2</v>
      </c>
      <c r="D98" s="5"/>
      <c r="E98" s="4">
        <f t="shared" si="6"/>
        <v>0.10500000000000001</v>
      </c>
      <c r="F98" s="3">
        <f t="shared" si="7"/>
        <v>1.0766423357664234</v>
      </c>
      <c r="K98">
        <v>76</v>
      </c>
    </row>
    <row r="99" spans="1:11" x14ac:dyDescent="0.2">
      <c r="A99" s="46"/>
      <c r="B99" s="2" t="s">
        <v>15</v>
      </c>
      <c r="C99" s="5">
        <v>0.20699999999999999</v>
      </c>
      <c r="D99" s="5"/>
      <c r="E99" s="4">
        <f t="shared" si="6"/>
        <v>0.11199999999999999</v>
      </c>
      <c r="F99" s="3">
        <f t="shared" si="7"/>
        <v>1.1618004866180047</v>
      </c>
      <c r="K99">
        <v>77</v>
      </c>
    </row>
    <row r="100" spans="1:11" x14ac:dyDescent="0.2">
      <c r="A100" s="46"/>
      <c r="B100" s="1" t="s">
        <v>16</v>
      </c>
      <c r="C100" s="5">
        <v>0.20200000000000001</v>
      </c>
      <c r="D100" s="5"/>
      <c r="E100" s="4">
        <f t="shared" si="6"/>
        <v>0.10700000000000001</v>
      </c>
      <c r="F100" s="3">
        <f t="shared" si="7"/>
        <v>1.1009732360097324</v>
      </c>
      <c r="K100">
        <v>78</v>
      </c>
    </row>
    <row r="101" spans="1:11" x14ac:dyDescent="0.2">
      <c r="A101" s="46"/>
      <c r="B101" s="2" t="s">
        <v>17</v>
      </c>
      <c r="C101" s="5">
        <v>0.20200000000000001</v>
      </c>
      <c r="D101" s="5"/>
      <c r="E101" s="4">
        <f t="shared" si="6"/>
        <v>0.10700000000000001</v>
      </c>
      <c r="F101" s="3">
        <f t="shared" si="7"/>
        <v>1.1009732360097324</v>
      </c>
      <c r="K101">
        <v>79</v>
      </c>
    </row>
    <row r="102" spans="1:11" x14ac:dyDescent="0.2">
      <c r="A102" s="46"/>
      <c r="B102" s="1" t="s">
        <v>18</v>
      </c>
      <c r="C102" s="5">
        <v>0.184</v>
      </c>
      <c r="D102" s="5"/>
      <c r="E102" s="4">
        <f t="shared" si="6"/>
        <v>8.8999999999999996E-2</v>
      </c>
      <c r="F102" s="3">
        <f t="shared" si="7"/>
        <v>0.88199513381995132</v>
      </c>
      <c r="K102">
        <v>80</v>
      </c>
    </row>
    <row r="103" spans="1:11" x14ac:dyDescent="0.2">
      <c r="A103" s="46"/>
      <c r="B103" s="2" t="s">
        <v>19</v>
      </c>
      <c r="C103" s="5">
        <v>0.17799999999999999</v>
      </c>
      <c r="D103" s="5"/>
      <c r="E103" s="4">
        <f t="shared" si="6"/>
        <v>8.299999999999999E-2</v>
      </c>
      <c r="F103" s="3">
        <f t="shared" si="7"/>
        <v>0.80900243309002418</v>
      </c>
      <c r="K103">
        <v>81</v>
      </c>
    </row>
    <row r="104" spans="1:11" x14ac:dyDescent="0.2">
      <c r="A104" s="46"/>
      <c r="B104" s="1" t="s">
        <v>20</v>
      </c>
      <c r="C104" s="5">
        <v>0.191</v>
      </c>
      <c r="D104" s="5"/>
      <c r="E104" s="4">
        <f t="shared" si="6"/>
        <v>9.6000000000000002E-2</v>
      </c>
      <c r="F104" s="3">
        <f t="shared" si="7"/>
        <v>0.96715328467153283</v>
      </c>
      <c r="K104">
        <v>82</v>
      </c>
    </row>
    <row r="105" spans="1:11" x14ac:dyDescent="0.2">
      <c r="A105" s="46"/>
      <c r="B105" s="2" t="s">
        <v>21</v>
      </c>
      <c r="C105" s="5">
        <v>0.191</v>
      </c>
      <c r="D105" s="5"/>
      <c r="E105" s="4">
        <f t="shared" si="6"/>
        <v>9.6000000000000002E-2</v>
      </c>
      <c r="F105" s="3">
        <f t="shared" si="7"/>
        <v>0.96715328467153283</v>
      </c>
      <c r="K105">
        <v>83</v>
      </c>
    </row>
    <row r="106" spans="1:11" x14ac:dyDescent="0.2">
      <c r="A106" s="46"/>
      <c r="B106" s="1" t="s">
        <v>22</v>
      </c>
      <c r="C106" s="5">
        <v>0.19800000000000001</v>
      </c>
      <c r="D106" s="5"/>
      <c r="E106" s="4">
        <f t="shared" si="6"/>
        <v>0.10300000000000001</v>
      </c>
      <c r="F106" s="3">
        <f t="shared" si="7"/>
        <v>1.0523114355231145</v>
      </c>
      <c r="K106">
        <v>84</v>
      </c>
    </row>
    <row r="107" spans="1:11" x14ac:dyDescent="0.2">
      <c r="A107" s="46"/>
      <c r="B107" s="2" t="s">
        <v>37</v>
      </c>
      <c r="C107" s="5">
        <v>0.20499999999999999</v>
      </c>
      <c r="D107" s="5"/>
      <c r="E107" s="4">
        <f t="shared" si="6"/>
        <v>0.10999999999999999</v>
      </c>
      <c r="F107" s="3">
        <f t="shared" si="7"/>
        <v>1.1374695863746955</v>
      </c>
      <c r="K107">
        <v>85</v>
      </c>
    </row>
    <row r="108" spans="1:11" x14ac:dyDescent="0.2">
      <c r="A108" s="46"/>
      <c r="B108" s="1" t="s">
        <v>23</v>
      </c>
      <c r="C108" s="5">
        <v>0.19700000000000001</v>
      </c>
      <c r="D108" s="5"/>
      <c r="E108" s="4">
        <f t="shared" si="6"/>
        <v>0.10200000000000001</v>
      </c>
      <c r="F108" s="3">
        <f t="shared" si="7"/>
        <v>1.0401459854014599</v>
      </c>
      <c r="K108">
        <v>86</v>
      </c>
    </row>
    <row r="109" spans="1:11" x14ac:dyDescent="0.2">
      <c r="A109" s="46"/>
      <c r="B109" s="2" t="s">
        <v>27</v>
      </c>
      <c r="C109" s="5">
        <v>0.19700000000000001</v>
      </c>
      <c r="D109" s="5"/>
      <c r="E109" s="4">
        <f t="shared" si="6"/>
        <v>0.10200000000000001</v>
      </c>
      <c r="F109" s="3">
        <f t="shared" si="7"/>
        <v>1.0401459854014599</v>
      </c>
      <c r="K109">
        <v>87</v>
      </c>
    </row>
    <row r="110" spans="1:11" x14ac:dyDescent="0.2">
      <c r="A110" s="46"/>
      <c r="B110" s="1" t="s">
        <v>28</v>
      </c>
      <c r="C110" s="5">
        <v>0.19700000000000001</v>
      </c>
      <c r="D110" s="5"/>
      <c r="E110" s="4">
        <f t="shared" si="6"/>
        <v>0.10200000000000001</v>
      </c>
      <c r="F110" s="3">
        <f t="shared" si="7"/>
        <v>1.0401459854014599</v>
      </c>
      <c r="K110">
        <v>88</v>
      </c>
    </row>
    <row r="111" spans="1:11" x14ac:dyDescent="0.2">
      <c r="A111" s="46"/>
      <c r="B111" s="2" t="s">
        <v>29</v>
      </c>
      <c r="C111" s="5">
        <v>0.19900000000000001</v>
      </c>
      <c r="D111" s="5"/>
      <c r="E111" s="4">
        <f t="shared" si="6"/>
        <v>0.10400000000000001</v>
      </c>
      <c r="F111" s="3">
        <f t="shared" si="7"/>
        <v>1.0644768856447688</v>
      </c>
      <c r="K111">
        <v>89</v>
      </c>
    </row>
    <row r="112" spans="1:11" x14ac:dyDescent="0.2">
      <c r="A112" s="46"/>
      <c r="B112" s="1" t="s">
        <v>30</v>
      </c>
      <c r="C112" s="5">
        <v>0.19</v>
      </c>
      <c r="D112" s="5"/>
      <c r="E112" s="4">
        <f t="shared" si="6"/>
        <v>9.5000000000000001E-2</v>
      </c>
      <c r="F112" s="3">
        <f t="shared" si="7"/>
        <v>0.95498783454987823</v>
      </c>
      <c r="K112">
        <v>90</v>
      </c>
    </row>
    <row r="113" spans="1:11" x14ac:dyDescent="0.2">
      <c r="A113" s="46"/>
      <c r="B113" s="2" t="s">
        <v>31</v>
      </c>
      <c r="C113" s="5">
        <v>0.189</v>
      </c>
      <c r="D113" s="5"/>
      <c r="E113" s="4">
        <f t="shared" si="6"/>
        <v>9.4E-2</v>
      </c>
      <c r="F113" s="3">
        <f t="shared" si="7"/>
        <v>0.94282238442822386</v>
      </c>
      <c r="K113">
        <v>91</v>
      </c>
    </row>
    <row r="114" spans="1:11" x14ac:dyDescent="0.2">
      <c r="A114" s="46"/>
      <c r="B114" s="1" t="s">
        <v>32</v>
      </c>
      <c r="C114" s="5">
        <v>0.19</v>
      </c>
      <c r="D114" s="5"/>
      <c r="E114" s="4">
        <f t="shared" si="6"/>
        <v>9.5000000000000001E-2</v>
      </c>
      <c r="F114" s="3">
        <f t="shared" si="7"/>
        <v>0.95498783454987823</v>
      </c>
      <c r="K114">
        <v>92</v>
      </c>
    </row>
    <row r="115" spans="1:11" x14ac:dyDescent="0.2">
      <c r="A115" s="46"/>
      <c r="B115" s="2" t="s">
        <v>33</v>
      </c>
      <c r="C115" s="5">
        <v>0.187</v>
      </c>
      <c r="D115" s="5"/>
      <c r="E115" s="4">
        <f t="shared" si="6"/>
        <v>9.1999999999999998E-2</v>
      </c>
      <c r="F115" s="3">
        <f t="shared" si="7"/>
        <v>0.91849148418491477</v>
      </c>
      <c r="K115">
        <v>93</v>
      </c>
    </row>
    <row r="116" spans="1:11" x14ac:dyDescent="0.2">
      <c r="A116" s="46"/>
      <c r="B116" s="1" t="s">
        <v>34</v>
      </c>
      <c r="C116" s="5">
        <v>0.189</v>
      </c>
      <c r="D116" s="5"/>
      <c r="E116" s="4">
        <f t="shared" si="6"/>
        <v>9.4E-2</v>
      </c>
      <c r="F116" s="3">
        <f t="shared" si="7"/>
        <v>0.94282238442822386</v>
      </c>
      <c r="K116">
        <v>94</v>
      </c>
    </row>
    <row r="117" spans="1:11" x14ac:dyDescent="0.2">
      <c r="A117" s="46"/>
      <c r="B117" s="2" t="s">
        <v>35</v>
      </c>
      <c r="C117" s="5">
        <v>0.18</v>
      </c>
      <c r="D117" s="5"/>
      <c r="E117" s="4">
        <f t="shared" si="6"/>
        <v>8.4999999999999992E-2</v>
      </c>
      <c r="F117" s="3">
        <f t="shared" si="7"/>
        <v>0.83333333333333315</v>
      </c>
      <c r="K117">
        <v>95</v>
      </c>
    </row>
    <row r="118" spans="1:11" x14ac:dyDescent="0.2">
      <c r="A118" s="46"/>
      <c r="B118" s="1" t="s">
        <v>36</v>
      </c>
      <c r="C118" s="5">
        <v>0.19600000000000001</v>
      </c>
      <c r="D118" s="5"/>
      <c r="E118" s="4">
        <f t="shared" si="6"/>
        <v>0.10100000000000001</v>
      </c>
      <c r="F118" s="3">
        <f t="shared" si="7"/>
        <v>1.0279805352798055</v>
      </c>
      <c r="K118">
        <v>96</v>
      </c>
    </row>
  </sheetData>
  <mergeCells count="10">
    <mergeCell ref="A23:A70"/>
    <mergeCell ref="A71:A118"/>
    <mergeCell ref="J21:J22"/>
    <mergeCell ref="C21:D22"/>
    <mergeCell ref="E21:E22"/>
    <mergeCell ref="F21:F22"/>
    <mergeCell ref="B21:B22"/>
    <mergeCell ref="G21:G22"/>
    <mergeCell ref="H21:H22"/>
    <mergeCell ref="I21:I22"/>
  </mergeCells>
  <pageMargins left="0.25" right="0.25" top="0.75" bottom="0.75" header="0.3" footer="0.3"/>
  <pageSetup paperSize="9" scale="34"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topLeftCell="F2" workbookViewId="0">
      <selection activeCell="C2" sqref="C2:C98"/>
    </sheetView>
  </sheetViews>
  <sheetFormatPr baseColWidth="10" defaultColWidth="11" defaultRowHeight="16" x14ac:dyDescent="0.2"/>
  <cols>
    <col min="1" max="1" width="6.1640625" style="18" customWidth="1"/>
    <col min="2" max="2" width="6.1640625" style="11" customWidth="1"/>
    <col min="3" max="3" width="14.5" style="16" bestFit="1" customWidth="1"/>
    <col min="4" max="4" width="17.1640625" style="16" bestFit="1" customWidth="1"/>
    <col min="5" max="5" width="25.83203125" style="16" bestFit="1" customWidth="1"/>
    <col min="8" max="8" width="13.83203125" bestFit="1" customWidth="1"/>
    <col min="12" max="24" width="5.6640625" style="15" customWidth="1"/>
    <col min="25" max="25" width="17.1640625" style="15" bestFit="1" customWidth="1"/>
    <col min="26" max="26" width="6" style="15" bestFit="1" customWidth="1"/>
    <col min="27" max="27" width="7.33203125" style="15" customWidth="1"/>
    <col min="28" max="28" width="11.6640625" style="15" bestFit="1" customWidth="1"/>
    <col min="29" max="30" width="7.33203125" style="15" customWidth="1"/>
    <col min="31" max="31" width="11" style="15"/>
    <col min="32" max="33" width="1.1640625" style="15" customWidth="1"/>
    <col min="34" max="16384" width="11" style="15"/>
  </cols>
  <sheetData>
    <row r="1" spans="1:36" x14ac:dyDescent="0.2">
      <c r="A1" s="18" t="s">
        <v>63</v>
      </c>
      <c r="B1" s="18" t="s">
        <v>63</v>
      </c>
      <c r="C1" s="16" t="s">
        <v>64</v>
      </c>
      <c r="F1" t="s">
        <v>64</v>
      </c>
      <c r="G1" t="s">
        <v>64</v>
      </c>
    </row>
    <row r="2" spans="1:36" x14ac:dyDescent="0.2">
      <c r="A2" s="10" t="s">
        <v>39</v>
      </c>
      <c r="B2" s="14" t="s">
        <v>1</v>
      </c>
      <c r="C2" s="14" t="s">
        <v>0</v>
      </c>
      <c r="D2" s="14" t="s">
        <v>2</v>
      </c>
      <c r="E2" s="14" t="s">
        <v>3</v>
      </c>
      <c r="F2" t="s">
        <v>65</v>
      </c>
      <c r="G2" t="s">
        <v>66</v>
      </c>
      <c r="H2" t="s">
        <v>93</v>
      </c>
    </row>
    <row r="3" spans="1:36" x14ac:dyDescent="0.2">
      <c r="A3" s="16">
        <v>1</v>
      </c>
      <c r="B3" s="12">
        <v>1</v>
      </c>
      <c r="C3" s="19">
        <v>1</v>
      </c>
      <c r="D3" s="20" t="s">
        <v>4</v>
      </c>
      <c r="E3" s="16" t="s">
        <v>24</v>
      </c>
      <c r="F3" s="16">
        <v>1</v>
      </c>
      <c r="G3" s="16" t="s">
        <v>42</v>
      </c>
      <c r="H3" t="s">
        <v>67</v>
      </c>
    </row>
    <row r="4" spans="1:36" x14ac:dyDescent="0.2">
      <c r="A4" s="16">
        <v>2</v>
      </c>
      <c r="B4" s="12">
        <v>1</v>
      </c>
      <c r="C4" s="19">
        <v>2</v>
      </c>
      <c r="D4" s="20" t="s">
        <v>4</v>
      </c>
      <c r="E4" s="16" t="s">
        <v>6</v>
      </c>
      <c r="F4" s="16">
        <f t="shared" ref="F4:F14" si="0">1+F3</f>
        <v>2</v>
      </c>
      <c r="G4" s="16" t="s">
        <v>42</v>
      </c>
      <c r="H4" t="s">
        <v>68</v>
      </c>
      <c r="L4" s="55" t="s">
        <v>41</v>
      </c>
      <c r="M4" s="55"/>
      <c r="N4" s="55"/>
      <c r="O4" s="55"/>
      <c r="P4" s="55"/>
      <c r="Q4" s="55"/>
      <c r="R4" s="55"/>
      <c r="S4" s="55"/>
      <c r="T4" s="55"/>
      <c r="U4" s="55"/>
      <c r="V4" s="55"/>
      <c r="W4" s="55"/>
      <c r="X4" s="55"/>
      <c r="AH4" s="24" t="s">
        <v>99</v>
      </c>
      <c r="AI4" s="25">
        <v>12</v>
      </c>
      <c r="AJ4" s="25">
        <f>AI4*AI5</f>
        <v>96</v>
      </c>
    </row>
    <row r="5" spans="1:36" x14ac:dyDescent="0.2">
      <c r="A5" s="16">
        <v>3</v>
      </c>
      <c r="B5" s="12">
        <v>1</v>
      </c>
      <c r="C5" s="19">
        <v>3</v>
      </c>
      <c r="D5" s="20" t="s">
        <v>4</v>
      </c>
      <c r="E5" s="16" t="s">
        <v>26</v>
      </c>
      <c r="F5" s="16">
        <f t="shared" si="0"/>
        <v>3</v>
      </c>
      <c r="G5" s="16" t="s">
        <v>42</v>
      </c>
      <c r="H5" t="s">
        <v>69</v>
      </c>
      <c r="L5" s="16"/>
      <c r="M5" s="16">
        <v>1</v>
      </c>
      <c r="N5" s="16">
        <f t="shared" ref="N5:N13" si="1">1+M5</f>
        <v>2</v>
      </c>
      <c r="O5" s="16">
        <f t="shared" ref="O5:X5" si="2">1+N5</f>
        <v>3</v>
      </c>
      <c r="P5" s="16">
        <f t="shared" si="2"/>
        <v>4</v>
      </c>
      <c r="Q5" s="16">
        <f t="shared" si="2"/>
        <v>5</v>
      </c>
      <c r="R5" s="16">
        <f t="shared" si="2"/>
        <v>6</v>
      </c>
      <c r="S5" s="16">
        <f t="shared" si="2"/>
        <v>7</v>
      </c>
      <c r="T5" s="16">
        <f t="shared" si="2"/>
        <v>8</v>
      </c>
      <c r="U5" s="16">
        <f t="shared" si="2"/>
        <v>9</v>
      </c>
      <c r="V5" s="16">
        <f t="shared" si="2"/>
        <v>10</v>
      </c>
      <c r="W5" s="16">
        <f t="shared" si="2"/>
        <v>11</v>
      </c>
      <c r="X5" s="16">
        <f t="shared" si="2"/>
        <v>12</v>
      </c>
      <c r="AH5" s="26" t="s">
        <v>100</v>
      </c>
      <c r="AI5" s="13">
        <v>8</v>
      </c>
      <c r="AJ5" s="13"/>
    </row>
    <row r="6" spans="1:36" x14ac:dyDescent="0.2">
      <c r="A6" s="16">
        <v>4</v>
      </c>
      <c r="B6" s="12">
        <v>1</v>
      </c>
      <c r="C6" s="19">
        <v>4</v>
      </c>
      <c r="D6" s="20" t="s">
        <v>4</v>
      </c>
      <c r="E6" s="16" t="s">
        <v>7</v>
      </c>
      <c r="F6" s="16">
        <f t="shared" si="0"/>
        <v>4</v>
      </c>
      <c r="G6" s="16" t="s">
        <v>42</v>
      </c>
      <c r="H6" t="s">
        <v>70</v>
      </c>
      <c r="L6" s="16" t="s">
        <v>42</v>
      </c>
      <c r="M6" s="19">
        <v>1</v>
      </c>
      <c r="N6" s="19">
        <f t="shared" si="1"/>
        <v>2</v>
      </c>
      <c r="O6" s="19">
        <f t="shared" ref="O6:X6" si="3">1+N6</f>
        <v>3</v>
      </c>
      <c r="P6" s="19">
        <f t="shared" si="3"/>
        <v>4</v>
      </c>
      <c r="Q6" s="19">
        <f t="shared" si="3"/>
        <v>5</v>
      </c>
      <c r="R6" s="19">
        <f t="shared" si="3"/>
        <v>6</v>
      </c>
      <c r="S6" s="19">
        <f t="shared" si="3"/>
        <v>7</v>
      </c>
      <c r="T6" s="19">
        <f t="shared" si="3"/>
        <v>8</v>
      </c>
      <c r="U6" s="19">
        <f t="shared" si="3"/>
        <v>9</v>
      </c>
      <c r="V6" s="19">
        <f t="shared" si="3"/>
        <v>10</v>
      </c>
      <c r="W6" s="19">
        <f t="shared" si="3"/>
        <v>11</v>
      </c>
      <c r="X6" s="19">
        <f t="shared" si="3"/>
        <v>12</v>
      </c>
      <c r="AH6" s="26" t="s">
        <v>101</v>
      </c>
      <c r="AI6" s="13">
        <v>9</v>
      </c>
      <c r="AJ6" s="13"/>
    </row>
    <row r="7" spans="1:36" ht="17" thickBot="1" x14ac:dyDescent="0.25">
      <c r="A7" s="16">
        <v>5</v>
      </c>
      <c r="B7" s="12">
        <v>1</v>
      </c>
      <c r="C7" s="19">
        <v>5</v>
      </c>
      <c r="D7" s="20" t="s">
        <v>4</v>
      </c>
      <c r="E7" s="16" t="s">
        <v>8</v>
      </c>
      <c r="F7" s="16">
        <f t="shared" si="0"/>
        <v>5</v>
      </c>
      <c r="G7" s="16" t="s">
        <v>42</v>
      </c>
      <c r="H7" t="s">
        <v>71</v>
      </c>
      <c r="L7" s="16" t="s">
        <v>43</v>
      </c>
      <c r="M7" s="19">
        <v>13</v>
      </c>
      <c r="N7" s="19">
        <f t="shared" si="1"/>
        <v>14</v>
      </c>
      <c r="O7" s="19">
        <f t="shared" ref="O7:X7" si="4">1+N7</f>
        <v>15</v>
      </c>
      <c r="P7" s="19">
        <f t="shared" si="4"/>
        <v>16</v>
      </c>
      <c r="Q7" s="19">
        <f t="shared" si="4"/>
        <v>17</v>
      </c>
      <c r="R7" s="19">
        <f t="shared" si="4"/>
        <v>18</v>
      </c>
      <c r="S7" s="19">
        <f t="shared" si="4"/>
        <v>19</v>
      </c>
      <c r="T7" s="19">
        <f t="shared" si="4"/>
        <v>20</v>
      </c>
      <c r="U7" s="19">
        <f t="shared" si="4"/>
        <v>21</v>
      </c>
      <c r="V7" s="19">
        <f t="shared" si="4"/>
        <v>22</v>
      </c>
      <c r="W7" s="19">
        <f t="shared" si="4"/>
        <v>23</v>
      </c>
      <c r="X7" s="19">
        <f t="shared" si="4"/>
        <v>24</v>
      </c>
      <c r="AA7" s="15">
        <v>15</v>
      </c>
      <c r="AC7" s="15">
        <v>20</v>
      </c>
      <c r="AE7" s="15" t="s">
        <v>98</v>
      </c>
      <c r="AH7" s="26"/>
      <c r="AI7" s="13"/>
      <c r="AJ7" s="13"/>
    </row>
    <row r="8" spans="1:36" ht="17" thickBot="1" x14ac:dyDescent="0.25">
      <c r="A8" s="16">
        <v>6</v>
      </c>
      <c r="B8" s="12">
        <v>1</v>
      </c>
      <c r="C8" s="19">
        <v>6</v>
      </c>
      <c r="D8" s="20" t="s">
        <v>4</v>
      </c>
      <c r="E8" s="16" t="s">
        <v>9</v>
      </c>
      <c r="F8" s="16">
        <f t="shared" si="0"/>
        <v>6</v>
      </c>
      <c r="G8" s="16" t="s">
        <v>42</v>
      </c>
      <c r="H8" t="s">
        <v>72</v>
      </c>
      <c r="L8" s="16" t="s">
        <v>44</v>
      </c>
      <c r="M8" s="19">
        <v>25</v>
      </c>
      <c r="N8" s="19">
        <f t="shared" si="1"/>
        <v>26</v>
      </c>
      <c r="O8" s="19">
        <f t="shared" ref="O8:X8" si="5">1+N8</f>
        <v>27</v>
      </c>
      <c r="P8" s="19">
        <f t="shared" si="5"/>
        <v>28</v>
      </c>
      <c r="Q8" s="19">
        <f t="shared" si="5"/>
        <v>29</v>
      </c>
      <c r="R8" s="19">
        <f t="shared" si="5"/>
        <v>30</v>
      </c>
      <c r="S8" s="19">
        <f t="shared" si="5"/>
        <v>31</v>
      </c>
      <c r="T8" s="19">
        <f t="shared" si="5"/>
        <v>32</v>
      </c>
      <c r="U8" s="19">
        <f t="shared" si="5"/>
        <v>33</v>
      </c>
      <c r="V8" s="19">
        <f t="shared" si="5"/>
        <v>34</v>
      </c>
      <c r="W8" s="19">
        <f t="shared" si="5"/>
        <v>35</v>
      </c>
      <c r="X8" s="19">
        <f t="shared" si="5"/>
        <v>36</v>
      </c>
      <c r="Z8" s="22" t="s">
        <v>96</v>
      </c>
      <c r="AA8" s="39" t="s">
        <v>94</v>
      </c>
      <c r="AB8" s="22" t="s">
        <v>121</v>
      </c>
      <c r="AC8" s="39" t="s">
        <v>95</v>
      </c>
      <c r="AD8" s="22" t="s">
        <v>122</v>
      </c>
      <c r="AH8" s="27" t="s">
        <v>102</v>
      </c>
      <c r="AI8" s="13"/>
      <c r="AJ8" s="13"/>
    </row>
    <row r="9" spans="1:36" x14ac:dyDescent="0.2">
      <c r="A9" s="16">
        <v>1</v>
      </c>
      <c r="B9" s="12">
        <v>2</v>
      </c>
      <c r="C9" s="19">
        <v>7</v>
      </c>
      <c r="D9" s="20" t="s">
        <v>4</v>
      </c>
      <c r="E9" s="16" t="s">
        <v>24</v>
      </c>
      <c r="F9" s="16">
        <f t="shared" si="0"/>
        <v>7</v>
      </c>
      <c r="G9" s="16" t="s">
        <v>42</v>
      </c>
      <c r="H9" t="s">
        <v>67</v>
      </c>
      <c r="L9" s="16" t="s">
        <v>45</v>
      </c>
      <c r="M9" s="19">
        <v>37</v>
      </c>
      <c r="N9" s="19">
        <f t="shared" si="1"/>
        <v>38</v>
      </c>
      <c r="O9" s="19">
        <f t="shared" ref="O9:X9" si="6">1+N9</f>
        <v>39</v>
      </c>
      <c r="P9" s="19">
        <f t="shared" si="6"/>
        <v>40</v>
      </c>
      <c r="Q9" s="19">
        <f t="shared" si="6"/>
        <v>41</v>
      </c>
      <c r="R9" s="19">
        <f t="shared" si="6"/>
        <v>42</v>
      </c>
      <c r="S9" s="19">
        <f t="shared" si="6"/>
        <v>43</v>
      </c>
      <c r="T9" s="19">
        <f t="shared" si="6"/>
        <v>44</v>
      </c>
      <c r="U9" s="19">
        <f t="shared" si="6"/>
        <v>45</v>
      </c>
      <c r="V9" s="19">
        <f t="shared" si="6"/>
        <v>46</v>
      </c>
      <c r="W9" s="19">
        <f t="shared" si="6"/>
        <v>47</v>
      </c>
      <c r="X9" s="19">
        <f t="shared" si="6"/>
        <v>48</v>
      </c>
      <c r="Y9" s="20" t="s">
        <v>4</v>
      </c>
      <c r="Z9" s="20">
        <v>0.7</v>
      </c>
      <c r="AA9" s="40">
        <f>AA$7/$Z9</f>
        <v>21.428571428571431</v>
      </c>
      <c r="AB9" s="21">
        <f>35-AA9</f>
        <v>13.571428571428569</v>
      </c>
      <c r="AC9" s="40">
        <f>AC$7/$Z9</f>
        <v>28.571428571428573</v>
      </c>
      <c r="AD9" s="21">
        <f>50-AC9</f>
        <v>21.428571428571427</v>
      </c>
      <c r="AE9" s="15" t="s">
        <v>97</v>
      </c>
      <c r="AH9" s="26" t="s">
        <v>103</v>
      </c>
      <c r="AI9" s="13">
        <f>AI4*AI5-AI6</f>
        <v>87</v>
      </c>
      <c r="AJ9" s="13"/>
    </row>
    <row r="10" spans="1:36" x14ac:dyDescent="0.2">
      <c r="A10" s="16">
        <v>2</v>
      </c>
      <c r="B10" s="12">
        <v>2</v>
      </c>
      <c r="C10" s="19">
        <v>8</v>
      </c>
      <c r="D10" s="20" t="s">
        <v>4</v>
      </c>
      <c r="E10" s="16" t="s">
        <v>10</v>
      </c>
      <c r="F10" s="16">
        <f t="shared" si="0"/>
        <v>8</v>
      </c>
      <c r="G10" s="16" t="s">
        <v>42</v>
      </c>
      <c r="H10" t="s">
        <v>73</v>
      </c>
      <c r="L10" s="16" t="s">
        <v>46</v>
      </c>
      <c r="M10" s="16">
        <v>49</v>
      </c>
      <c r="N10" s="16">
        <f t="shared" si="1"/>
        <v>50</v>
      </c>
      <c r="O10" s="16">
        <f t="shared" ref="O10:X10" si="7">1+N10</f>
        <v>51</v>
      </c>
      <c r="P10" s="16">
        <f t="shared" si="7"/>
        <v>52</v>
      </c>
      <c r="Q10" s="16">
        <f t="shared" si="7"/>
        <v>53</v>
      </c>
      <c r="R10" s="16">
        <f t="shared" si="7"/>
        <v>54</v>
      </c>
      <c r="S10" s="16">
        <f t="shared" si="7"/>
        <v>55</v>
      </c>
      <c r="T10" s="16">
        <f t="shared" si="7"/>
        <v>56</v>
      </c>
      <c r="U10" s="16">
        <f t="shared" si="7"/>
        <v>57</v>
      </c>
      <c r="V10" s="16">
        <f t="shared" si="7"/>
        <v>58</v>
      </c>
      <c r="W10" s="16">
        <f t="shared" si="7"/>
        <v>59</v>
      </c>
      <c r="X10" s="16">
        <f t="shared" si="7"/>
        <v>60</v>
      </c>
      <c r="Y10" s="18" t="s">
        <v>5</v>
      </c>
      <c r="Z10" s="18">
        <v>1</v>
      </c>
      <c r="AA10" s="40">
        <f>AA$7/$Z10</f>
        <v>15</v>
      </c>
      <c r="AB10" s="21">
        <f>35-AA10</f>
        <v>20</v>
      </c>
      <c r="AC10" s="40">
        <f>AC$7/$Z10</f>
        <v>20</v>
      </c>
      <c r="AD10" s="21">
        <f>50-AC10</f>
        <v>30</v>
      </c>
      <c r="AE10" s="15" t="s">
        <v>97</v>
      </c>
      <c r="AH10" s="26" t="s">
        <v>104</v>
      </c>
      <c r="AI10" s="28">
        <f>AI9*1.2</f>
        <v>104.39999999999999</v>
      </c>
      <c r="AJ10" s="28">
        <f>AI10-AJ4</f>
        <v>8.3999999999999915</v>
      </c>
    </row>
    <row r="11" spans="1:36" x14ac:dyDescent="0.2">
      <c r="A11" s="16">
        <v>3</v>
      </c>
      <c r="B11" s="12">
        <v>2</v>
      </c>
      <c r="C11" s="19">
        <v>9</v>
      </c>
      <c r="D11" s="20" t="s">
        <v>4</v>
      </c>
      <c r="E11" s="16" t="s">
        <v>11</v>
      </c>
      <c r="F11" s="16">
        <f t="shared" si="0"/>
        <v>9</v>
      </c>
      <c r="G11" s="16" t="s">
        <v>42</v>
      </c>
      <c r="H11" t="s">
        <v>74</v>
      </c>
      <c r="L11" s="16" t="s">
        <v>47</v>
      </c>
      <c r="M11" s="16">
        <v>61</v>
      </c>
      <c r="N11" s="16">
        <f t="shared" si="1"/>
        <v>62</v>
      </c>
      <c r="O11" s="16">
        <f t="shared" ref="O11:X11" si="8">1+N11</f>
        <v>63</v>
      </c>
      <c r="P11" s="16">
        <f t="shared" si="8"/>
        <v>64</v>
      </c>
      <c r="Q11" s="16">
        <f t="shared" si="8"/>
        <v>65</v>
      </c>
      <c r="R11" s="16">
        <f t="shared" si="8"/>
        <v>66</v>
      </c>
      <c r="S11" s="16">
        <f t="shared" si="8"/>
        <v>67</v>
      </c>
      <c r="T11" s="16">
        <f t="shared" si="8"/>
        <v>68</v>
      </c>
      <c r="U11" s="16">
        <f t="shared" si="8"/>
        <v>69</v>
      </c>
      <c r="V11" s="16">
        <f t="shared" si="8"/>
        <v>70</v>
      </c>
      <c r="W11" s="16">
        <f t="shared" si="8"/>
        <v>71</v>
      </c>
      <c r="X11" s="16">
        <f t="shared" si="8"/>
        <v>72</v>
      </c>
      <c r="AH11" s="26" t="s">
        <v>105</v>
      </c>
      <c r="AI11" s="29">
        <v>1</v>
      </c>
      <c r="AJ11" s="13"/>
    </row>
    <row r="12" spans="1:36" x14ac:dyDescent="0.2">
      <c r="A12" s="16">
        <v>4</v>
      </c>
      <c r="B12" s="12">
        <v>2</v>
      </c>
      <c r="C12" s="19">
        <v>10</v>
      </c>
      <c r="D12" s="20" t="s">
        <v>4</v>
      </c>
      <c r="E12" s="16" t="s">
        <v>12</v>
      </c>
      <c r="F12" s="16">
        <f t="shared" si="0"/>
        <v>10</v>
      </c>
      <c r="G12" s="16" t="s">
        <v>42</v>
      </c>
      <c r="H12" t="s">
        <v>75</v>
      </c>
      <c r="L12" s="16" t="s">
        <v>48</v>
      </c>
      <c r="M12" s="16">
        <v>73</v>
      </c>
      <c r="N12" s="16">
        <f t="shared" si="1"/>
        <v>74</v>
      </c>
      <c r="O12" s="16">
        <f t="shared" ref="O12:X12" si="9">1+N12</f>
        <v>75</v>
      </c>
      <c r="P12" s="16">
        <f t="shared" si="9"/>
        <v>76</v>
      </c>
      <c r="Q12" s="16">
        <f t="shared" si="9"/>
        <v>77</v>
      </c>
      <c r="R12" s="16">
        <f t="shared" si="9"/>
        <v>78</v>
      </c>
      <c r="S12" s="16">
        <f t="shared" si="9"/>
        <v>79</v>
      </c>
      <c r="T12" s="16">
        <f t="shared" si="9"/>
        <v>80</v>
      </c>
      <c r="U12" s="16">
        <f t="shared" si="9"/>
        <v>81</v>
      </c>
      <c r="V12" s="16">
        <f t="shared" si="9"/>
        <v>82</v>
      </c>
      <c r="W12" s="16">
        <f t="shared" si="9"/>
        <v>83</v>
      </c>
      <c r="X12" s="16">
        <f t="shared" si="9"/>
        <v>84</v>
      </c>
      <c r="AH12" s="26" t="s">
        <v>106</v>
      </c>
      <c r="AI12" s="30">
        <v>3</v>
      </c>
      <c r="AJ12" s="13"/>
    </row>
    <row r="13" spans="1:36" x14ac:dyDescent="0.2">
      <c r="A13" s="16">
        <v>5</v>
      </c>
      <c r="B13" s="12">
        <v>2</v>
      </c>
      <c r="C13" s="19">
        <v>11</v>
      </c>
      <c r="D13" s="20" t="s">
        <v>4</v>
      </c>
      <c r="E13" s="16" t="s">
        <v>25</v>
      </c>
      <c r="F13" s="16">
        <f t="shared" si="0"/>
        <v>11</v>
      </c>
      <c r="G13" s="16" t="s">
        <v>42</v>
      </c>
      <c r="H13" t="s">
        <v>76</v>
      </c>
      <c r="L13" s="16" t="s">
        <v>49</v>
      </c>
      <c r="M13" s="16">
        <v>85</v>
      </c>
      <c r="N13" s="16">
        <f t="shared" si="1"/>
        <v>86</v>
      </c>
      <c r="O13" s="16">
        <f t="shared" ref="O13:X13" si="10">1+N13</f>
        <v>87</v>
      </c>
      <c r="P13" s="16">
        <f t="shared" si="10"/>
        <v>88</v>
      </c>
      <c r="Q13" s="16">
        <f t="shared" si="10"/>
        <v>89</v>
      </c>
      <c r="R13" s="16">
        <f t="shared" si="10"/>
        <v>90</v>
      </c>
      <c r="S13" s="16">
        <f t="shared" si="10"/>
        <v>91</v>
      </c>
      <c r="T13" s="16">
        <f t="shared" si="10"/>
        <v>92</v>
      </c>
      <c r="U13" s="16">
        <f t="shared" si="10"/>
        <v>93</v>
      </c>
      <c r="V13" s="16">
        <f t="shared" si="10"/>
        <v>94</v>
      </c>
      <c r="W13" s="16">
        <f t="shared" si="10"/>
        <v>95</v>
      </c>
      <c r="X13" s="16">
        <f t="shared" si="10"/>
        <v>96</v>
      </c>
      <c r="AH13" s="56" t="s">
        <v>107</v>
      </c>
      <c r="AI13" s="31">
        <f>AI10*50/(20*AI12)</f>
        <v>87</v>
      </c>
      <c r="AJ13" s="13" t="s">
        <v>108</v>
      </c>
    </row>
    <row r="14" spans="1:36" x14ac:dyDescent="0.2">
      <c r="A14" s="16">
        <v>6</v>
      </c>
      <c r="B14" s="12">
        <v>2</v>
      </c>
      <c r="C14" s="19">
        <v>12</v>
      </c>
      <c r="D14" s="20" t="s">
        <v>4</v>
      </c>
      <c r="E14" s="16" t="s">
        <v>38</v>
      </c>
      <c r="F14" s="16">
        <f t="shared" si="0"/>
        <v>12</v>
      </c>
      <c r="G14" s="16" t="s">
        <v>42</v>
      </c>
      <c r="H14" t="s">
        <v>77</v>
      </c>
      <c r="Y14" s="21">
        <f>SUM(AB9:AB10,AD9:AD10)*48</f>
        <v>4080</v>
      </c>
      <c r="AH14" s="56"/>
      <c r="AI14" s="32">
        <f>AI10*50-(AI13*AI11)</f>
        <v>5133</v>
      </c>
      <c r="AJ14" s="13" t="s">
        <v>109</v>
      </c>
    </row>
    <row r="15" spans="1:36" x14ac:dyDescent="0.2">
      <c r="A15" s="16">
        <v>1</v>
      </c>
      <c r="B15" s="12">
        <v>3</v>
      </c>
      <c r="C15" s="19">
        <v>13</v>
      </c>
      <c r="D15" s="20" t="s">
        <v>4</v>
      </c>
      <c r="E15" s="16" t="s">
        <v>40</v>
      </c>
      <c r="F15" s="16">
        <v>1</v>
      </c>
      <c r="G15" s="16" t="s">
        <v>43</v>
      </c>
      <c r="H15" t="s">
        <v>78</v>
      </c>
      <c r="Y15" s="41" t="s">
        <v>123</v>
      </c>
      <c r="Z15" s="42">
        <v>4801.5000000000009</v>
      </c>
      <c r="AH15" s="56" t="s">
        <v>110</v>
      </c>
      <c r="AI15" s="31">
        <f>AI10*25/(20*AI12)</f>
        <v>43.5</v>
      </c>
      <c r="AJ15" s="13" t="s">
        <v>111</v>
      </c>
    </row>
    <row r="16" spans="1:36" x14ac:dyDescent="0.2">
      <c r="A16" s="16">
        <v>2</v>
      </c>
      <c r="B16" s="12">
        <v>3</v>
      </c>
      <c r="C16" s="19">
        <v>14</v>
      </c>
      <c r="D16" s="20" t="s">
        <v>4</v>
      </c>
      <c r="E16" s="16" t="s">
        <v>6</v>
      </c>
      <c r="F16" s="16">
        <f t="shared" ref="F16:F26" si="11">1+F15</f>
        <v>2</v>
      </c>
      <c r="G16" s="16" t="s">
        <v>43</v>
      </c>
      <c r="H16" t="s">
        <v>68</v>
      </c>
      <c r="Y16" s="41" t="s">
        <v>124</v>
      </c>
      <c r="Z16" s="43">
        <v>19.399999999999999</v>
      </c>
      <c r="AH16" s="56"/>
      <c r="AI16" s="32">
        <f>AI10*25-(AI15*AI11)</f>
        <v>2566.5</v>
      </c>
      <c r="AJ16" s="13" t="s">
        <v>112</v>
      </c>
    </row>
    <row r="17" spans="1:36" x14ac:dyDescent="0.2">
      <c r="A17" s="16">
        <v>3</v>
      </c>
      <c r="B17" s="12">
        <v>3</v>
      </c>
      <c r="C17" s="19">
        <v>15</v>
      </c>
      <c r="D17" s="20" t="s">
        <v>4</v>
      </c>
      <c r="E17" s="16" t="s">
        <v>26</v>
      </c>
      <c r="F17" s="16">
        <f t="shared" si="11"/>
        <v>3</v>
      </c>
      <c r="G17" s="16" t="s">
        <v>43</v>
      </c>
      <c r="H17" t="s">
        <v>69</v>
      </c>
      <c r="Y17" s="41" t="s">
        <v>125</v>
      </c>
      <c r="Z17" s="43">
        <v>9.6999999999999993</v>
      </c>
      <c r="AH17" s="57" t="s">
        <v>113</v>
      </c>
      <c r="AI17" s="31">
        <f>AI10*50/(100*AI12)</f>
        <v>17.399999999999999</v>
      </c>
      <c r="AJ17" s="13" t="s">
        <v>114</v>
      </c>
    </row>
    <row r="18" spans="1:36" x14ac:dyDescent="0.2">
      <c r="A18" s="16">
        <v>4</v>
      </c>
      <c r="B18" s="12">
        <v>3</v>
      </c>
      <c r="C18" s="19">
        <v>16</v>
      </c>
      <c r="D18" s="20" t="s">
        <v>4</v>
      </c>
      <c r="E18" s="16" t="s">
        <v>7</v>
      </c>
      <c r="F18" s="16">
        <f t="shared" si="11"/>
        <v>4</v>
      </c>
      <c r="G18" s="16" t="s">
        <v>43</v>
      </c>
      <c r="H18" t="s">
        <v>70</v>
      </c>
      <c r="Y18" s="41" t="s">
        <v>126</v>
      </c>
      <c r="Z18" s="43">
        <v>19.399999999999999</v>
      </c>
      <c r="AH18" s="57"/>
      <c r="AI18" s="32">
        <f>AI10*25-AI17</f>
        <v>2592.6</v>
      </c>
      <c r="AJ18" s="13" t="s">
        <v>112</v>
      </c>
    </row>
    <row r="19" spans="1:36" x14ac:dyDescent="0.2">
      <c r="A19" s="16">
        <v>5</v>
      </c>
      <c r="B19" s="12">
        <v>3</v>
      </c>
      <c r="C19" s="19">
        <v>17</v>
      </c>
      <c r="D19" s="20" t="s">
        <v>4</v>
      </c>
      <c r="E19" s="16" t="s">
        <v>8</v>
      </c>
      <c r="F19" s="16">
        <f t="shared" si="11"/>
        <v>5</v>
      </c>
      <c r="G19" s="16" t="s">
        <v>43</v>
      </c>
      <c r="H19" t="s">
        <v>71</v>
      </c>
      <c r="AH19" s="33"/>
      <c r="AI19" s="34"/>
      <c r="AJ19" s="35"/>
    </row>
    <row r="20" spans="1:36" x14ac:dyDescent="0.2">
      <c r="A20" s="16">
        <v>6</v>
      </c>
      <c r="B20" s="12">
        <v>3</v>
      </c>
      <c r="C20" s="19">
        <v>18</v>
      </c>
      <c r="D20" s="20" t="s">
        <v>4</v>
      </c>
      <c r="E20" s="16" t="s">
        <v>9</v>
      </c>
      <c r="F20" s="16">
        <f t="shared" si="11"/>
        <v>6</v>
      </c>
      <c r="G20" s="16" t="s">
        <v>43</v>
      </c>
      <c r="H20" t="s">
        <v>72</v>
      </c>
    </row>
    <row r="21" spans="1:36" x14ac:dyDescent="0.2">
      <c r="A21" s="16">
        <v>1</v>
      </c>
      <c r="B21" s="12">
        <v>4</v>
      </c>
      <c r="C21" s="19">
        <v>19</v>
      </c>
      <c r="D21" s="20" t="s">
        <v>4</v>
      </c>
      <c r="E21" s="16" t="s">
        <v>24</v>
      </c>
      <c r="F21" s="16">
        <f t="shared" si="11"/>
        <v>7</v>
      </c>
      <c r="G21" s="16" t="s">
        <v>43</v>
      </c>
      <c r="H21" t="s">
        <v>67</v>
      </c>
    </row>
    <row r="22" spans="1:36" ht="17" thickBot="1" x14ac:dyDescent="0.25">
      <c r="A22" s="16">
        <v>2</v>
      </c>
      <c r="B22" s="12">
        <v>4</v>
      </c>
      <c r="C22" s="19">
        <v>20</v>
      </c>
      <c r="D22" s="20" t="s">
        <v>4</v>
      </c>
      <c r="E22" s="16" t="s">
        <v>10</v>
      </c>
      <c r="F22" s="16">
        <f t="shared" si="11"/>
        <v>8</v>
      </c>
      <c r="G22" s="16" t="s">
        <v>43</v>
      </c>
      <c r="H22" t="s">
        <v>73</v>
      </c>
    </row>
    <row r="23" spans="1:36" ht="17" thickBot="1" x14ac:dyDescent="0.25">
      <c r="A23" s="16">
        <v>3</v>
      </c>
      <c r="B23" s="12">
        <v>4</v>
      </c>
      <c r="C23" s="19">
        <v>21</v>
      </c>
      <c r="D23" s="20" t="s">
        <v>4</v>
      </c>
      <c r="E23" s="16" t="s">
        <v>11</v>
      </c>
      <c r="F23" s="16">
        <f t="shared" si="11"/>
        <v>9</v>
      </c>
      <c r="G23" s="16" t="s">
        <v>43</v>
      </c>
      <c r="H23" t="s">
        <v>74</v>
      </c>
      <c r="AH23" s="27" t="s">
        <v>115</v>
      </c>
      <c r="AI23" s="36"/>
      <c r="AJ23"/>
    </row>
    <row r="24" spans="1:36" x14ac:dyDescent="0.2">
      <c r="A24" s="16">
        <v>4</v>
      </c>
      <c r="B24" s="12">
        <v>4</v>
      </c>
      <c r="C24" s="19">
        <v>22</v>
      </c>
      <c r="D24" s="20" t="s">
        <v>4</v>
      </c>
      <c r="E24" s="16" t="s">
        <v>12</v>
      </c>
      <c r="F24" s="16">
        <f t="shared" si="11"/>
        <v>10</v>
      </c>
      <c r="G24" s="16" t="s">
        <v>43</v>
      </c>
      <c r="H24" t="s">
        <v>75</v>
      </c>
      <c r="AH24" s="37" t="s">
        <v>116</v>
      </c>
      <c r="AI24" s="36">
        <v>96</v>
      </c>
      <c r="AJ24"/>
    </row>
    <row r="25" spans="1:36" x14ac:dyDescent="0.2">
      <c r="A25" s="16">
        <v>5</v>
      </c>
      <c r="B25" s="12">
        <v>4</v>
      </c>
      <c r="C25" s="19">
        <v>23</v>
      </c>
      <c r="D25" s="20" t="s">
        <v>4</v>
      </c>
      <c r="E25" s="16" t="s">
        <v>25</v>
      </c>
      <c r="F25" s="16">
        <f t="shared" si="11"/>
        <v>11</v>
      </c>
      <c r="G25" s="16" t="s">
        <v>43</v>
      </c>
      <c r="H25" t="s">
        <v>76</v>
      </c>
      <c r="AH25">
        <v>1.1000000000000001</v>
      </c>
      <c r="AI25" s="36">
        <f>AI24*AH25</f>
        <v>105.60000000000001</v>
      </c>
      <c r="AJ25"/>
    </row>
    <row r="26" spans="1:36" x14ac:dyDescent="0.2">
      <c r="A26" s="16">
        <v>6</v>
      </c>
      <c r="B26" s="12">
        <v>4</v>
      </c>
      <c r="C26" s="19">
        <v>24</v>
      </c>
      <c r="D26" s="20" t="s">
        <v>4</v>
      </c>
      <c r="E26" s="16" t="s">
        <v>38</v>
      </c>
      <c r="F26" s="16">
        <f t="shared" si="11"/>
        <v>12</v>
      </c>
      <c r="G26" s="16" t="s">
        <v>43</v>
      </c>
      <c r="H26" t="s">
        <v>77</v>
      </c>
      <c r="AH26"/>
      <c r="AI26"/>
      <c r="AJ26"/>
    </row>
    <row r="27" spans="1:36" x14ac:dyDescent="0.2">
      <c r="A27" s="16">
        <v>1</v>
      </c>
      <c r="B27" s="12">
        <v>5</v>
      </c>
      <c r="C27" s="19">
        <v>25</v>
      </c>
      <c r="D27" s="20" t="s">
        <v>4</v>
      </c>
      <c r="E27" s="16" t="s">
        <v>24</v>
      </c>
      <c r="F27" s="16">
        <v>1</v>
      </c>
      <c r="G27" s="16" t="s">
        <v>44</v>
      </c>
      <c r="H27" t="s">
        <v>67</v>
      </c>
      <c r="AH27"/>
      <c r="AI27"/>
      <c r="AJ27"/>
    </row>
    <row r="28" spans="1:36" x14ac:dyDescent="0.2">
      <c r="A28" s="16">
        <v>2</v>
      </c>
      <c r="B28" s="12">
        <v>5</v>
      </c>
      <c r="C28" s="19">
        <v>26</v>
      </c>
      <c r="D28" s="20" t="s">
        <v>4</v>
      </c>
      <c r="E28" s="16" t="s">
        <v>13</v>
      </c>
      <c r="F28" s="16">
        <f t="shared" ref="F28:F38" si="12">1+F27</f>
        <v>2</v>
      </c>
      <c r="G28" s="16" t="s">
        <v>44</v>
      </c>
      <c r="H28" t="s">
        <v>68</v>
      </c>
      <c r="W28" s="58" t="s">
        <v>128</v>
      </c>
      <c r="X28" s="58"/>
      <c r="Y28" s="58"/>
      <c r="AH28" s="37"/>
      <c r="AI28" s="36"/>
      <c r="AJ28" t="s">
        <v>117</v>
      </c>
    </row>
    <row r="29" spans="1:36" x14ac:dyDescent="0.2">
      <c r="A29" s="16">
        <v>3</v>
      </c>
      <c r="B29" s="12">
        <v>5</v>
      </c>
      <c r="C29" s="19">
        <v>27</v>
      </c>
      <c r="D29" s="20" t="s">
        <v>4</v>
      </c>
      <c r="E29" s="16" t="s">
        <v>26</v>
      </c>
      <c r="F29" s="16">
        <f t="shared" si="12"/>
        <v>3</v>
      </c>
      <c r="G29" s="16" t="s">
        <v>44</v>
      </c>
      <c r="H29" t="s">
        <v>69</v>
      </c>
      <c r="AH29" s="37" t="s">
        <v>118</v>
      </c>
      <c r="AI29" s="36">
        <f>50*AI25/100</f>
        <v>52.8</v>
      </c>
      <c r="AJ29" s="38">
        <f>50*AI25-AI29</f>
        <v>5227.2</v>
      </c>
    </row>
    <row r="30" spans="1:36" x14ac:dyDescent="0.2">
      <c r="A30" s="16">
        <v>4</v>
      </c>
      <c r="B30" s="12">
        <v>5</v>
      </c>
      <c r="C30" s="19">
        <v>28</v>
      </c>
      <c r="D30" s="20" t="s">
        <v>4</v>
      </c>
      <c r="E30" s="16" t="s">
        <v>14</v>
      </c>
      <c r="F30" s="16">
        <f t="shared" si="12"/>
        <v>4</v>
      </c>
      <c r="G30" s="16" t="s">
        <v>44</v>
      </c>
      <c r="H30" t="s">
        <v>70</v>
      </c>
      <c r="W30" t="s">
        <v>65</v>
      </c>
      <c r="X30" t="s">
        <v>66</v>
      </c>
      <c r="Y30" t="s">
        <v>93</v>
      </c>
      <c r="AH30" s="37" t="s">
        <v>119</v>
      </c>
      <c r="AI30" s="36">
        <f>20*AI25/10</f>
        <v>211.2</v>
      </c>
      <c r="AJ30" s="38">
        <f>20*AI25-AI30</f>
        <v>1900.8</v>
      </c>
    </row>
    <row r="31" spans="1:36" x14ac:dyDescent="0.2">
      <c r="A31" s="16">
        <v>5</v>
      </c>
      <c r="B31" s="12">
        <v>5</v>
      </c>
      <c r="C31" s="19">
        <v>29</v>
      </c>
      <c r="D31" s="20" t="s">
        <v>4</v>
      </c>
      <c r="E31" s="16" t="s">
        <v>15</v>
      </c>
      <c r="F31" s="16">
        <f t="shared" si="12"/>
        <v>5</v>
      </c>
      <c r="G31" s="16" t="s">
        <v>44</v>
      </c>
      <c r="H31" t="s">
        <v>71</v>
      </c>
      <c r="W31" s="17">
        <v>1</v>
      </c>
      <c r="X31" s="17" t="s">
        <v>42</v>
      </c>
      <c r="Y31" t="s">
        <v>67</v>
      </c>
      <c r="AH31" s="37" t="s">
        <v>120</v>
      </c>
      <c r="AI31" s="36">
        <f>35*AI25/200</f>
        <v>18.480000000000004</v>
      </c>
      <c r="AJ31" s="38">
        <f>35*AI25-AI31</f>
        <v>3677.5200000000004</v>
      </c>
    </row>
    <row r="32" spans="1:36" x14ac:dyDescent="0.2">
      <c r="A32" s="16">
        <v>6</v>
      </c>
      <c r="B32" s="12">
        <v>5</v>
      </c>
      <c r="C32" s="19">
        <v>30</v>
      </c>
      <c r="D32" s="20" t="s">
        <v>4</v>
      </c>
      <c r="E32" s="16" t="s">
        <v>16</v>
      </c>
      <c r="F32" s="16">
        <f t="shared" si="12"/>
        <v>6</v>
      </c>
      <c r="G32" s="16" t="s">
        <v>44</v>
      </c>
      <c r="H32" t="s">
        <v>72</v>
      </c>
      <c r="W32" s="17">
        <f t="shared" ref="W32:W42" si="13">1+W31</f>
        <v>2</v>
      </c>
      <c r="X32" s="17" t="s">
        <v>42</v>
      </c>
      <c r="Y32" t="s">
        <v>68</v>
      </c>
    </row>
    <row r="33" spans="1:25" x14ac:dyDescent="0.2">
      <c r="A33" s="16">
        <v>1</v>
      </c>
      <c r="B33" s="12">
        <v>6</v>
      </c>
      <c r="C33" s="19">
        <v>31</v>
      </c>
      <c r="D33" s="20" t="s">
        <v>4</v>
      </c>
      <c r="E33" s="16" t="s">
        <v>17</v>
      </c>
      <c r="F33" s="16">
        <f t="shared" si="12"/>
        <v>7</v>
      </c>
      <c r="G33" s="16" t="s">
        <v>44</v>
      </c>
      <c r="H33" t="s">
        <v>73</v>
      </c>
      <c r="W33" s="17">
        <f t="shared" si="13"/>
        <v>3</v>
      </c>
      <c r="X33" s="17" t="s">
        <v>42</v>
      </c>
      <c r="Y33" t="s">
        <v>69</v>
      </c>
    </row>
    <row r="34" spans="1:25" x14ac:dyDescent="0.2">
      <c r="A34" s="16">
        <v>2</v>
      </c>
      <c r="B34" s="12">
        <v>6</v>
      </c>
      <c r="C34" s="19">
        <v>32</v>
      </c>
      <c r="D34" s="20" t="s">
        <v>4</v>
      </c>
      <c r="E34" s="16" t="s">
        <v>18</v>
      </c>
      <c r="F34" s="16">
        <f t="shared" si="12"/>
        <v>8</v>
      </c>
      <c r="G34" s="16" t="s">
        <v>44</v>
      </c>
      <c r="H34" t="s">
        <v>74</v>
      </c>
      <c r="W34" s="17">
        <f t="shared" si="13"/>
        <v>4</v>
      </c>
      <c r="X34" s="17" t="s">
        <v>42</v>
      </c>
      <c r="Y34" t="s">
        <v>70</v>
      </c>
    </row>
    <row r="35" spans="1:25" x14ac:dyDescent="0.2">
      <c r="A35" s="16">
        <v>3</v>
      </c>
      <c r="B35" s="12">
        <v>6</v>
      </c>
      <c r="C35" s="19">
        <v>33</v>
      </c>
      <c r="D35" s="20" t="s">
        <v>4</v>
      </c>
      <c r="E35" s="16" t="s">
        <v>19</v>
      </c>
      <c r="F35" s="16">
        <f t="shared" si="12"/>
        <v>9</v>
      </c>
      <c r="G35" s="16" t="s">
        <v>44</v>
      </c>
      <c r="H35" t="s">
        <v>75</v>
      </c>
      <c r="W35" s="17">
        <f t="shared" si="13"/>
        <v>5</v>
      </c>
      <c r="X35" s="17" t="s">
        <v>42</v>
      </c>
      <c r="Y35" t="s">
        <v>71</v>
      </c>
    </row>
    <row r="36" spans="1:25" x14ac:dyDescent="0.2">
      <c r="A36" s="16">
        <v>4</v>
      </c>
      <c r="B36" s="12">
        <v>6</v>
      </c>
      <c r="C36" s="19">
        <v>34</v>
      </c>
      <c r="D36" s="20" t="s">
        <v>4</v>
      </c>
      <c r="E36" s="16" t="s">
        <v>20</v>
      </c>
      <c r="F36" s="16">
        <f t="shared" si="12"/>
        <v>10</v>
      </c>
      <c r="G36" s="16" t="s">
        <v>44</v>
      </c>
      <c r="H36" t="s">
        <v>76</v>
      </c>
      <c r="W36" s="17">
        <f t="shared" si="13"/>
        <v>6</v>
      </c>
      <c r="X36" s="17" t="s">
        <v>42</v>
      </c>
      <c r="Y36" t="s">
        <v>72</v>
      </c>
    </row>
    <row r="37" spans="1:25" x14ac:dyDescent="0.2">
      <c r="A37" s="16">
        <v>5</v>
      </c>
      <c r="B37" s="12">
        <v>6</v>
      </c>
      <c r="C37" s="19">
        <v>35</v>
      </c>
      <c r="D37" s="20" t="s">
        <v>4</v>
      </c>
      <c r="E37" s="16" t="s">
        <v>21</v>
      </c>
      <c r="F37" s="16">
        <f t="shared" si="12"/>
        <v>11</v>
      </c>
      <c r="G37" s="16" t="s">
        <v>44</v>
      </c>
      <c r="H37" t="s">
        <v>79</v>
      </c>
      <c r="W37" s="17">
        <f t="shared" si="13"/>
        <v>7</v>
      </c>
      <c r="X37" s="17" t="s">
        <v>42</v>
      </c>
      <c r="Y37" t="s">
        <v>67</v>
      </c>
    </row>
    <row r="38" spans="1:25" x14ac:dyDescent="0.2">
      <c r="A38" s="16">
        <v>6</v>
      </c>
      <c r="B38" s="12">
        <v>6</v>
      </c>
      <c r="C38" s="19">
        <v>36</v>
      </c>
      <c r="D38" s="20" t="s">
        <v>4</v>
      </c>
      <c r="E38" s="16" t="s">
        <v>22</v>
      </c>
      <c r="F38" s="16">
        <f t="shared" si="12"/>
        <v>12</v>
      </c>
      <c r="G38" s="16" t="s">
        <v>44</v>
      </c>
      <c r="H38" t="s">
        <v>80</v>
      </c>
      <c r="W38" s="17">
        <f t="shared" si="13"/>
        <v>8</v>
      </c>
      <c r="X38" s="17" t="s">
        <v>42</v>
      </c>
      <c r="Y38" t="s">
        <v>73</v>
      </c>
    </row>
    <row r="39" spans="1:25" x14ac:dyDescent="0.2">
      <c r="A39" s="16">
        <v>1</v>
      </c>
      <c r="B39" s="12">
        <v>7</v>
      </c>
      <c r="C39" s="19">
        <v>37</v>
      </c>
      <c r="D39" s="20" t="s">
        <v>4</v>
      </c>
      <c r="E39" s="16" t="s">
        <v>37</v>
      </c>
      <c r="F39" s="16">
        <v>1</v>
      </c>
      <c r="G39" s="16" t="s">
        <v>45</v>
      </c>
      <c r="H39" t="s">
        <v>81</v>
      </c>
      <c r="W39" s="17">
        <f t="shared" si="13"/>
        <v>9</v>
      </c>
      <c r="X39" s="17" t="s">
        <v>42</v>
      </c>
      <c r="Y39" t="s">
        <v>74</v>
      </c>
    </row>
    <row r="40" spans="1:25" x14ac:dyDescent="0.2">
      <c r="A40" s="16">
        <v>2</v>
      </c>
      <c r="B40" s="12">
        <v>7</v>
      </c>
      <c r="C40" s="19">
        <v>38</v>
      </c>
      <c r="D40" s="20" t="s">
        <v>4</v>
      </c>
      <c r="E40" s="16" t="s">
        <v>23</v>
      </c>
      <c r="F40" s="16">
        <f t="shared" ref="F40:F50" si="14">1+F39</f>
        <v>2</v>
      </c>
      <c r="G40" s="16" t="s">
        <v>45</v>
      </c>
      <c r="H40" t="s">
        <v>82</v>
      </c>
      <c r="W40" s="17">
        <f t="shared" si="13"/>
        <v>10</v>
      </c>
      <c r="X40" s="17" t="s">
        <v>42</v>
      </c>
      <c r="Y40" t="s">
        <v>75</v>
      </c>
    </row>
    <row r="41" spans="1:25" x14ac:dyDescent="0.2">
      <c r="A41" s="16">
        <v>3</v>
      </c>
      <c r="B41" s="12">
        <v>7</v>
      </c>
      <c r="C41" s="19">
        <v>39</v>
      </c>
      <c r="D41" s="20" t="s">
        <v>4</v>
      </c>
      <c r="E41" s="16" t="s">
        <v>27</v>
      </c>
      <c r="F41" s="16">
        <f t="shared" si="14"/>
        <v>3</v>
      </c>
      <c r="G41" s="16" t="s">
        <v>45</v>
      </c>
      <c r="H41" t="s">
        <v>83</v>
      </c>
      <c r="W41" s="17">
        <f t="shared" si="13"/>
        <v>11</v>
      </c>
      <c r="X41" s="17" t="s">
        <v>42</v>
      </c>
      <c r="Y41" t="s">
        <v>76</v>
      </c>
    </row>
    <row r="42" spans="1:25" x14ac:dyDescent="0.2">
      <c r="A42" s="16">
        <v>4</v>
      </c>
      <c r="B42" s="12">
        <v>7</v>
      </c>
      <c r="C42" s="19">
        <v>40</v>
      </c>
      <c r="D42" s="20" t="s">
        <v>4</v>
      </c>
      <c r="E42" s="16" t="s">
        <v>28</v>
      </c>
      <c r="F42" s="16">
        <f t="shared" si="14"/>
        <v>4</v>
      </c>
      <c r="G42" s="16" t="s">
        <v>45</v>
      </c>
      <c r="H42" t="s">
        <v>84</v>
      </c>
      <c r="W42" s="17">
        <f t="shared" si="13"/>
        <v>12</v>
      </c>
      <c r="X42" s="17" t="s">
        <v>42</v>
      </c>
      <c r="Y42" t="s">
        <v>77</v>
      </c>
    </row>
    <row r="43" spans="1:25" x14ac:dyDescent="0.2">
      <c r="A43" s="16">
        <v>5</v>
      </c>
      <c r="B43" s="12">
        <v>7</v>
      </c>
      <c r="C43" s="19">
        <v>41</v>
      </c>
      <c r="D43" s="20" t="s">
        <v>4</v>
      </c>
      <c r="E43" s="16" t="s">
        <v>29</v>
      </c>
      <c r="F43" s="16">
        <f t="shared" si="14"/>
        <v>5</v>
      </c>
      <c r="G43" s="16" t="s">
        <v>45</v>
      </c>
      <c r="H43" t="s">
        <v>85</v>
      </c>
      <c r="W43" s="17">
        <v>1</v>
      </c>
      <c r="X43" s="17" t="s">
        <v>43</v>
      </c>
      <c r="Y43" t="s">
        <v>78</v>
      </c>
    </row>
    <row r="44" spans="1:25" x14ac:dyDescent="0.2">
      <c r="A44" s="16">
        <v>6</v>
      </c>
      <c r="B44" s="12">
        <v>7</v>
      </c>
      <c r="C44" s="19">
        <v>42</v>
      </c>
      <c r="D44" s="20" t="s">
        <v>4</v>
      </c>
      <c r="E44" s="16" t="s">
        <v>30</v>
      </c>
      <c r="F44" s="16">
        <f t="shared" si="14"/>
        <v>6</v>
      </c>
      <c r="G44" s="16" t="s">
        <v>45</v>
      </c>
      <c r="H44" t="s">
        <v>86</v>
      </c>
      <c r="W44" s="17">
        <f t="shared" ref="W44:W54" si="15">1+W43</f>
        <v>2</v>
      </c>
      <c r="X44" s="17" t="s">
        <v>43</v>
      </c>
      <c r="Y44" t="s">
        <v>68</v>
      </c>
    </row>
    <row r="45" spans="1:25" x14ac:dyDescent="0.2">
      <c r="A45" s="16">
        <v>1</v>
      </c>
      <c r="B45" s="12">
        <v>8</v>
      </c>
      <c r="C45" s="19">
        <v>43</v>
      </c>
      <c r="D45" s="20" t="s">
        <v>4</v>
      </c>
      <c r="E45" s="16" t="s">
        <v>31</v>
      </c>
      <c r="F45" s="16">
        <f t="shared" si="14"/>
        <v>7</v>
      </c>
      <c r="G45" s="16" t="s">
        <v>45</v>
      </c>
      <c r="H45" t="s">
        <v>87</v>
      </c>
      <c r="W45" s="17">
        <f t="shared" si="15"/>
        <v>3</v>
      </c>
      <c r="X45" s="17" t="s">
        <v>43</v>
      </c>
      <c r="Y45" t="s">
        <v>69</v>
      </c>
    </row>
    <row r="46" spans="1:25" x14ac:dyDescent="0.2">
      <c r="A46" s="16">
        <v>2</v>
      </c>
      <c r="B46" s="12">
        <v>8</v>
      </c>
      <c r="C46" s="19">
        <v>44</v>
      </c>
      <c r="D46" s="20" t="s">
        <v>4</v>
      </c>
      <c r="E46" s="16" t="s">
        <v>32</v>
      </c>
      <c r="F46" s="16">
        <f t="shared" si="14"/>
        <v>8</v>
      </c>
      <c r="G46" s="16" t="s">
        <v>45</v>
      </c>
      <c r="H46" t="s">
        <v>88</v>
      </c>
      <c r="W46" s="17">
        <f t="shared" si="15"/>
        <v>4</v>
      </c>
      <c r="X46" s="17" t="s">
        <v>43</v>
      </c>
      <c r="Y46" t="s">
        <v>70</v>
      </c>
    </row>
    <row r="47" spans="1:25" x14ac:dyDescent="0.2">
      <c r="A47" s="16">
        <v>3</v>
      </c>
      <c r="B47" s="12">
        <v>8</v>
      </c>
      <c r="C47" s="19">
        <v>45</v>
      </c>
      <c r="D47" s="20" t="s">
        <v>4</v>
      </c>
      <c r="E47" s="16" t="s">
        <v>33</v>
      </c>
      <c r="F47" s="16">
        <f t="shared" si="14"/>
        <v>9</v>
      </c>
      <c r="G47" s="16" t="s">
        <v>45</v>
      </c>
      <c r="H47" t="s">
        <v>89</v>
      </c>
      <c r="W47" s="17">
        <f t="shared" si="15"/>
        <v>5</v>
      </c>
      <c r="X47" s="17" t="s">
        <v>43</v>
      </c>
      <c r="Y47" t="s">
        <v>71</v>
      </c>
    </row>
    <row r="48" spans="1:25" x14ac:dyDescent="0.2">
      <c r="A48" s="16">
        <v>4</v>
      </c>
      <c r="B48" s="12">
        <v>8</v>
      </c>
      <c r="C48" s="19">
        <v>46</v>
      </c>
      <c r="D48" s="20" t="s">
        <v>4</v>
      </c>
      <c r="E48" s="16" t="s">
        <v>34</v>
      </c>
      <c r="F48" s="16">
        <f t="shared" si="14"/>
        <v>10</v>
      </c>
      <c r="G48" s="16" t="s">
        <v>45</v>
      </c>
      <c r="H48" t="s">
        <v>90</v>
      </c>
      <c r="W48" s="17">
        <f t="shared" si="15"/>
        <v>6</v>
      </c>
      <c r="X48" s="17" t="s">
        <v>43</v>
      </c>
      <c r="Y48" t="s">
        <v>72</v>
      </c>
    </row>
    <row r="49" spans="1:25" x14ac:dyDescent="0.2">
      <c r="A49" s="16">
        <v>5</v>
      </c>
      <c r="B49" s="12">
        <v>8</v>
      </c>
      <c r="C49" s="19">
        <v>47</v>
      </c>
      <c r="D49" s="20" t="s">
        <v>4</v>
      </c>
      <c r="E49" s="16" t="s">
        <v>35</v>
      </c>
      <c r="F49" s="16">
        <f t="shared" si="14"/>
        <v>11</v>
      </c>
      <c r="G49" s="16" t="s">
        <v>45</v>
      </c>
      <c r="H49" t="s">
        <v>91</v>
      </c>
      <c r="W49" s="17">
        <f t="shared" si="15"/>
        <v>7</v>
      </c>
      <c r="X49" s="17" t="s">
        <v>43</v>
      </c>
      <c r="Y49" t="s">
        <v>67</v>
      </c>
    </row>
    <row r="50" spans="1:25" x14ac:dyDescent="0.2">
      <c r="A50" s="16">
        <v>6</v>
      </c>
      <c r="B50" s="12">
        <v>8</v>
      </c>
      <c r="C50" s="19">
        <v>48</v>
      </c>
      <c r="D50" s="20" t="s">
        <v>4</v>
      </c>
      <c r="E50" s="16" t="s">
        <v>36</v>
      </c>
      <c r="F50" s="16">
        <f t="shared" si="14"/>
        <v>12</v>
      </c>
      <c r="G50" s="16" t="s">
        <v>45</v>
      </c>
      <c r="H50" t="s">
        <v>92</v>
      </c>
      <c r="W50" s="17">
        <f t="shared" si="15"/>
        <v>8</v>
      </c>
      <c r="X50" s="17" t="s">
        <v>43</v>
      </c>
      <c r="Y50" t="s">
        <v>73</v>
      </c>
    </row>
    <row r="51" spans="1:25" x14ac:dyDescent="0.2">
      <c r="A51" s="16">
        <v>1</v>
      </c>
      <c r="B51" s="12">
        <v>9</v>
      </c>
      <c r="C51" s="16">
        <v>49</v>
      </c>
      <c r="D51" s="18" t="s">
        <v>5</v>
      </c>
      <c r="E51" s="16" t="s">
        <v>24</v>
      </c>
      <c r="F51" s="16">
        <v>1</v>
      </c>
      <c r="G51" s="16" t="s">
        <v>46</v>
      </c>
      <c r="H51" t="s">
        <v>67</v>
      </c>
      <c r="W51" s="17">
        <f t="shared" si="15"/>
        <v>9</v>
      </c>
      <c r="X51" s="17" t="s">
        <v>43</v>
      </c>
      <c r="Y51" t="s">
        <v>74</v>
      </c>
    </row>
    <row r="52" spans="1:25" x14ac:dyDescent="0.2">
      <c r="A52" s="16">
        <v>2</v>
      </c>
      <c r="B52" s="12">
        <v>9</v>
      </c>
      <c r="C52" s="16">
        <v>50</v>
      </c>
      <c r="D52" s="18" t="s">
        <v>5</v>
      </c>
      <c r="E52" s="16" t="s">
        <v>6</v>
      </c>
      <c r="F52" s="16">
        <f t="shared" ref="F52:F62" si="16">1+F51</f>
        <v>2</v>
      </c>
      <c r="G52" s="16" t="s">
        <v>46</v>
      </c>
      <c r="H52" t="s">
        <v>68</v>
      </c>
      <c r="W52" s="17">
        <f t="shared" si="15"/>
        <v>10</v>
      </c>
      <c r="X52" s="17" t="s">
        <v>43</v>
      </c>
      <c r="Y52" t="s">
        <v>75</v>
      </c>
    </row>
    <row r="53" spans="1:25" x14ac:dyDescent="0.2">
      <c r="A53" s="16">
        <v>3</v>
      </c>
      <c r="B53" s="12">
        <v>9</v>
      </c>
      <c r="C53" s="16">
        <v>51</v>
      </c>
      <c r="D53" s="18" t="s">
        <v>5</v>
      </c>
      <c r="E53" s="16" t="s">
        <v>26</v>
      </c>
      <c r="F53" s="16">
        <f t="shared" si="16"/>
        <v>3</v>
      </c>
      <c r="G53" s="16" t="s">
        <v>46</v>
      </c>
      <c r="H53" t="s">
        <v>69</v>
      </c>
      <c r="W53" s="17">
        <f t="shared" si="15"/>
        <v>11</v>
      </c>
      <c r="X53" s="17" t="s">
        <v>43</v>
      </c>
      <c r="Y53" t="s">
        <v>76</v>
      </c>
    </row>
    <row r="54" spans="1:25" x14ac:dyDescent="0.2">
      <c r="A54" s="16">
        <v>4</v>
      </c>
      <c r="B54" s="12">
        <v>9</v>
      </c>
      <c r="C54" s="16">
        <v>52</v>
      </c>
      <c r="D54" s="18" t="s">
        <v>5</v>
      </c>
      <c r="E54" s="16" t="s">
        <v>7</v>
      </c>
      <c r="F54" s="16">
        <f t="shared" si="16"/>
        <v>4</v>
      </c>
      <c r="G54" s="16" t="s">
        <v>46</v>
      </c>
      <c r="H54" t="s">
        <v>70</v>
      </c>
      <c r="W54" s="17">
        <f t="shared" si="15"/>
        <v>12</v>
      </c>
      <c r="X54" s="17" t="s">
        <v>43</v>
      </c>
      <c r="Y54" t="s">
        <v>77</v>
      </c>
    </row>
    <row r="55" spans="1:25" x14ac:dyDescent="0.2">
      <c r="A55" s="16">
        <v>5</v>
      </c>
      <c r="B55" s="12">
        <v>9</v>
      </c>
      <c r="C55" s="16">
        <v>53</v>
      </c>
      <c r="D55" s="18" t="s">
        <v>5</v>
      </c>
      <c r="E55" s="16" t="s">
        <v>8</v>
      </c>
      <c r="F55" s="16">
        <f t="shared" si="16"/>
        <v>5</v>
      </c>
      <c r="G55" s="16" t="s">
        <v>46</v>
      </c>
      <c r="H55" t="s">
        <v>71</v>
      </c>
      <c r="W55" s="17">
        <v>1</v>
      </c>
      <c r="X55" s="17" t="s">
        <v>44</v>
      </c>
      <c r="Y55" t="s">
        <v>67</v>
      </c>
    </row>
    <row r="56" spans="1:25" x14ac:dyDescent="0.2">
      <c r="A56" s="16">
        <v>6</v>
      </c>
      <c r="B56" s="12">
        <v>9</v>
      </c>
      <c r="C56" s="16">
        <v>54</v>
      </c>
      <c r="D56" s="18" t="s">
        <v>5</v>
      </c>
      <c r="E56" s="16" t="s">
        <v>9</v>
      </c>
      <c r="F56" s="16">
        <f t="shared" si="16"/>
        <v>6</v>
      </c>
      <c r="G56" s="16" t="s">
        <v>46</v>
      </c>
      <c r="H56" t="s">
        <v>72</v>
      </c>
      <c r="W56" s="17">
        <f t="shared" ref="W56:W66" si="17">1+W55</f>
        <v>2</v>
      </c>
      <c r="X56" s="17" t="s">
        <v>44</v>
      </c>
      <c r="Y56" t="s">
        <v>68</v>
      </c>
    </row>
    <row r="57" spans="1:25" x14ac:dyDescent="0.2">
      <c r="A57" s="16">
        <v>1</v>
      </c>
      <c r="B57" s="12">
        <v>10</v>
      </c>
      <c r="C57" s="16">
        <v>55</v>
      </c>
      <c r="D57" s="18" t="s">
        <v>5</v>
      </c>
      <c r="E57" s="16" t="s">
        <v>24</v>
      </c>
      <c r="F57" s="16">
        <f t="shared" si="16"/>
        <v>7</v>
      </c>
      <c r="G57" s="16" t="s">
        <v>46</v>
      </c>
      <c r="H57" t="s">
        <v>67</v>
      </c>
      <c r="W57" s="17">
        <f t="shared" si="17"/>
        <v>3</v>
      </c>
      <c r="X57" s="17" t="s">
        <v>44</v>
      </c>
      <c r="Y57" t="s">
        <v>69</v>
      </c>
    </row>
    <row r="58" spans="1:25" x14ac:dyDescent="0.2">
      <c r="A58" s="16">
        <v>2</v>
      </c>
      <c r="B58" s="12">
        <v>10</v>
      </c>
      <c r="C58" s="16">
        <v>56</v>
      </c>
      <c r="D58" s="18" t="s">
        <v>5</v>
      </c>
      <c r="E58" s="16" t="s">
        <v>10</v>
      </c>
      <c r="F58" s="16">
        <f t="shared" si="16"/>
        <v>8</v>
      </c>
      <c r="G58" s="16" t="s">
        <v>46</v>
      </c>
      <c r="H58" t="s">
        <v>73</v>
      </c>
      <c r="W58" s="17">
        <f t="shared" si="17"/>
        <v>4</v>
      </c>
      <c r="X58" s="17" t="s">
        <v>44</v>
      </c>
      <c r="Y58" t="s">
        <v>70</v>
      </c>
    </row>
    <row r="59" spans="1:25" x14ac:dyDescent="0.2">
      <c r="A59" s="16">
        <v>3</v>
      </c>
      <c r="B59" s="12">
        <v>10</v>
      </c>
      <c r="C59" s="16">
        <v>57</v>
      </c>
      <c r="D59" s="18" t="s">
        <v>5</v>
      </c>
      <c r="E59" s="16" t="s">
        <v>11</v>
      </c>
      <c r="F59" s="16">
        <f t="shared" si="16"/>
        <v>9</v>
      </c>
      <c r="G59" s="16" t="s">
        <v>46</v>
      </c>
      <c r="H59" t="s">
        <v>74</v>
      </c>
      <c r="W59" s="17">
        <f t="shared" si="17"/>
        <v>5</v>
      </c>
      <c r="X59" s="17" t="s">
        <v>44</v>
      </c>
      <c r="Y59" t="s">
        <v>71</v>
      </c>
    </row>
    <row r="60" spans="1:25" x14ac:dyDescent="0.2">
      <c r="A60" s="16">
        <v>4</v>
      </c>
      <c r="B60" s="12">
        <v>10</v>
      </c>
      <c r="C60" s="16">
        <v>58</v>
      </c>
      <c r="D60" s="18" t="s">
        <v>5</v>
      </c>
      <c r="E60" s="16" t="s">
        <v>12</v>
      </c>
      <c r="F60" s="16">
        <f t="shared" si="16"/>
        <v>10</v>
      </c>
      <c r="G60" s="16" t="s">
        <v>46</v>
      </c>
      <c r="H60" t="s">
        <v>75</v>
      </c>
      <c r="W60" s="17">
        <f t="shared" si="17"/>
        <v>6</v>
      </c>
      <c r="X60" s="17" t="s">
        <v>44</v>
      </c>
      <c r="Y60" t="s">
        <v>72</v>
      </c>
    </row>
    <row r="61" spans="1:25" x14ac:dyDescent="0.2">
      <c r="A61" s="16">
        <v>5</v>
      </c>
      <c r="B61" s="12">
        <v>10</v>
      </c>
      <c r="C61" s="16">
        <v>59</v>
      </c>
      <c r="D61" s="18" t="s">
        <v>5</v>
      </c>
      <c r="E61" s="16" t="s">
        <v>25</v>
      </c>
      <c r="F61" s="16">
        <f t="shared" si="16"/>
        <v>11</v>
      </c>
      <c r="G61" s="16" t="s">
        <v>46</v>
      </c>
      <c r="H61" t="s">
        <v>76</v>
      </c>
      <c r="W61" s="17">
        <f t="shared" si="17"/>
        <v>7</v>
      </c>
      <c r="X61" s="17" t="s">
        <v>44</v>
      </c>
      <c r="Y61" t="s">
        <v>73</v>
      </c>
    </row>
    <row r="62" spans="1:25" x14ac:dyDescent="0.2">
      <c r="A62" s="16">
        <v>6</v>
      </c>
      <c r="B62" s="12">
        <v>10</v>
      </c>
      <c r="C62" s="16">
        <v>60</v>
      </c>
      <c r="D62" s="18" t="s">
        <v>5</v>
      </c>
      <c r="E62" s="16" t="s">
        <v>38</v>
      </c>
      <c r="F62" s="16">
        <f t="shared" si="16"/>
        <v>12</v>
      </c>
      <c r="G62" s="16" t="s">
        <v>46</v>
      </c>
      <c r="H62" t="s">
        <v>77</v>
      </c>
      <c r="W62" s="17">
        <f t="shared" si="17"/>
        <v>8</v>
      </c>
      <c r="X62" s="17" t="s">
        <v>44</v>
      </c>
      <c r="Y62" t="s">
        <v>74</v>
      </c>
    </row>
    <row r="63" spans="1:25" x14ac:dyDescent="0.2">
      <c r="A63" s="16">
        <v>1</v>
      </c>
      <c r="B63" s="12">
        <v>11</v>
      </c>
      <c r="C63" s="16">
        <v>61</v>
      </c>
      <c r="D63" s="18" t="s">
        <v>5</v>
      </c>
      <c r="E63" s="16" t="s">
        <v>40</v>
      </c>
      <c r="F63" s="16">
        <v>1</v>
      </c>
      <c r="G63" s="16" t="s">
        <v>47</v>
      </c>
      <c r="H63" t="s">
        <v>78</v>
      </c>
      <c r="W63" s="17">
        <f t="shared" si="17"/>
        <v>9</v>
      </c>
      <c r="X63" s="17" t="s">
        <v>44</v>
      </c>
      <c r="Y63" t="s">
        <v>75</v>
      </c>
    </row>
    <row r="64" spans="1:25" x14ac:dyDescent="0.2">
      <c r="A64" s="16">
        <v>2</v>
      </c>
      <c r="B64" s="12">
        <v>11</v>
      </c>
      <c r="C64" s="16">
        <v>62</v>
      </c>
      <c r="D64" s="18" t="s">
        <v>5</v>
      </c>
      <c r="E64" s="16" t="s">
        <v>6</v>
      </c>
      <c r="F64" s="16">
        <f t="shared" ref="F64:F74" si="18">1+F63</f>
        <v>2</v>
      </c>
      <c r="G64" s="16" t="s">
        <v>47</v>
      </c>
      <c r="H64" t="s">
        <v>68</v>
      </c>
      <c r="W64" s="17">
        <f t="shared" si="17"/>
        <v>10</v>
      </c>
      <c r="X64" s="17" t="s">
        <v>44</v>
      </c>
      <c r="Y64" t="s">
        <v>76</v>
      </c>
    </row>
    <row r="65" spans="1:25" x14ac:dyDescent="0.2">
      <c r="A65" s="16">
        <v>3</v>
      </c>
      <c r="B65" s="12">
        <v>11</v>
      </c>
      <c r="C65" s="16">
        <v>63</v>
      </c>
      <c r="D65" s="18" t="s">
        <v>5</v>
      </c>
      <c r="E65" s="16" t="s">
        <v>26</v>
      </c>
      <c r="F65" s="16">
        <f t="shared" si="18"/>
        <v>3</v>
      </c>
      <c r="G65" s="16" t="s">
        <v>47</v>
      </c>
      <c r="H65" t="s">
        <v>69</v>
      </c>
      <c r="W65" s="17">
        <f t="shared" si="17"/>
        <v>11</v>
      </c>
      <c r="X65" s="17" t="s">
        <v>44</v>
      </c>
      <c r="Y65" t="s">
        <v>79</v>
      </c>
    </row>
    <row r="66" spans="1:25" x14ac:dyDescent="0.2">
      <c r="A66" s="16">
        <v>4</v>
      </c>
      <c r="B66" s="12">
        <v>11</v>
      </c>
      <c r="C66" s="16">
        <v>64</v>
      </c>
      <c r="D66" s="18" t="s">
        <v>5</v>
      </c>
      <c r="E66" s="16" t="s">
        <v>7</v>
      </c>
      <c r="F66" s="16">
        <f t="shared" si="18"/>
        <v>4</v>
      </c>
      <c r="G66" s="16" t="s">
        <v>47</v>
      </c>
      <c r="H66" t="s">
        <v>70</v>
      </c>
      <c r="W66" s="17">
        <f t="shared" si="17"/>
        <v>12</v>
      </c>
      <c r="X66" s="17" t="s">
        <v>44</v>
      </c>
      <c r="Y66" t="s">
        <v>80</v>
      </c>
    </row>
    <row r="67" spans="1:25" x14ac:dyDescent="0.2">
      <c r="A67" s="16">
        <v>5</v>
      </c>
      <c r="B67" s="12">
        <v>11</v>
      </c>
      <c r="C67" s="16">
        <v>65</v>
      </c>
      <c r="D67" s="18" t="s">
        <v>5</v>
      </c>
      <c r="E67" s="16" t="s">
        <v>8</v>
      </c>
      <c r="F67" s="16">
        <f t="shared" si="18"/>
        <v>5</v>
      </c>
      <c r="G67" s="16" t="s">
        <v>47</v>
      </c>
      <c r="H67" t="s">
        <v>71</v>
      </c>
      <c r="W67" s="17">
        <v>1</v>
      </c>
      <c r="X67" s="17" t="s">
        <v>45</v>
      </c>
      <c r="Y67" t="s">
        <v>81</v>
      </c>
    </row>
    <row r="68" spans="1:25" x14ac:dyDescent="0.2">
      <c r="A68" s="16">
        <v>6</v>
      </c>
      <c r="B68" s="12">
        <v>11</v>
      </c>
      <c r="C68" s="16">
        <v>66</v>
      </c>
      <c r="D68" s="18" t="s">
        <v>5</v>
      </c>
      <c r="E68" s="16" t="s">
        <v>9</v>
      </c>
      <c r="F68" s="16">
        <f t="shared" si="18"/>
        <v>6</v>
      </c>
      <c r="G68" s="16" t="s">
        <v>47</v>
      </c>
      <c r="H68" t="s">
        <v>72</v>
      </c>
      <c r="W68" s="17">
        <f t="shared" ref="W68:W78" si="19">1+W67</f>
        <v>2</v>
      </c>
      <c r="X68" s="17" t="s">
        <v>45</v>
      </c>
      <c r="Y68" t="s">
        <v>82</v>
      </c>
    </row>
    <row r="69" spans="1:25" x14ac:dyDescent="0.2">
      <c r="A69" s="16">
        <v>1</v>
      </c>
      <c r="B69" s="12">
        <v>12</v>
      </c>
      <c r="C69" s="16">
        <v>67</v>
      </c>
      <c r="D69" s="18" t="s">
        <v>5</v>
      </c>
      <c r="E69" s="16" t="s">
        <v>24</v>
      </c>
      <c r="F69" s="16">
        <f t="shared" si="18"/>
        <v>7</v>
      </c>
      <c r="G69" s="16" t="s">
        <v>47</v>
      </c>
      <c r="H69" t="s">
        <v>67</v>
      </c>
      <c r="W69" s="17">
        <f t="shared" si="19"/>
        <v>3</v>
      </c>
      <c r="X69" s="17" t="s">
        <v>45</v>
      </c>
      <c r="Y69" t="s">
        <v>83</v>
      </c>
    </row>
    <row r="70" spans="1:25" x14ac:dyDescent="0.2">
      <c r="A70" s="16">
        <v>2</v>
      </c>
      <c r="B70" s="12">
        <v>12</v>
      </c>
      <c r="C70" s="16">
        <v>68</v>
      </c>
      <c r="D70" s="18" t="s">
        <v>5</v>
      </c>
      <c r="E70" s="16" t="s">
        <v>10</v>
      </c>
      <c r="F70" s="16">
        <f t="shared" si="18"/>
        <v>8</v>
      </c>
      <c r="G70" s="16" t="s">
        <v>47</v>
      </c>
      <c r="H70" t="s">
        <v>73</v>
      </c>
      <c r="W70" s="17">
        <f t="shared" si="19"/>
        <v>4</v>
      </c>
      <c r="X70" s="17" t="s">
        <v>45</v>
      </c>
      <c r="Y70" t="s">
        <v>84</v>
      </c>
    </row>
    <row r="71" spans="1:25" x14ac:dyDescent="0.2">
      <c r="A71" s="16">
        <v>3</v>
      </c>
      <c r="B71" s="12">
        <v>12</v>
      </c>
      <c r="C71" s="16">
        <v>69</v>
      </c>
      <c r="D71" s="18" t="s">
        <v>5</v>
      </c>
      <c r="E71" s="16" t="s">
        <v>11</v>
      </c>
      <c r="F71" s="16">
        <f t="shared" si="18"/>
        <v>9</v>
      </c>
      <c r="G71" s="16" t="s">
        <v>47</v>
      </c>
      <c r="H71" t="s">
        <v>74</v>
      </c>
      <c r="W71" s="17">
        <f t="shared" si="19"/>
        <v>5</v>
      </c>
      <c r="X71" s="17" t="s">
        <v>45</v>
      </c>
      <c r="Y71" t="s">
        <v>85</v>
      </c>
    </row>
    <row r="72" spans="1:25" x14ac:dyDescent="0.2">
      <c r="A72" s="16">
        <v>4</v>
      </c>
      <c r="B72" s="12">
        <v>12</v>
      </c>
      <c r="C72" s="16">
        <v>70</v>
      </c>
      <c r="D72" s="18" t="s">
        <v>5</v>
      </c>
      <c r="E72" s="16" t="s">
        <v>12</v>
      </c>
      <c r="F72" s="16">
        <f t="shared" si="18"/>
        <v>10</v>
      </c>
      <c r="G72" s="16" t="s">
        <v>47</v>
      </c>
      <c r="H72" t="s">
        <v>75</v>
      </c>
      <c r="W72" s="17">
        <f t="shared" si="19"/>
        <v>6</v>
      </c>
      <c r="X72" s="17" t="s">
        <v>45</v>
      </c>
      <c r="Y72" t="s">
        <v>86</v>
      </c>
    </row>
    <row r="73" spans="1:25" x14ac:dyDescent="0.2">
      <c r="A73" s="16">
        <v>5</v>
      </c>
      <c r="B73" s="12">
        <v>12</v>
      </c>
      <c r="C73" s="16">
        <v>71</v>
      </c>
      <c r="D73" s="18" t="s">
        <v>5</v>
      </c>
      <c r="E73" s="16" t="s">
        <v>25</v>
      </c>
      <c r="F73" s="16">
        <f t="shared" si="18"/>
        <v>11</v>
      </c>
      <c r="G73" s="16" t="s">
        <v>47</v>
      </c>
      <c r="H73" t="s">
        <v>76</v>
      </c>
      <c r="W73" s="17">
        <f t="shared" si="19"/>
        <v>7</v>
      </c>
      <c r="X73" s="17" t="s">
        <v>45</v>
      </c>
      <c r="Y73" t="s">
        <v>87</v>
      </c>
    </row>
    <row r="74" spans="1:25" x14ac:dyDescent="0.2">
      <c r="A74" s="16">
        <v>6</v>
      </c>
      <c r="B74" s="12">
        <v>12</v>
      </c>
      <c r="C74" s="16">
        <v>72</v>
      </c>
      <c r="D74" s="18" t="s">
        <v>5</v>
      </c>
      <c r="E74" s="16" t="s">
        <v>38</v>
      </c>
      <c r="F74" s="16">
        <f t="shared" si="18"/>
        <v>12</v>
      </c>
      <c r="G74" s="16" t="s">
        <v>47</v>
      </c>
      <c r="H74" t="s">
        <v>77</v>
      </c>
      <c r="W74" s="17">
        <f t="shared" si="19"/>
        <v>8</v>
      </c>
      <c r="X74" s="17" t="s">
        <v>45</v>
      </c>
      <c r="Y74" t="s">
        <v>88</v>
      </c>
    </row>
    <row r="75" spans="1:25" x14ac:dyDescent="0.2">
      <c r="A75" s="16">
        <v>1</v>
      </c>
      <c r="B75" s="12">
        <v>13</v>
      </c>
      <c r="C75" s="16">
        <v>73</v>
      </c>
      <c r="D75" s="18" t="s">
        <v>5</v>
      </c>
      <c r="E75" s="16" t="s">
        <v>24</v>
      </c>
      <c r="F75" s="16">
        <v>1</v>
      </c>
      <c r="G75" s="16" t="s">
        <v>48</v>
      </c>
      <c r="H75" t="s">
        <v>67</v>
      </c>
      <c r="W75" s="17">
        <f t="shared" si="19"/>
        <v>9</v>
      </c>
      <c r="X75" s="17" t="s">
        <v>45</v>
      </c>
      <c r="Y75" t="s">
        <v>89</v>
      </c>
    </row>
    <row r="76" spans="1:25" x14ac:dyDescent="0.2">
      <c r="A76" s="16">
        <v>2</v>
      </c>
      <c r="B76" s="12">
        <v>13</v>
      </c>
      <c r="C76" s="16">
        <v>74</v>
      </c>
      <c r="D76" s="18" t="s">
        <v>5</v>
      </c>
      <c r="E76" s="16" t="s">
        <v>13</v>
      </c>
      <c r="F76" s="16">
        <f t="shared" ref="F76:F86" si="20">1+F75</f>
        <v>2</v>
      </c>
      <c r="G76" s="16" t="s">
        <v>48</v>
      </c>
      <c r="H76" t="s">
        <v>68</v>
      </c>
      <c r="W76" s="17">
        <f t="shared" si="19"/>
        <v>10</v>
      </c>
      <c r="X76" s="17" t="s">
        <v>45</v>
      </c>
      <c r="Y76" t="s">
        <v>90</v>
      </c>
    </row>
    <row r="77" spans="1:25" x14ac:dyDescent="0.2">
      <c r="A77" s="16">
        <v>3</v>
      </c>
      <c r="B77" s="12">
        <v>13</v>
      </c>
      <c r="C77" s="16">
        <v>75</v>
      </c>
      <c r="D77" s="18" t="s">
        <v>5</v>
      </c>
      <c r="E77" s="16" t="s">
        <v>26</v>
      </c>
      <c r="F77" s="16">
        <f t="shared" si="20"/>
        <v>3</v>
      </c>
      <c r="G77" s="16" t="s">
        <v>48</v>
      </c>
      <c r="H77" t="s">
        <v>69</v>
      </c>
      <c r="W77" s="17">
        <f t="shared" si="19"/>
        <v>11</v>
      </c>
      <c r="X77" s="17" t="s">
        <v>45</v>
      </c>
      <c r="Y77" t="s">
        <v>91</v>
      </c>
    </row>
    <row r="78" spans="1:25" x14ac:dyDescent="0.2">
      <c r="A78" s="16">
        <v>4</v>
      </c>
      <c r="B78" s="12">
        <v>13</v>
      </c>
      <c r="C78" s="16">
        <v>76</v>
      </c>
      <c r="D78" s="18" t="s">
        <v>5</v>
      </c>
      <c r="E78" s="16" t="s">
        <v>14</v>
      </c>
      <c r="F78" s="16">
        <f t="shared" si="20"/>
        <v>4</v>
      </c>
      <c r="G78" s="16" t="s">
        <v>48</v>
      </c>
      <c r="H78" t="s">
        <v>70</v>
      </c>
      <c r="W78" s="17">
        <f t="shared" si="19"/>
        <v>12</v>
      </c>
      <c r="X78" s="17" t="s">
        <v>45</v>
      </c>
      <c r="Y78" t="s">
        <v>92</v>
      </c>
    </row>
    <row r="79" spans="1:25" x14ac:dyDescent="0.2">
      <c r="A79" s="16">
        <v>5</v>
      </c>
      <c r="B79" s="12">
        <v>13</v>
      </c>
      <c r="C79" s="16">
        <v>77</v>
      </c>
      <c r="D79" s="18" t="s">
        <v>5</v>
      </c>
      <c r="E79" s="16" t="s">
        <v>15</v>
      </c>
      <c r="F79" s="16">
        <f t="shared" si="20"/>
        <v>5</v>
      </c>
      <c r="G79" s="16" t="s">
        <v>48</v>
      </c>
      <c r="H79" t="s">
        <v>71</v>
      </c>
      <c r="W79" s="15">
        <v>1</v>
      </c>
      <c r="X79" s="15" t="s">
        <v>46</v>
      </c>
      <c r="Y79" s="15" t="s">
        <v>78</v>
      </c>
    </row>
    <row r="80" spans="1:25" x14ac:dyDescent="0.2">
      <c r="A80" s="16">
        <v>6</v>
      </c>
      <c r="B80" s="12">
        <v>13</v>
      </c>
      <c r="C80" s="16">
        <v>78</v>
      </c>
      <c r="D80" s="18" t="s">
        <v>5</v>
      </c>
      <c r="E80" s="16" t="s">
        <v>16</v>
      </c>
      <c r="F80" s="16">
        <f t="shared" si="20"/>
        <v>6</v>
      </c>
      <c r="G80" s="16" t="s">
        <v>48</v>
      </c>
      <c r="H80" t="s">
        <v>72</v>
      </c>
      <c r="W80" s="15">
        <v>2</v>
      </c>
      <c r="X80" s="15" t="s">
        <v>46</v>
      </c>
      <c r="Y80" s="15" t="s">
        <v>78</v>
      </c>
    </row>
    <row r="81" spans="1:25" x14ac:dyDescent="0.2">
      <c r="A81" s="16">
        <v>1</v>
      </c>
      <c r="B81" s="12">
        <v>14</v>
      </c>
      <c r="C81" s="16">
        <v>79</v>
      </c>
      <c r="D81" s="18" t="s">
        <v>5</v>
      </c>
      <c r="E81" s="16" t="s">
        <v>17</v>
      </c>
      <c r="F81" s="16">
        <f t="shared" si="20"/>
        <v>7</v>
      </c>
      <c r="G81" s="16" t="s">
        <v>48</v>
      </c>
      <c r="H81" t="s">
        <v>73</v>
      </c>
      <c r="W81" s="15">
        <v>3</v>
      </c>
      <c r="X81" s="15" t="s">
        <v>46</v>
      </c>
      <c r="Y81" s="15" t="s">
        <v>127</v>
      </c>
    </row>
    <row r="82" spans="1:25" x14ac:dyDescent="0.2">
      <c r="A82" s="16">
        <v>2</v>
      </c>
      <c r="B82" s="12">
        <v>14</v>
      </c>
      <c r="C82" s="16">
        <v>80</v>
      </c>
      <c r="D82" s="18" t="s">
        <v>5</v>
      </c>
      <c r="E82" s="16" t="s">
        <v>18</v>
      </c>
      <c r="F82" s="16">
        <f t="shared" si="20"/>
        <v>8</v>
      </c>
      <c r="G82" s="16" t="s">
        <v>48</v>
      </c>
      <c r="H82" t="s">
        <v>74</v>
      </c>
      <c r="W82" s="15">
        <v>5</v>
      </c>
      <c r="X82" s="15" t="s">
        <v>46</v>
      </c>
      <c r="Y82" s="15" t="s">
        <v>127</v>
      </c>
    </row>
    <row r="83" spans="1:25" x14ac:dyDescent="0.2">
      <c r="A83" s="16">
        <v>3</v>
      </c>
      <c r="B83" s="12">
        <v>14</v>
      </c>
      <c r="C83" s="16">
        <v>81</v>
      </c>
      <c r="D83" s="18" t="s">
        <v>5</v>
      </c>
      <c r="E83" s="16" t="s">
        <v>19</v>
      </c>
      <c r="F83" s="16">
        <f t="shared" si="20"/>
        <v>9</v>
      </c>
      <c r="G83" s="16" t="s">
        <v>48</v>
      </c>
      <c r="H83" t="s">
        <v>75</v>
      </c>
      <c r="W83" s="15">
        <v>7</v>
      </c>
      <c r="X83" s="15" t="s">
        <v>46</v>
      </c>
      <c r="Y83" s="15" t="s">
        <v>127</v>
      </c>
    </row>
    <row r="84" spans="1:25" x14ac:dyDescent="0.2">
      <c r="A84" s="16">
        <v>4</v>
      </c>
      <c r="B84" s="12">
        <v>14</v>
      </c>
      <c r="C84" s="16">
        <v>82</v>
      </c>
      <c r="D84" s="18" t="s">
        <v>5</v>
      </c>
      <c r="E84" s="16" t="s">
        <v>20</v>
      </c>
      <c r="F84" s="16">
        <f t="shared" si="20"/>
        <v>10</v>
      </c>
      <c r="G84" s="16" t="s">
        <v>48</v>
      </c>
      <c r="H84" t="s">
        <v>76</v>
      </c>
      <c r="W84" s="15">
        <v>9</v>
      </c>
      <c r="X84" s="15" t="s">
        <v>46</v>
      </c>
      <c r="Y84" s="15" t="s">
        <v>127</v>
      </c>
    </row>
    <row r="85" spans="1:25" x14ac:dyDescent="0.2">
      <c r="A85" s="16">
        <v>5</v>
      </c>
      <c r="B85" s="12">
        <v>14</v>
      </c>
      <c r="C85" s="16">
        <v>83</v>
      </c>
      <c r="D85" s="18" t="s">
        <v>5</v>
      </c>
      <c r="E85" s="16" t="s">
        <v>21</v>
      </c>
      <c r="F85" s="16">
        <f t="shared" si="20"/>
        <v>11</v>
      </c>
      <c r="G85" s="16" t="s">
        <v>48</v>
      </c>
      <c r="H85" t="s">
        <v>79</v>
      </c>
      <c r="W85" s="15">
        <v>11</v>
      </c>
      <c r="X85" s="15" t="s">
        <v>46</v>
      </c>
      <c r="Y85" s="15" t="s">
        <v>127</v>
      </c>
    </row>
    <row r="86" spans="1:25" x14ac:dyDescent="0.2">
      <c r="A86" s="16">
        <v>6</v>
      </c>
      <c r="B86" s="12">
        <v>14</v>
      </c>
      <c r="C86" s="16">
        <v>84</v>
      </c>
      <c r="D86" s="18" t="s">
        <v>5</v>
      </c>
      <c r="E86" s="16" t="s">
        <v>22</v>
      </c>
      <c r="F86" s="16">
        <f t="shared" si="20"/>
        <v>12</v>
      </c>
      <c r="G86" s="16" t="s">
        <v>48</v>
      </c>
      <c r="H86" t="s">
        <v>80</v>
      </c>
      <c r="W86" s="15">
        <v>12</v>
      </c>
      <c r="X86" s="15" t="s">
        <v>46</v>
      </c>
      <c r="Y86" s="15" t="s">
        <v>127</v>
      </c>
    </row>
    <row r="87" spans="1:25" x14ac:dyDescent="0.2">
      <c r="A87" s="16">
        <v>1</v>
      </c>
      <c r="B87" s="12">
        <v>15</v>
      </c>
      <c r="C87" s="16">
        <v>85</v>
      </c>
      <c r="D87" s="18" t="s">
        <v>5</v>
      </c>
      <c r="E87" s="16" t="s">
        <v>37</v>
      </c>
      <c r="F87" s="16">
        <v>1</v>
      </c>
      <c r="G87" s="16" t="s">
        <v>49</v>
      </c>
      <c r="H87" t="s">
        <v>81</v>
      </c>
      <c r="W87" s="15">
        <v>1</v>
      </c>
      <c r="X87" s="15" t="s">
        <v>47</v>
      </c>
      <c r="Y87" s="15" t="s">
        <v>127</v>
      </c>
    </row>
    <row r="88" spans="1:25" x14ac:dyDescent="0.2">
      <c r="A88" s="16">
        <v>2</v>
      </c>
      <c r="B88" s="12">
        <v>15</v>
      </c>
      <c r="C88" s="16">
        <v>86</v>
      </c>
      <c r="D88" s="18" t="s">
        <v>5</v>
      </c>
      <c r="E88" s="16" t="s">
        <v>23</v>
      </c>
      <c r="F88" s="16">
        <f t="shared" ref="F88:F98" si="21">1+F87</f>
        <v>2</v>
      </c>
      <c r="G88" s="16" t="s">
        <v>49</v>
      </c>
      <c r="H88" t="s">
        <v>82</v>
      </c>
      <c r="W88" s="15">
        <v>3</v>
      </c>
      <c r="X88" s="15" t="s">
        <v>47</v>
      </c>
      <c r="Y88" s="15" t="s">
        <v>127</v>
      </c>
    </row>
    <row r="89" spans="1:25" x14ac:dyDescent="0.2">
      <c r="A89" s="16">
        <v>3</v>
      </c>
      <c r="B89" s="12">
        <v>15</v>
      </c>
      <c r="C89" s="16">
        <v>87</v>
      </c>
      <c r="D89" s="18" t="s">
        <v>5</v>
      </c>
      <c r="E89" s="16" t="s">
        <v>27</v>
      </c>
      <c r="F89" s="16">
        <f t="shared" si="21"/>
        <v>3</v>
      </c>
      <c r="G89" s="16" t="s">
        <v>49</v>
      </c>
      <c r="H89" t="s">
        <v>83</v>
      </c>
      <c r="W89" s="15">
        <v>7</v>
      </c>
      <c r="X89" s="15" t="s">
        <v>47</v>
      </c>
      <c r="Y89" s="15" t="s">
        <v>127</v>
      </c>
    </row>
    <row r="90" spans="1:25" x14ac:dyDescent="0.2">
      <c r="A90" s="16">
        <v>4</v>
      </c>
      <c r="B90" s="12">
        <v>15</v>
      </c>
      <c r="C90" s="16">
        <v>88</v>
      </c>
      <c r="D90" s="18" t="s">
        <v>5</v>
      </c>
      <c r="E90" s="16" t="s">
        <v>28</v>
      </c>
      <c r="F90" s="16">
        <f t="shared" si="21"/>
        <v>4</v>
      </c>
      <c r="G90" s="16" t="s">
        <v>49</v>
      </c>
      <c r="H90" t="s">
        <v>84</v>
      </c>
      <c r="W90" s="15">
        <v>11</v>
      </c>
      <c r="X90" s="15" t="s">
        <v>47</v>
      </c>
      <c r="Y90" s="15" t="s">
        <v>127</v>
      </c>
    </row>
    <row r="91" spans="1:25" x14ac:dyDescent="0.2">
      <c r="A91" s="16">
        <v>5</v>
      </c>
      <c r="B91" s="12">
        <v>15</v>
      </c>
      <c r="C91" s="16">
        <v>89</v>
      </c>
      <c r="D91" s="18" t="s">
        <v>5</v>
      </c>
      <c r="E91" s="16" t="s">
        <v>29</v>
      </c>
      <c r="F91" s="16">
        <f t="shared" si="21"/>
        <v>5</v>
      </c>
      <c r="G91" s="16" t="s">
        <v>49</v>
      </c>
      <c r="H91" t="s">
        <v>85</v>
      </c>
    </row>
    <row r="92" spans="1:25" x14ac:dyDescent="0.2">
      <c r="A92" s="16">
        <v>6</v>
      </c>
      <c r="B92" s="12">
        <v>15</v>
      </c>
      <c r="C92" s="16">
        <v>90</v>
      </c>
      <c r="D92" s="18" t="s">
        <v>5</v>
      </c>
      <c r="E92" s="16" t="s">
        <v>30</v>
      </c>
      <c r="F92" s="16">
        <f t="shared" si="21"/>
        <v>6</v>
      </c>
      <c r="G92" s="16" t="s">
        <v>49</v>
      </c>
      <c r="H92" t="s">
        <v>86</v>
      </c>
    </row>
    <row r="93" spans="1:25" x14ac:dyDescent="0.2">
      <c r="A93" s="16">
        <v>1</v>
      </c>
      <c r="B93" s="12">
        <v>16</v>
      </c>
      <c r="C93" s="16">
        <v>91</v>
      </c>
      <c r="D93" s="18" t="s">
        <v>5</v>
      </c>
      <c r="E93" s="16" t="s">
        <v>31</v>
      </c>
      <c r="F93" s="16">
        <f t="shared" si="21"/>
        <v>7</v>
      </c>
      <c r="G93" s="16" t="s">
        <v>49</v>
      </c>
      <c r="H93" t="s">
        <v>87</v>
      </c>
    </row>
    <row r="94" spans="1:25" x14ac:dyDescent="0.2">
      <c r="A94" s="16">
        <v>2</v>
      </c>
      <c r="B94" s="12">
        <v>16</v>
      </c>
      <c r="C94" s="16">
        <v>92</v>
      </c>
      <c r="D94" s="18" t="s">
        <v>5</v>
      </c>
      <c r="E94" s="16" t="s">
        <v>32</v>
      </c>
      <c r="F94" s="16">
        <f t="shared" si="21"/>
        <v>8</v>
      </c>
      <c r="G94" s="16" t="s">
        <v>49</v>
      </c>
      <c r="H94" t="s">
        <v>88</v>
      </c>
    </row>
    <row r="95" spans="1:25" x14ac:dyDescent="0.2">
      <c r="A95" s="16">
        <v>3</v>
      </c>
      <c r="B95" s="12">
        <v>16</v>
      </c>
      <c r="C95" s="16">
        <v>93</v>
      </c>
      <c r="D95" s="18" t="s">
        <v>5</v>
      </c>
      <c r="E95" s="16" t="s">
        <v>33</v>
      </c>
      <c r="F95" s="16">
        <f t="shared" si="21"/>
        <v>9</v>
      </c>
      <c r="G95" s="16" t="s">
        <v>49</v>
      </c>
      <c r="H95" t="s">
        <v>89</v>
      </c>
    </row>
    <row r="96" spans="1:25" x14ac:dyDescent="0.2">
      <c r="A96" s="16">
        <v>4</v>
      </c>
      <c r="B96" s="12">
        <v>16</v>
      </c>
      <c r="C96" s="16">
        <v>94</v>
      </c>
      <c r="D96" s="18" t="s">
        <v>5</v>
      </c>
      <c r="E96" s="16" t="s">
        <v>34</v>
      </c>
      <c r="F96" s="16">
        <f t="shared" si="21"/>
        <v>10</v>
      </c>
      <c r="G96" s="16" t="s">
        <v>49</v>
      </c>
      <c r="H96" t="s">
        <v>90</v>
      </c>
    </row>
    <row r="97" spans="1:8" x14ac:dyDescent="0.2">
      <c r="A97" s="16">
        <v>5</v>
      </c>
      <c r="B97" s="12">
        <v>16</v>
      </c>
      <c r="C97" s="16">
        <v>95</v>
      </c>
      <c r="D97" s="18" t="s">
        <v>5</v>
      </c>
      <c r="E97" s="16" t="s">
        <v>35</v>
      </c>
      <c r="F97" s="16">
        <f t="shared" si="21"/>
        <v>11</v>
      </c>
      <c r="G97" s="16" t="s">
        <v>49</v>
      </c>
      <c r="H97" t="s">
        <v>91</v>
      </c>
    </row>
    <row r="98" spans="1:8" x14ac:dyDescent="0.2">
      <c r="A98" s="16">
        <v>6</v>
      </c>
      <c r="B98" s="12">
        <v>16</v>
      </c>
      <c r="C98" s="16">
        <v>96</v>
      </c>
      <c r="D98" s="18" t="s">
        <v>5</v>
      </c>
      <c r="E98" s="16" t="s">
        <v>36</v>
      </c>
      <c r="F98" s="16">
        <f t="shared" si="21"/>
        <v>12</v>
      </c>
      <c r="G98" s="16" t="s">
        <v>49</v>
      </c>
      <c r="H98" t="s">
        <v>92</v>
      </c>
    </row>
    <row r="99" spans="1:8" x14ac:dyDescent="0.2">
      <c r="F99" s="16"/>
    </row>
    <row r="100" spans="1:8" x14ac:dyDescent="0.2">
      <c r="F100" s="16"/>
    </row>
    <row r="101" spans="1:8" x14ac:dyDescent="0.2">
      <c r="F101" s="16"/>
    </row>
    <row r="102" spans="1:8" x14ac:dyDescent="0.2">
      <c r="F102" s="16"/>
    </row>
    <row r="103" spans="1:8" x14ac:dyDescent="0.2">
      <c r="F103" s="16"/>
    </row>
    <row r="104" spans="1:8" x14ac:dyDescent="0.2">
      <c r="F104" s="16"/>
    </row>
    <row r="105" spans="1:8" x14ac:dyDescent="0.2">
      <c r="F105" s="16"/>
    </row>
    <row r="106" spans="1:8" x14ac:dyDescent="0.2">
      <c r="F106" s="16"/>
    </row>
    <row r="107" spans="1:8" x14ac:dyDescent="0.2">
      <c r="F107" s="16"/>
    </row>
    <row r="108" spans="1:8" x14ac:dyDescent="0.2">
      <c r="F108" s="16"/>
    </row>
    <row r="109" spans="1:8" x14ac:dyDescent="0.2">
      <c r="F109" s="16"/>
    </row>
    <row r="110" spans="1:8" x14ac:dyDescent="0.2">
      <c r="F110" s="16"/>
    </row>
  </sheetData>
  <sortState ref="G3:G98">
    <sortCondition ref="G3"/>
  </sortState>
  <mergeCells count="5">
    <mergeCell ref="L4:X4"/>
    <mergeCell ref="AH13:AH14"/>
    <mergeCell ref="AH15:AH16"/>
    <mergeCell ref="AH17:AH18"/>
    <mergeCell ref="W28:Y28"/>
  </mergeCells>
  <phoneticPr fontId="10" type="noConversion"/>
  <pageMargins left="0.70000000000000007" right="0.70000000000000007" top="0.75000000000000011" bottom="0.75000000000000011" header="0.30000000000000004" footer="0.30000000000000004"/>
  <pageSetup paperSize="9" scale="69"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3"/>
  <sheetViews>
    <sheetView workbookViewId="0">
      <selection activeCell="C52" sqref="C52"/>
    </sheetView>
  </sheetViews>
  <sheetFormatPr baseColWidth="10" defaultRowHeight="16" x14ac:dyDescent="0.2"/>
  <cols>
    <col min="1" max="1" width="4.5" bestFit="1" customWidth="1"/>
    <col min="2" max="2" width="7.33203125" bestFit="1" customWidth="1"/>
    <col min="3" max="3" width="13.83203125" bestFit="1" customWidth="1"/>
    <col min="4" max="4" width="7.1640625" bestFit="1" customWidth="1"/>
    <col min="5" max="5" width="7.1640625" style="44" bestFit="1" customWidth="1"/>
    <col min="6" max="7" width="6.6640625" bestFit="1" customWidth="1"/>
    <col min="8" max="8" width="7.33203125" bestFit="1" customWidth="1"/>
    <col min="9" max="9" width="7.1640625" bestFit="1" customWidth="1"/>
    <col min="10" max="10" width="7.5" bestFit="1" customWidth="1"/>
    <col min="11" max="14" width="7.1640625" bestFit="1" customWidth="1"/>
    <col min="15" max="15" width="7.1640625" style="44" bestFit="1" customWidth="1"/>
    <col min="16" max="16" width="7.1640625" bestFit="1" customWidth="1"/>
    <col min="17" max="17" width="7.33203125" bestFit="1" customWidth="1"/>
    <col min="18" max="18" width="7.1640625" bestFit="1" customWidth="1"/>
    <col min="19" max="19" width="7.5" bestFit="1" customWidth="1"/>
    <col min="20" max="25" width="7.1640625" bestFit="1" customWidth="1"/>
    <col min="26" max="26" width="7.33203125" bestFit="1" customWidth="1"/>
    <col min="27" max="27" width="6" bestFit="1" customWidth="1"/>
    <col min="28" max="28" width="7.5" bestFit="1" customWidth="1"/>
    <col min="29" max="33" width="6" bestFit="1" customWidth="1"/>
    <col min="34" max="34" width="6.5" bestFit="1" customWidth="1"/>
    <col min="35" max="35" width="7.33203125" bestFit="1" customWidth="1"/>
    <col min="36" max="36" width="5.5" bestFit="1" customWidth="1"/>
    <col min="37" max="37" width="7.5" bestFit="1" customWidth="1"/>
    <col min="38" max="38" width="5.33203125" bestFit="1" customWidth="1"/>
    <col min="39" max="39" width="5.1640625" bestFit="1" customWidth="1"/>
    <col min="40" max="40" width="5.5" bestFit="1" customWidth="1"/>
    <col min="41" max="41" width="6.1640625" bestFit="1" customWidth="1"/>
    <col min="42" max="42" width="5.1640625" bestFit="1" customWidth="1"/>
    <col min="43" max="43" width="6.5" bestFit="1" customWidth="1"/>
  </cols>
  <sheetData>
    <row r="1" spans="1:43" x14ac:dyDescent="0.2">
      <c r="D1" t="s">
        <v>131</v>
      </c>
      <c r="E1" s="44" t="s">
        <v>131</v>
      </c>
      <c r="F1" t="s">
        <v>131</v>
      </c>
      <c r="G1" t="s">
        <v>131</v>
      </c>
      <c r="H1" t="s">
        <v>131</v>
      </c>
      <c r="I1" t="s">
        <v>131</v>
      </c>
      <c r="J1" t="s">
        <v>131</v>
      </c>
      <c r="K1" t="s">
        <v>131</v>
      </c>
      <c r="L1" t="s">
        <v>131</v>
      </c>
      <c r="M1" t="s">
        <v>131</v>
      </c>
      <c r="N1" t="s">
        <v>131</v>
      </c>
      <c r="O1" s="44" t="s">
        <v>131</v>
      </c>
      <c r="P1" t="s">
        <v>131</v>
      </c>
      <c r="Q1" t="s">
        <v>131</v>
      </c>
      <c r="R1" t="s">
        <v>131</v>
      </c>
      <c r="S1" t="s">
        <v>131</v>
      </c>
      <c r="T1" t="s">
        <v>131</v>
      </c>
      <c r="U1" t="s">
        <v>131</v>
      </c>
      <c r="V1" t="s">
        <v>131</v>
      </c>
      <c r="W1" t="s">
        <v>131</v>
      </c>
      <c r="X1" t="s">
        <v>130</v>
      </c>
      <c r="Y1" t="s">
        <v>130</v>
      </c>
      <c r="Z1" t="s">
        <v>130</v>
      </c>
      <c r="AA1" t="s">
        <v>130</v>
      </c>
      <c r="AB1" t="s">
        <v>130</v>
      </c>
      <c r="AC1" t="s">
        <v>130</v>
      </c>
      <c r="AD1" t="s">
        <v>130</v>
      </c>
      <c r="AE1" t="s">
        <v>130</v>
      </c>
      <c r="AF1" t="s">
        <v>130</v>
      </c>
      <c r="AG1" t="s">
        <v>130</v>
      </c>
      <c r="AH1" t="s">
        <v>130</v>
      </c>
      <c r="AI1" t="s">
        <v>130</v>
      </c>
      <c r="AJ1" t="s">
        <v>130</v>
      </c>
      <c r="AK1" t="s">
        <v>130</v>
      </c>
      <c r="AL1" t="s">
        <v>130</v>
      </c>
      <c r="AM1" t="s">
        <v>130</v>
      </c>
      <c r="AN1" t="s">
        <v>130</v>
      </c>
      <c r="AO1" t="s">
        <v>130</v>
      </c>
      <c r="AP1" t="s">
        <v>130</v>
      </c>
      <c r="AQ1" t="s">
        <v>130</v>
      </c>
    </row>
    <row r="2" spans="1:43" x14ac:dyDescent="0.2">
      <c r="D2" t="s">
        <v>129</v>
      </c>
      <c r="E2" s="44" t="s">
        <v>129</v>
      </c>
      <c r="F2" t="s">
        <v>129</v>
      </c>
      <c r="G2" t="s">
        <v>129</v>
      </c>
      <c r="H2" t="s">
        <v>129</v>
      </c>
      <c r="I2" t="s">
        <v>129</v>
      </c>
      <c r="J2" t="s">
        <v>129</v>
      </c>
      <c r="K2" t="s">
        <v>129</v>
      </c>
      <c r="L2" t="s">
        <v>129</v>
      </c>
      <c r="M2" t="s">
        <v>129</v>
      </c>
      <c r="N2" t="s">
        <v>132</v>
      </c>
      <c r="O2" s="44" t="s">
        <v>132</v>
      </c>
      <c r="P2" t="s">
        <v>132</v>
      </c>
      <c r="Q2" t="s">
        <v>132</v>
      </c>
      <c r="R2" t="s">
        <v>132</v>
      </c>
      <c r="S2" t="s">
        <v>132</v>
      </c>
      <c r="T2" t="s">
        <v>132</v>
      </c>
      <c r="U2" t="s">
        <v>132</v>
      </c>
      <c r="V2" t="s">
        <v>132</v>
      </c>
      <c r="W2" t="s">
        <v>132</v>
      </c>
      <c r="X2" t="s">
        <v>129</v>
      </c>
      <c r="Y2" t="s">
        <v>129</v>
      </c>
      <c r="Z2" t="s">
        <v>129</v>
      </c>
      <c r="AA2" t="s">
        <v>129</v>
      </c>
      <c r="AB2" t="s">
        <v>129</v>
      </c>
      <c r="AC2" t="s">
        <v>129</v>
      </c>
      <c r="AD2" t="s">
        <v>129</v>
      </c>
      <c r="AE2" t="s">
        <v>129</v>
      </c>
      <c r="AF2" t="s">
        <v>129</v>
      </c>
      <c r="AG2" t="s">
        <v>129</v>
      </c>
      <c r="AH2" t="s">
        <v>132</v>
      </c>
      <c r="AI2" t="s">
        <v>132</v>
      </c>
      <c r="AJ2" t="s">
        <v>132</v>
      </c>
      <c r="AK2" t="s">
        <v>132</v>
      </c>
      <c r="AL2" t="s">
        <v>132</v>
      </c>
      <c r="AM2" t="s">
        <v>132</v>
      </c>
      <c r="AN2" t="s">
        <v>132</v>
      </c>
      <c r="AO2" t="s">
        <v>132</v>
      </c>
      <c r="AP2" t="s">
        <v>132</v>
      </c>
      <c r="AQ2" t="s">
        <v>132</v>
      </c>
    </row>
    <row r="3" spans="1:43" x14ac:dyDescent="0.2">
      <c r="A3" t="s">
        <v>66</v>
      </c>
      <c r="B3" t="s">
        <v>65</v>
      </c>
      <c r="C3" t="s">
        <v>93</v>
      </c>
      <c r="D3" t="s">
        <v>140</v>
      </c>
      <c r="E3" s="44" t="s">
        <v>95</v>
      </c>
      <c r="F3" t="s">
        <v>141</v>
      </c>
      <c r="G3" t="s">
        <v>134</v>
      </c>
      <c r="H3" t="s">
        <v>136</v>
      </c>
      <c r="I3" t="s">
        <v>138</v>
      </c>
      <c r="J3" t="s">
        <v>139</v>
      </c>
      <c r="K3" t="s">
        <v>133</v>
      </c>
      <c r="L3" t="s">
        <v>135</v>
      </c>
      <c r="M3" t="s">
        <v>137</v>
      </c>
      <c r="N3" t="s">
        <v>140</v>
      </c>
      <c r="O3" s="44" t="s">
        <v>95</v>
      </c>
      <c r="P3" t="s">
        <v>141</v>
      </c>
      <c r="Q3" t="s">
        <v>134</v>
      </c>
      <c r="R3" t="s">
        <v>136</v>
      </c>
      <c r="S3" t="s">
        <v>138</v>
      </c>
      <c r="T3" t="s">
        <v>139</v>
      </c>
      <c r="U3" t="s">
        <v>133</v>
      </c>
      <c r="V3" t="s">
        <v>135</v>
      </c>
      <c r="W3" t="s">
        <v>137</v>
      </c>
      <c r="X3" t="s">
        <v>140</v>
      </c>
      <c r="Y3" t="s">
        <v>95</v>
      </c>
      <c r="Z3" t="s">
        <v>141</v>
      </c>
      <c r="AA3" t="s">
        <v>134</v>
      </c>
      <c r="AB3" t="s">
        <v>136</v>
      </c>
      <c r="AC3" t="s">
        <v>138</v>
      </c>
      <c r="AD3" t="s">
        <v>139</v>
      </c>
      <c r="AE3" t="s">
        <v>133</v>
      </c>
      <c r="AF3" t="s">
        <v>135</v>
      </c>
      <c r="AG3" t="s">
        <v>137</v>
      </c>
      <c r="AH3" t="s">
        <v>140</v>
      </c>
      <c r="AI3" t="s">
        <v>95</v>
      </c>
      <c r="AJ3" t="s">
        <v>141</v>
      </c>
      <c r="AK3" t="s">
        <v>134</v>
      </c>
      <c r="AL3" t="s">
        <v>136</v>
      </c>
      <c r="AM3" t="s">
        <v>138</v>
      </c>
      <c r="AN3" t="s">
        <v>139</v>
      </c>
      <c r="AO3" t="s">
        <v>133</v>
      </c>
      <c r="AP3" t="s">
        <v>135</v>
      </c>
      <c r="AQ3" t="s">
        <v>137</v>
      </c>
    </row>
    <row r="4" spans="1:43" x14ac:dyDescent="0.2">
      <c r="A4" t="s">
        <v>42</v>
      </c>
      <c r="B4">
        <v>1</v>
      </c>
      <c r="C4" t="s">
        <v>67</v>
      </c>
      <c r="D4">
        <v>365</v>
      </c>
      <c r="E4" s="44">
        <v>356</v>
      </c>
      <c r="F4">
        <v>682</v>
      </c>
      <c r="G4">
        <v>806</v>
      </c>
      <c r="H4">
        <v>861</v>
      </c>
      <c r="I4">
        <v>786</v>
      </c>
      <c r="J4">
        <v>1095</v>
      </c>
      <c r="K4">
        <v>518</v>
      </c>
      <c r="L4">
        <v>123</v>
      </c>
      <c r="M4">
        <v>448</v>
      </c>
      <c r="N4">
        <v>310</v>
      </c>
      <c r="O4" s="44">
        <v>365</v>
      </c>
      <c r="P4">
        <v>591</v>
      </c>
      <c r="Q4">
        <v>760</v>
      </c>
      <c r="R4">
        <v>881</v>
      </c>
      <c r="S4">
        <v>915</v>
      </c>
      <c r="T4">
        <v>1004</v>
      </c>
      <c r="U4">
        <v>442</v>
      </c>
      <c r="V4">
        <v>141</v>
      </c>
      <c r="W4">
        <v>482</v>
      </c>
      <c r="X4">
        <v>2587</v>
      </c>
      <c r="Y4">
        <v>16669</v>
      </c>
      <c r="Z4">
        <v>3639</v>
      </c>
      <c r="AA4">
        <v>286</v>
      </c>
      <c r="AB4">
        <v>485</v>
      </c>
      <c r="AC4">
        <v>166</v>
      </c>
      <c r="AD4">
        <v>6313</v>
      </c>
      <c r="AE4">
        <v>2009</v>
      </c>
      <c r="AF4">
        <v>1024</v>
      </c>
      <c r="AG4">
        <v>3722</v>
      </c>
      <c r="AH4">
        <v>2624</v>
      </c>
      <c r="AI4">
        <v>5150</v>
      </c>
      <c r="AJ4">
        <v>3744</v>
      </c>
      <c r="AK4">
        <v>384</v>
      </c>
      <c r="AL4">
        <v>572</v>
      </c>
      <c r="AM4">
        <v>182</v>
      </c>
      <c r="AN4">
        <v>6480</v>
      </c>
      <c r="AO4">
        <v>2126</v>
      </c>
      <c r="AP4">
        <v>597</v>
      </c>
      <c r="AQ4">
        <v>3121</v>
      </c>
    </row>
    <row r="5" spans="1:43" x14ac:dyDescent="0.2">
      <c r="A5" t="s">
        <v>42</v>
      </c>
      <c r="B5">
        <v>10</v>
      </c>
      <c r="C5" t="s">
        <v>75</v>
      </c>
      <c r="D5">
        <v>249</v>
      </c>
      <c r="E5" s="44">
        <v>360</v>
      </c>
      <c r="F5">
        <v>456</v>
      </c>
      <c r="G5">
        <v>645</v>
      </c>
      <c r="H5">
        <v>627</v>
      </c>
      <c r="I5">
        <v>633</v>
      </c>
      <c r="J5">
        <v>626</v>
      </c>
      <c r="K5">
        <v>355</v>
      </c>
      <c r="L5">
        <v>120</v>
      </c>
      <c r="M5">
        <v>312</v>
      </c>
      <c r="N5">
        <v>320</v>
      </c>
      <c r="O5" s="44">
        <v>267</v>
      </c>
      <c r="P5">
        <v>653</v>
      </c>
      <c r="Q5">
        <v>817</v>
      </c>
      <c r="R5">
        <v>819</v>
      </c>
      <c r="S5">
        <v>895</v>
      </c>
      <c r="T5">
        <v>984</v>
      </c>
      <c r="U5">
        <v>488</v>
      </c>
      <c r="V5">
        <v>113</v>
      </c>
      <c r="W5">
        <v>394</v>
      </c>
      <c r="X5">
        <v>2308</v>
      </c>
      <c r="Y5">
        <v>64</v>
      </c>
      <c r="Z5">
        <v>3052</v>
      </c>
      <c r="AA5">
        <v>284</v>
      </c>
      <c r="AB5">
        <v>422</v>
      </c>
      <c r="AC5">
        <v>149</v>
      </c>
      <c r="AD5">
        <v>5978</v>
      </c>
      <c r="AE5">
        <v>1422</v>
      </c>
      <c r="AF5">
        <v>488</v>
      </c>
      <c r="AG5">
        <v>3165</v>
      </c>
      <c r="AH5">
        <v>2948</v>
      </c>
      <c r="AI5">
        <v>32</v>
      </c>
      <c r="AJ5">
        <v>3947</v>
      </c>
      <c r="AK5">
        <v>282</v>
      </c>
      <c r="AL5">
        <v>516</v>
      </c>
      <c r="AM5">
        <v>165</v>
      </c>
      <c r="AN5">
        <v>6428</v>
      </c>
      <c r="AO5">
        <v>1723</v>
      </c>
      <c r="AP5">
        <v>401</v>
      </c>
      <c r="AQ5">
        <v>2419</v>
      </c>
    </row>
    <row r="6" spans="1:43" x14ac:dyDescent="0.2">
      <c r="A6" t="s">
        <v>42</v>
      </c>
      <c r="B6">
        <v>11</v>
      </c>
      <c r="C6" t="s">
        <v>76</v>
      </c>
      <c r="D6">
        <v>455</v>
      </c>
      <c r="E6" s="44">
        <v>352</v>
      </c>
      <c r="F6">
        <v>593</v>
      </c>
      <c r="G6">
        <v>692</v>
      </c>
      <c r="H6">
        <v>722</v>
      </c>
      <c r="I6">
        <v>683</v>
      </c>
      <c r="J6">
        <v>797</v>
      </c>
      <c r="K6">
        <v>486</v>
      </c>
      <c r="L6">
        <v>113</v>
      </c>
      <c r="M6">
        <v>397</v>
      </c>
      <c r="N6">
        <v>389</v>
      </c>
      <c r="O6" s="44">
        <v>336</v>
      </c>
      <c r="P6">
        <v>737</v>
      </c>
      <c r="Q6">
        <v>806</v>
      </c>
      <c r="R6">
        <v>883</v>
      </c>
      <c r="S6">
        <v>920</v>
      </c>
      <c r="T6">
        <v>1131</v>
      </c>
      <c r="U6">
        <v>477</v>
      </c>
      <c r="V6">
        <v>127</v>
      </c>
      <c r="W6">
        <v>540</v>
      </c>
      <c r="X6">
        <v>2611</v>
      </c>
      <c r="Y6">
        <v>13427</v>
      </c>
      <c r="Z6">
        <v>3288</v>
      </c>
      <c r="AA6">
        <v>324</v>
      </c>
      <c r="AB6">
        <v>413</v>
      </c>
      <c r="AC6">
        <v>147</v>
      </c>
      <c r="AD6">
        <v>5905</v>
      </c>
      <c r="AE6">
        <v>1484</v>
      </c>
      <c r="AF6">
        <v>971</v>
      </c>
      <c r="AG6">
        <v>3382</v>
      </c>
      <c r="AH6">
        <v>2212</v>
      </c>
      <c r="AI6">
        <v>1583</v>
      </c>
      <c r="AJ6">
        <v>3821</v>
      </c>
      <c r="AK6">
        <v>292</v>
      </c>
      <c r="AL6">
        <v>503</v>
      </c>
      <c r="AM6">
        <v>180</v>
      </c>
      <c r="AN6">
        <v>6316</v>
      </c>
      <c r="AO6">
        <v>1257</v>
      </c>
      <c r="AP6">
        <v>462</v>
      </c>
      <c r="AQ6">
        <v>2256</v>
      </c>
    </row>
    <row r="7" spans="1:43" x14ac:dyDescent="0.2">
      <c r="A7" t="s">
        <v>42</v>
      </c>
      <c r="B7">
        <v>12</v>
      </c>
      <c r="C7" t="s">
        <v>77</v>
      </c>
      <c r="D7">
        <v>288</v>
      </c>
      <c r="E7" s="44">
        <v>341</v>
      </c>
      <c r="F7">
        <v>430</v>
      </c>
      <c r="G7">
        <v>575</v>
      </c>
      <c r="H7">
        <v>618</v>
      </c>
      <c r="I7">
        <v>640</v>
      </c>
      <c r="J7">
        <v>667</v>
      </c>
      <c r="K7">
        <v>427</v>
      </c>
      <c r="L7">
        <v>97</v>
      </c>
      <c r="M7">
        <v>369</v>
      </c>
      <c r="N7">
        <v>228</v>
      </c>
      <c r="O7" s="44">
        <v>345</v>
      </c>
      <c r="P7">
        <v>433</v>
      </c>
      <c r="Q7">
        <v>549</v>
      </c>
      <c r="R7">
        <v>624</v>
      </c>
      <c r="S7">
        <v>597</v>
      </c>
      <c r="T7">
        <v>597</v>
      </c>
      <c r="U7">
        <v>298</v>
      </c>
      <c r="V7">
        <v>91</v>
      </c>
      <c r="W7">
        <v>281</v>
      </c>
      <c r="X7">
        <v>2610</v>
      </c>
      <c r="Y7">
        <v>16729</v>
      </c>
      <c r="Z7">
        <v>3884</v>
      </c>
      <c r="AA7">
        <v>325</v>
      </c>
      <c r="AB7">
        <v>492</v>
      </c>
      <c r="AC7">
        <v>169</v>
      </c>
      <c r="AD7">
        <v>6491</v>
      </c>
      <c r="AE7">
        <v>2162</v>
      </c>
      <c r="AF7">
        <v>1016</v>
      </c>
      <c r="AG7">
        <v>4550</v>
      </c>
      <c r="AH7">
        <v>3127</v>
      </c>
      <c r="AI7">
        <v>5855</v>
      </c>
      <c r="AJ7">
        <v>4084</v>
      </c>
      <c r="AK7">
        <v>277</v>
      </c>
      <c r="AL7">
        <v>529</v>
      </c>
      <c r="AM7">
        <v>175</v>
      </c>
      <c r="AN7">
        <v>6380</v>
      </c>
      <c r="AO7">
        <v>1994</v>
      </c>
      <c r="AP7">
        <v>548</v>
      </c>
      <c r="AQ7">
        <v>2403</v>
      </c>
    </row>
    <row r="8" spans="1:43" x14ac:dyDescent="0.2">
      <c r="A8" t="s">
        <v>42</v>
      </c>
      <c r="B8">
        <v>2</v>
      </c>
      <c r="C8" t="s">
        <v>68</v>
      </c>
      <c r="D8">
        <v>310</v>
      </c>
      <c r="E8" s="44">
        <v>300</v>
      </c>
      <c r="F8">
        <v>600</v>
      </c>
      <c r="G8">
        <v>676</v>
      </c>
      <c r="H8">
        <v>734</v>
      </c>
      <c r="I8">
        <v>752</v>
      </c>
      <c r="J8">
        <v>811</v>
      </c>
      <c r="K8">
        <v>456</v>
      </c>
      <c r="L8">
        <v>112</v>
      </c>
      <c r="M8">
        <v>433</v>
      </c>
      <c r="N8">
        <v>407</v>
      </c>
      <c r="O8" s="44">
        <v>268</v>
      </c>
      <c r="P8">
        <v>776</v>
      </c>
      <c r="Q8">
        <v>983</v>
      </c>
      <c r="R8">
        <v>921</v>
      </c>
      <c r="S8">
        <v>1007</v>
      </c>
      <c r="T8">
        <v>1129</v>
      </c>
      <c r="U8">
        <v>591</v>
      </c>
      <c r="V8">
        <v>166</v>
      </c>
      <c r="W8">
        <v>606</v>
      </c>
      <c r="X8">
        <v>2616</v>
      </c>
      <c r="Y8">
        <v>12988</v>
      </c>
      <c r="Z8">
        <v>3250</v>
      </c>
      <c r="AA8">
        <v>212</v>
      </c>
      <c r="AB8">
        <v>233</v>
      </c>
      <c r="AC8">
        <v>146</v>
      </c>
      <c r="AD8">
        <v>3308</v>
      </c>
      <c r="AE8">
        <v>1928</v>
      </c>
      <c r="AF8">
        <v>895</v>
      </c>
      <c r="AG8">
        <v>3438</v>
      </c>
      <c r="AH8">
        <v>2670</v>
      </c>
      <c r="AI8">
        <v>1851</v>
      </c>
      <c r="AJ8">
        <v>3724</v>
      </c>
      <c r="AK8">
        <v>299</v>
      </c>
      <c r="AL8">
        <v>190</v>
      </c>
      <c r="AM8">
        <v>160</v>
      </c>
      <c r="AN8">
        <v>2986</v>
      </c>
      <c r="AO8">
        <v>1984</v>
      </c>
      <c r="AP8">
        <v>532</v>
      </c>
      <c r="AQ8">
        <v>3329</v>
      </c>
    </row>
    <row r="9" spans="1:43" x14ac:dyDescent="0.2">
      <c r="A9" t="s">
        <v>42</v>
      </c>
      <c r="B9">
        <v>3</v>
      </c>
      <c r="C9" t="s">
        <v>69</v>
      </c>
      <c r="D9">
        <v>271</v>
      </c>
      <c r="E9" s="44">
        <v>302</v>
      </c>
      <c r="F9">
        <v>593</v>
      </c>
      <c r="G9">
        <v>745</v>
      </c>
      <c r="H9">
        <v>794</v>
      </c>
      <c r="I9">
        <v>785</v>
      </c>
      <c r="J9">
        <v>856</v>
      </c>
      <c r="K9">
        <v>463</v>
      </c>
      <c r="L9">
        <v>138</v>
      </c>
      <c r="M9">
        <v>431</v>
      </c>
      <c r="N9">
        <v>341</v>
      </c>
      <c r="O9" s="44">
        <v>318</v>
      </c>
      <c r="P9">
        <v>595</v>
      </c>
      <c r="Q9">
        <v>756</v>
      </c>
      <c r="R9">
        <v>809</v>
      </c>
      <c r="S9">
        <v>850</v>
      </c>
      <c r="T9">
        <v>927</v>
      </c>
      <c r="U9">
        <v>430</v>
      </c>
      <c r="V9">
        <v>146</v>
      </c>
      <c r="W9">
        <v>432</v>
      </c>
      <c r="X9">
        <v>3063</v>
      </c>
      <c r="Y9">
        <v>17290</v>
      </c>
      <c r="Z9">
        <v>3567</v>
      </c>
      <c r="AA9">
        <v>295</v>
      </c>
      <c r="AB9">
        <v>238</v>
      </c>
      <c r="AC9">
        <v>145</v>
      </c>
      <c r="AD9">
        <v>3616</v>
      </c>
      <c r="AE9">
        <v>2033</v>
      </c>
      <c r="AF9">
        <v>1000</v>
      </c>
      <c r="AG9">
        <v>3686</v>
      </c>
      <c r="AH9">
        <v>2718</v>
      </c>
      <c r="AI9">
        <v>8780</v>
      </c>
      <c r="AJ9">
        <v>3913</v>
      </c>
      <c r="AK9">
        <v>386</v>
      </c>
      <c r="AL9">
        <v>236</v>
      </c>
      <c r="AM9">
        <v>174</v>
      </c>
      <c r="AN9">
        <v>3647</v>
      </c>
      <c r="AO9">
        <v>2107</v>
      </c>
      <c r="AP9">
        <v>623</v>
      </c>
      <c r="AQ9">
        <v>3060</v>
      </c>
    </row>
    <row r="10" spans="1:43" x14ac:dyDescent="0.2">
      <c r="A10" t="s">
        <v>42</v>
      </c>
      <c r="B10">
        <v>4</v>
      </c>
      <c r="C10" t="s">
        <v>70</v>
      </c>
      <c r="D10">
        <v>236</v>
      </c>
      <c r="E10" s="44">
        <v>319</v>
      </c>
      <c r="F10">
        <v>573</v>
      </c>
      <c r="G10">
        <v>711</v>
      </c>
      <c r="H10">
        <v>802</v>
      </c>
      <c r="I10">
        <v>780</v>
      </c>
      <c r="J10">
        <v>893</v>
      </c>
      <c r="K10">
        <v>415</v>
      </c>
      <c r="L10">
        <v>118</v>
      </c>
      <c r="M10">
        <v>355</v>
      </c>
      <c r="N10">
        <v>170</v>
      </c>
      <c r="O10" s="44">
        <v>304</v>
      </c>
      <c r="P10">
        <v>427</v>
      </c>
      <c r="Q10">
        <v>679</v>
      </c>
      <c r="R10">
        <v>659</v>
      </c>
      <c r="S10">
        <v>696</v>
      </c>
      <c r="T10">
        <v>732</v>
      </c>
      <c r="U10">
        <v>347</v>
      </c>
      <c r="V10">
        <v>113</v>
      </c>
      <c r="W10">
        <v>329</v>
      </c>
      <c r="X10">
        <v>3193</v>
      </c>
      <c r="Y10">
        <v>16729</v>
      </c>
      <c r="Z10">
        <v>3669</v>
      </c>
      <c r="AA10">
        <v>296</v>
      </c>
      <c r="AB10">
        <v>392</v>
      </c>
      <c r="AC10">
        <v>152</v>
      </c>
      <c r="AD10">
        <v>5597</v>
      </c>
      <c r="AE10">
        <v>2207</v>
      </c>
      <c r="AF10">
        <v>1024</v>
      </c>
      <c r="AG10">
        <v>3985</v>
      </c>
      <c r="AH10">
        <v>4051</v>
      </c>
      <c r="AI10">
        <v>6892</v>
      </c>
      <c r="AJ10">
        <v>4347</v>
      </c>
      <c r="AK10">
        <v>376</v>
      </c>
      <c r="AL10">
        <v>410</v>
      </c>
      <c r="AM10">
        <v>175</v>
      </c>
      <c r="AN10">
        <v>6070</v>
      </c>
      <c r="AO10">
        <v>2504</v>
      </c>
      <c r="AP10">
        <v>539</v>
      </c>
      <c r="AQ10">
        <v>3099</v>
      </c>
    </row>
    <row r="11" spans="1:43" x14ac:dyDescent="0.2">
      <c r="A11" t="s">
        <v>42</v>
      </c>
      <c r="B11">
        <v>5</v>
      </c>
      <c r="C11" t="s">
        <v>71</v>
      </c>
      <c r="D11">
        <v>424</v>
      </c>
      <c r="E11" s="44">
        <v>338</v>
      </c>
      <c r="F11">
        <v>728</v>
      </c>
      <c r="G11">
        <v>692</v>
      </c>
      <c r="H11">
        <v>812</v>
      </c>
      <c r="I11">
        <v>808</v>
      </c>
      <c r="J11">
        <v>1009</v>
      </c>
      <c r="K11">
        <v>556</v>
      </c>
      <c r="L11">
        <v>130</v>
      </c>
      <c r="M11">
        <v>525</v>
      </c>
      <c r="N11">
        <v>248</v>
      </c>
      <c r="O11" s="44">
        <v>324</v>
      </c>
      <c r="P11">
        <v>305</v>
      </c>
      <c r="Q11">
        <v>651</v>
      </c>
      <c r="R11">
        <v>584</v>
      </c>
      <c r="S11">
        <v>689</v>
      </c>
      <c r="T11">
        <v>640</v>
      </c>
      <c r="U11">
        <v>363</v>
      </c>
      <c r="V11">
        <v>114</v>
      </c>
      <c r="W11">
        <v>292</v>
      </c>
      <c r="X11">
        <v>2938</v>
      </c>
      <c r="Y11">
        <v>18066</v>
      </c>
      <c r="Z11">
        <v>3546</v>
      </c>
      <c r="AA11">
        <v>326</v>
      </c>
      <c r="AB11">
        <v>404</v>
      </c>
      <c r="AC11">
        <v>182</v>
      </c>
      <c r="AD11">
        <v>8895</v>
      </c>
      <c r="AE11">
        <v>2098</v>
      </c>
      <c r="AF11">
        <v>1020</v>
      </c>
      <c r="AG11">
        <v>3786</v>
      </c>
      <c r="AH11">
        <v>3647</v>
      </c>
      <c r="AI11">
        <v>7789</v>
      </c>
      <c r="AJ11">
        <v>4040</v>
      </c>
      <c r="AK11">
        <v>432</v>
      </c>
      <c r="AL11">
        <v>388</v>
      </c>
      <c r="AM11">
        <v>205</v>
      </c>
      <c r="AN11">
        <v>9002</v>
      </c>
      <c r="AO11">
        <v>2391</v>
      </c>
      <c r="AP11">
        <v>597</v>
      </c>
      <c r="AQ11">
        <v>2790</v>
      </c>
    </row>
    <row r="12" spans="1:43" x14ac:dyDescent="0.2">
      <c r="A12" t="s">
        <v>42</v>
      </c>
      <c r="B12">
        <v>6</v>
      </c>
      <c r="C12" t="s">
        <v>72</v>
      </c>
      <c r="D12">
        <v>301</v>
      </c>
      <c r="E12" s="44">
        <v>289</v>
      </c>
      <c r="F12">
        <v>554</v>
      </c>
      <c r="G12">
        <v>631</v>
      </c>
      <c r="H12">
        <v>674</v>
      </c>
      <c r="I12">
        <v>661</v>
      </c>
      <c r="J12">
        <v>769</v>
      </c>
      <c r="K12">
        <v>427</v>
      </c>
      <c r="L12">
        <v>99</v>
      </c>
      <c r="M12">
        <v>383</v>
      </c>
      <c r="N12">
        <v>300</v>
      </c>
      <c r="O12" s="44">
        <v>341</v>
      </c>
      <c r="P12">
        <v>611</v>
      </c>
      <c r="Q12">
        <v>788</v>
      </c>
      <c r="R12">
        <v>841</v>
      </c>
      <c r="S12">
        <v>804</v>
      </c>
      <c r="T12">
        <v>954</v>
      </c>
      <c r="U12">
        <v>477</v>
      </c>
      <c r="V12">
        <v>146</v>
      </c>
      <c r="W12">
        <v>516</v>
      </c>
      <c r="X12">
        <v>2658</v>
      </c>
      <c r="Y12">
        <v>16073</v>
      </c>
      <c r="Z12">
        <v>3445</v>
      </c>
      <c r="AA12">
        <v>285</v>
      </c>
      <c r="AB12">
        <v>456</v>
      </c>
      <c r="AC12">
        <v>158</v>
      </c>
      <c r="AD12">
        <v>5740</v>
      </c>
      <c r="AE12">
        <v>1942</v>
      </c>
      <c r="AF12">
        <v>990</v>
      </c>
      <c r="AG12">
        <v>3629</v>
      </c>
      <c r="AH12">
        <v>3486</v>
      </c>
      <c r="AI12">
        <v>3366</v>
      </c>
      <c r="AJ12">
        <v>4472</v>
      </c>
      <c r="AK12">
        <v>380</v>
      </c>
      <c r="AL12">
        <v>543</v>
      </c>
      <c r="AM12">
        <v>192</v>
      </c>
      <c r="AN12">
        <v>6897</v>
      </c>
      <c r="AO12">
        <v>2260</v>
      </c>
      <c r="AP12">
        <v>619</v>
      </c>
      <c r="AQ12">
        <v>3536</v>
      </c>
    </row>
    <row r="13" spans="1:43" x14ac:dyDescent="0.2">
      <c r="A13" t="s">
        <v>42</v>
      </c>
      <c r="B13">
        <v>7</v>
      </c>
      <c r="C13" t="s">
        <v>67</v>
      </c>
      <c r="D13">
        <v>310</v>
      </c>
      <c r="E13" s="44">
        <v>326</v>
      </c>
      <c r="F13">
        <v>679</v>
      </c>
      <c r="G13">
        <v>741</v>
      </c>
      <c r="H13">
        <v>816</v>
      </c>
      <c r="I13">
        <v>843</v>
      </c>
      <c r="J13">
        <v>924</v>
      </c>
      <c r="K13">
        <v>474</v>
      </c>
      <c r="L13">
        <v>129</v>
      </c>
      <c r="M13">
        <v>418</v>
      </c>
      <c r="N13">
        <v>273</v>
      </c>
      <c r="O13" s="44">
        <v>324</v>
      </c>
      <c r="P13">
        <v>554</v>
      </c>
      <c r="Q13">
        <v>759</v>
      </c>
      <c r="R13">
        <v>843</v>
      </c>
      <c r="S13">
        <v>803</v>
      </c>
      <c r="T13">
        <v>924</v>
      </c>
      <c r="U13">
        <v>402</v>
      </c>
      <c r="V13">
        <v>166</v>
      </c>
      <c r="W13">
        <v>437</v>
      </c>
      <c r="X13">
        <v>2948</v>
      </c>
      <c r="Y13">
        <v>16398</v>
      </c>
      <c r="Z13">
        <v>3420</v>
      </c>
      <c r="AA13">
        <v>327</v>
      </c>
      <c r="AB13">
        <v>454</v>
      </c>
      <c r="AC13">
        <v>165</v>
      </c>
      <c r="AD13">
        <v>6032</v>
      </c>
      <c r="AE13">
        <v>2022</v>
      </c>
      <c r="AF13">
        <v>959</v>
      </c>
      <c r="AG13">
        <v>3956</v>
      </c>
      <c r="AH13">
        <v>2943</v>
      </c>
      <c r="AI13">
        <v>6102</v>
      </c>
      <c r="AJ13">
        <v>4200</v>
      </c>
      <c r="AK13">
        <v>311</v>
      </c>
      <c r="AL13">
        <v>609</v>
      </c>
      <c r="AM13">
        <v>198</v>
      </c>
      <c r="AN13">
        <v>6790</v>
      </c>
      <c r="AO13">
        <v>2060</v>
      </c>
      <c r="AP13">
        <v>676</v>
      </c>
      <c r="AQ13">
        <v>3034</v>
      </c>
    </row>
    <row r="14" spans="1:43" x14ac:dyDescent="0.2">
      <c r="A14" t="s">
        <v>42</v>
      </c>
      <c r="B14">
        <v>8</v>
      </c>
      <c r="C14" t="s">
        <v>73</v>
      </c>
      <c r="D14">
        <v>241</v>
      </c>
      <c r="E14" s="44">
        <v>314</v>
      </c>
      <c r="F14">
        <v>506</v>
      </c>
      <c r="G14">
        <v>512</v>
      </c>
      <c r="H14">
        <v>599</v>
      </c>
      <c r="I14">
        <v>565</v>
      </c>
      <c r="J14">
        <v>623</v>
      </c>
      <c r="K14">
        <v>398</v>
      </c>
      <c r="L14">
        <v>105</v>
      </c>
      <c r="M14">
        <v>338</v>
      </c>
      <c r="N14">
        <v>321</v>
      </c>
      <c r="O14" s="44">
        <v>296</v>
      </c>
      <c r="P14">
        <v>502</v>
      </c>
      <c r="Q14">
        <v>788</v>
      </c>
      <c r="R14">
        <v>817</v>
      </c>
      <c r="S14">
        <v>802</v>
      </c>
      <c r="T14">
        <v>810</v>
      </c>
      <c r="U14">
        <v>387</v>
      </c>
      <c r="V14">
        <v>122</v>
      </c>
      <c r="W14">
        <v>443</v>
      </c>
      <c r="X14">
        <v>3062</v>
      </c>
      <c r="Y14">
        <v>14894</v>
      </c>
      <c r="Z14">
        <v>3616</v>
      </c>
      <c r="AA14">
        <v>294</v>
      </c>
      <c r="AB14">
        <v>483</v>
      </c>
      <c r="AC14">
        <v>167</v>
      </c>
      <c r="AD14">
        <v>6064</v>
      </c>
      <c r="AE14">
        <v>2039</v>
      </c>
      <c r="AF14">
        <v>973</v>
      </c>
      <c r="AG14">
        <v>3795</v>
      </c>
      <c r="AH14">
        <v>2732</v>
      </c>
      <c r="AI14">
        <v>766</v>
      </c>
      <c r="AJ14">
        <v>3776</v>
      </c>
      <c r="AK14">
        <v>252</v>
      </c>
      <c r="AL14">
        <v>414</v>
      </c>
      <c r="AM14">
        <v>150</v>
      </c>
      <c r="AN14">
        <v>5338</v>
      </c>
      <c r="AO14">
        <v>1634</v>
      </c>
      <c r="AP14">
        <v>388</v>
      </c>
      <c r="AQ14">
        <v>2118</v>
      </c>
    </row>
    <row r="15" spans="1:43" x14ac:dyDescent="0.2">
      <c r="A15" t="s">
        <v>42</v>
      </c>
      <c r="B15">
        <v>9</v>
      </c>
      <c r="C15" t="s">
        <v>74</v>
      </c>
      <c r="D15">
        <v>305</v>
      </c>
      <c r="E15" s="44">
        <v>347</v>
      </c>
      <c r="F15">
        <v>556</v>
      </c>
      <c r="G15">
        <v>679</v>
      </c>
      <c r="H15">
        <v>709</v>
      </c>
      <c r="I15">
        <v>670</v>
      </c>
      <c r="J15">
        <v>713</v>
      </c>
      <c r="K15">
        <v>393</v>
      </c>
      <c r="L15">
        <v>109</v>
      </c>
      <c r="M15">
        <v>408</v>
      </c>
      <c r="N15">
        <v>302</v>
      </c>
      <c r="O15" s="44">
        <v>275</v>
      </c>
      <c r="P15">
        <v>607</v>
      </c>
      <c r="Q15">
        <v>839</v>
      </c>
      <c r="R15">
        <v>971</v>
      </c>
      <c r="S15">
        <v>909</v>
      </c>
      <c r="T15">
        <v>979</v>
      </c>
      <c r="U15">
        <v>444</v>
      </c>
      <c r="V15">
        <v>152</v>
      </c>
      <c r="W15">
        <v>443</v>
      </c>
      <c r="X15">
        <v>2161</v>
      </c>
      <c r="Y15">
        <v>5097</v>
      </c>
      <c r="Z15">
        <v>2828</v>
      </c>
      <c r="AA15">
        <v>247</v>
      </c>
      <c r="AB15">
        <v>398</v>
      </c>
      <c r="AC15">
        <v>146</v>
      </c>
      <c r="AD15">
        <v>5405</v>
      </c>
      <c r="AE15">
        <v>1162</v>
      </c>
      <c r="AF15">
        <v>765</v>
      </c>
      <c r="AG15">
        <v>2659</v>
      </c>
      <c r="AH15">
        <v>2080</v>
      </c>
      <c r="AI15">
        <v>194</v>
      </c>
      <c r="AJ15">
        <v>3246</v>
      </c>
      <c r="AK15">
        <v>234</v>
      </c>
      <c r="AL15">
        <v>419</v>
      </c>
      <c r="AM15">
        <v>135</v>
      </c>
      <c r="AN15">
        <v>5166</v>
      </c>
      <c r="AO15">
        <v>1041</v>
      </c>
      <c r="AP15">
        <v>348</v>
      </c>
      <c r="AQ15">
        <v>1928</v>
      </c>
    </row>
    <row r="16" spans="1:43" x14ac:dyDescent="0.2">
      <c r="A16" t="s">
        <v>43</v>
      </c>
      <c r="B16">
        <v>1</v>
      </c>
      <c r="C16" t="s">
        <v>78</v>
      </c>
      <c r="D16">
        <v>549</v>
      </c>
      <c r="E16" s="44">
        <v>334</v>
      </c>
      <c r="F16">
        <v>989</v>
      </c>
      <c r="G16">
        <v>1093</v>
      </c>
      <c r="H16">
        <v>1365</v>
      </c>
      <c r="I16">
        <v>1271</v>
      </c>
      <c r="J16">
        <v>1738</v>
      </c>
      <c r="K16">
        <v>541</v>
      </c>
      <c r="L16">
        <v>205</v>
      </c>
      <c r="M16">
        <v>1035</v>
      </c>
      <c r="N16">
        <v>305</v>
      </c>
      <c r="O16" s="44">
        <v>388</v>
      </c>
      <c r="P16">
        <v>682</v>
      </c>
      <c r="Q16">
        <v>971</v>
      </c>
      <c r="R16">
        <v>1109</v>
      </c>
      <c r="S16">
        <v>1176</v>
      </c>
      <c r="T16">
        <v>1273</v>
      </c>
      <c r="U16">
        <v>297</v>
      </c>
      <c r="V16">
        <v>163</v>
      </c>
      <c r="W16">
        <v>772</v>
      </c>
      <c r="X16">
        <v>823</v>
      </c>
      <c r="Y16">
        <v>52</v>
      </c>
      <c r="Z16">
        <v>983</v>
      </c>
      <c r="AA16">
        <v>59</v>
      </c>
      <c r="AB16">
        <v>99</v>
      </c>
      <c r="AC16">
        <v>84</v>
      </c>
      <c r="AD16">
        <v>662</v>
      </c>
      <c r="AE16">
        <v>340</v>
      </c>
      <c r="AF16">
        <v>110</v>
      </c>
      <c r="AG16">
        <v>646</v>
      </c>
      <c r="AH16">
        <v>1026</v>
      </c>
      <c r="AI16">
        <v>40</v>
      </c>
      <c r="AJ16">
        <v>994</v>
      </c>
      <c r="AK16">
        <v>77</v>
      </c>
      <c r="AL16">
        <v>108</v>
      </c>
      <c r="AM16">
        <v>100</v>
      </c>
      <c r="AN16">
        <v>592</v>
      </c>
      <c r="AO16">
        <v>414</v>
      </c>
      <c r="AP16">
        <v>141</v>
      </c>
      <c r="AQ16">
        <v>484</v>
      </c>
    </row>
    <row r="17" spans="1:43" x14ac:dyDescent="0.2">
      <c r="A17" t="s">
        <v>43</v>
      </c>
      <c r="B17">
        <v>10</v>
      </c>
      <c r="C17" t="s">
        <v>75</v>
      </c>
      <c r="D17">
        <v>205</v>
      </c>
      <c r="E17" s="44">
        <v>284</v>
      </c>
      <c r="F17">
        <v>323</v>
      </c>
      <c r="G17">
        <v>438</v>
      </c>
      <c r="H17">
        <v>437</v>
      </c>
      <c r="I17">
        <v>457</v>
      </c>
      <c r="J17">
        <v>415</v>
      </c>
      <c r="K17">
        <v>284</v>
      </c>
      <c r="L17">
        <v>79</v>
      </c>
      <c r="M17">
        <v>184</v>
      </c>
      <c r="N17">
        <v>185</v>
      </c>
      <c r="O17" s="44">
        <v>278</v>
      </c>
      <c r="P17">
        <v>412</v>
      </c>
      <c r="Q17">
        <v>726</v>
      </c>
      <c r="R17">
        <v>684</v>
      </c>
      <c r="S17">
        <v>735</v>
      </c>
      <c r="T17">
        <v>663</v>
      </c>
      <c r="U17">
        <v>319</v>
      </c>
      <c r="V17">
        <v>99</v>
      </c>
      <c r="W17">
        <v>365</v>
      </c>
      <c r="X17">
        <v>1736</v>
      </c>
      <c r="Y17">
        <v>52</v>
      </c>
      <c r="Z17">
        <v>2354</v>
      </c>
      <c r="AA17">
        <v>144</v>
      </c>
      <c r="AB17">
        <v>322</v>
      </c>
      <c r="AC17">
        <v>115</v>
      </c>
      <c r="AD17">
        <v>3553</v>
      </c>
      <c r="AE17">
        <v>1496</v>
      </c>
      <c r="AF17">
        <v>168</v>
      </c>
      <c r="AG17">
        <v>1626</v>
      </c>
      <c r="AH17">
        <v>3880</v>
      </c>
      <c r="AI17">
        <v>34</v>
      </c>
      <c r="AJ17">
        <v>4566</v>
      </c>
      <c r="AK17">
        <v>328</v>
      </c>
      <c r="AL17">
        <v>606</v>
      </c>
      <c r="AM17">
        <v>195</v>
      </c>
      <c r="AN17">
        <v>7326</v>
      </c>
      <c r="AO17">
        <v>2183</v>
      </c>
      <c r="AP17">
        <v>385</v>
      </c>
      <c r="AQ17">
        <v>3201</v>
      </c>
    </row>
    <row r="18" spans="1:43" x14ac:dyDescent="0.2">
      <c r="A18" t="s">
        <v>43</v>
      </c>
      <c r="B18">
        <v>11</v>
      </c>
      <c r="C18" t="s">
        <v>76</v>
      </c>
      <c r="D18">
        <v>215</v>
      </c>
      <c r="E18" s="44">
        <v>322</v>
      </c>
      <c r="F18">
        <v>422</v>
      </c>
      <c r="G18">
        <v>539</v>
      </c>
      <c r="H18">
        <v>557</v>
      </c>
      <c r="I18">
        <v>565</v>
      </c>
      <c r="J18">
        <v>564</v>
      </c>
      <c r="K18">
        <v>320</v>
      </c>
      <c r="L18">
        <v>95</v>
      </c>
      <c r="M18">
        <v>282</v>
      </c>
      <c r="N18">
        <v>365</v>
      </c>
      <c r="O18" s="44">
        <v>269</v>
      </c>
      <c r="P18">
        <v>502</v>
      </c>
      <c r="Q18">
        <v>770</v>
      </c>
      <c r="R18">
        <v>813</v>
      </c>
      <c r="S18">
        <v>836</v>
      </c>
      <c r="T18">
        <v>719</v>
      </c>
      <c r="U18">
        <v>395</v>
      </c>
      <c r="V18">
        <v>108</v>
      </c>
      <c r="W18">
        <v>355</v>
      </c>
      <c r="X18">
        <v>2435</v>
      </c>
      <c r="Y18">
        <v>13182</v>
      </c>
      <c r="Z18">
        <v>3043</v>
      </c>
      <c r="AA18">
        <v>257</v>
      </c>
      <c r="AB18">
        <v>381</v>
      </c>
      <c r="AC18">
        <v>141</v>
      </c>
      <c r="AD18">
        <v>5615</v>
      </c>
      <c r="AE18">
        <v>1491</v>
      </c>
      <c r="AF18">
        <v>844</v>
      </c>
      <c r="AG18">
        <v>3228</v>
      </c>
      <c r="AH18">
        <v>3545</v>
      </c>
      <c r="AI18">
        <v>1705</v>
      </c>
      <c r="AJ18">
        <v>4403</v>
      </c>
      <c r="AK18">
        <v>308</v>
      </c>
      <c r="AL18">
        <v>559</v>
      </c>
      <c r="AM18">
        <v>194</v>
      </c>
      <c r="AN18">
        <v>6969</v>
      </c>
      <c r="AO18">
        <v>1905</v>
      </c>
      <c r="AP18">
        <v>532</v>
      </c>
      <c r="AQ18">
        <v>2708</v>
      </c>
    </row>
    <row r="19" spans="1:43" x14ac:dyDescent="0.2">
      <c r="A19" t="s">
        <v>43</v>
      </c>
      <c r="B19">
        <v>12</v>
      </c>
      <c r="C19" t="s">
        <v>77</v>
      </c>
      <c r="D19">
        <v>224</v>
      </c>
      <c r="E19" s="44">
        <v>346</v>
      </c>
      <c r="F19">
        <v>448</v>
      </c>
      <c r="G19">
        <v>521</v>
      </c>
      <c r="H19">
        <v>602</v>
      </c>
      <c r="I19">
        <v>550</v>
      </c>
      <c r="J19">
        <v>698</v>
      </c>
      <c r="K19">
        <v>384</v>
      </c>
      <c r="L19">
        <v>94</v>
      </c>
      <c r="M19">
        <v>378</v>
      </c>
      <c r="N19">
        <v>408</v>
      </c>
      <c r="O19" s="44">
        <v>326</v>
      </c>
      <c r="P19">
        <v>392</v>
      </c>
      <c r="Q19">
        <v>637</v>
      </c>
      <c r="R19">
        <v>615</v>
      </c>
      <c r="S19">
        <v>598</v>
      </c>
      <c r="T19">
        <v>562</v>
      </c>
      <c r="U19">
        <v>340</v>
      </c>
      <c r="V19">
        <v>81</v>
      </c>
      <c r="W19">
        <v>247</v>
      </c>
      <c r="X19">
        <v>2354</v>
      </c>
      <c r="Y19">
        <v>15154</v>
      </c>
      <c r="Z19">
        <v>3529</v>
      </c>
      <c r="AA19">
        <v>285</v>
      </c>
      <c r="AB19">
        <v>434</v>
      </c>
      <c r="AC19">
        <v>160</v>
      </c>
      <c r="AD19">
        <v>5962</v>
      </c>
      <c r="AE19">
        <v>2014</v>
      </c>
      <c r="AF19">
        <v>982</v>
      </c>
      <c r="AG19">
        <v>3568</v>
      </c>
      <c r="AH19">
        <v>4093</v>
      </c>
      <c r="AI19">
        <v>2620</v>
      </c>
      <c r="AJ19">
        <v>4826</v>
      </c>
      <c r="AK19">
        <v>326</v>
      </c>
      <c r="AL19">
        <v>619</v>
      </c>
      <c r="AM19">
        <v>198</v>
      </c>
      <c r="AN19">
        <v>7255</v>
      </c>
      <c r="AO19">
        <v>2661</v>
      </c>
      <c r="AP19">
        <v>594</v>
      </c>
      <c r="AQ19">
        <v>3380</v>
      </c>
    </row>
    <row r="20" spans="1:43" x14ac:dyDescent="0.2">
      <c r="A20" t="s">
        <v>43</v>
      </c>
      <c r="B20">
        <v>2</v>
      </c>
      <c r="C20" t="s">
        <v>68</v>
      </c>
      <c r="D20">
        <v>112</v>
      </c>
      <c r="E20" s="44">
        <v>291</v>
      </c>
      <c r="F20">
        <v>258</v>
      </c>
      <c r="G20">
        <v>464</v>
      </c>
      <c r="H20">
        <v>483</v>
      </c>
      <c r="I20">
        <v>466</v>
      </c>
      <c r="J20">
        <v>384</v>
      </c>
      <c r="K20">
        <v>216</v>
      </c>
      <c r="L20">
        <v>79</v>
      </c>
      <c r="M20">
        <v>239</v>
      </c>
      <c r="N20">
        <v>184</v>
      </c>
      <c r="O20" s="44">
        <v>336</v>
      </c>
      <c r="P20">
        <v>383</v>
      </c>
      <c r="Q20">
        <v>721</v>
      </c>
      <c r="R20">
        <v>657</v>
      </c>
      <c r="S20">
        <v>733</v>
      </c>
      <c r="T20">
        <v>573</v>
      </c>
      <c r="U20">
        <v>290</v>
      </c>
      <c r="V20">
        <v>120</v>
      </c>
      <c r="W20">
        <v>335</v>
      </c>
      <c r="X20">
        <v>2852</v>
      </c>
      <c r="Y20">
        <v>9413</v>
      </c>
      <c r="Z20">
        <v>4062</v>
      </c>
      <c r="AA20">
        <v>217</v>
      </c>
      <c r="AB20">
        <v>244</v>
      </c>
      <c r="AC20">
        <v>154</v>
      </c>
      <c r="AD20">
        <v>3890</v>
      </c>
      <c r="AE20">
        <v>2433</v>
      </c>
      <c r="AF20">
        <v>783</v>
      </c>
      <c r="AG20">
        <v>3627</v>
      </c>
      <c r="AH20">
        <v>3523</v>
      </c>
      <c r="AI20">
        <v>1536</v>
      </c>
      <c r="AJ20">
        <v>4306</v>
      </c>
      <c r="AK20">
        <v>256</v>
      </c>
      <c r="AL20">
        <v>223</v>
      </c>
      <c r="AM20">
        <v>181</v>
      </c>
      <c r="AN20">
        <v>3410</v>
      </c>
      <c r="AO20">
        <v>2201</v>
      </c>
      <c r="AP20">
        <v>562</v>
      </c>
      <c r="AQ20">
        <v>3600</v>
      </c>
    </row>
    <row r="21" spans="1:43" x14ac:dyDescent="0.2">
      <c r="A21" t="s">
        <v>43</v>
      </c>
      <c r="B21">
        <v>3</v>
      </c>
      <c r="C21" t="s">
        <v>69</v>
      </c>
      <c r="D21">
        <v>381</v>
      </c>
      <c r="E21" s="44">
        <v>305</v>
      </c>
      <c r="F21">
        <v>774</v>
      </c>
      <c r="G21">
        <v>870</v>
      </c>
      <c r="H21">
        <v>840</v>
      </c>
      <c r="I21">
        <v>849</v>
      </c>
      <c r="J21">
        <v>1176</v>
      </c>
      <c r="K21">
        <v>571</v>
      </c>
      <c r="L21">
        <v>158</v>
      </c>
      <c r="M21">
        <v>580</v>
      </c>
      <c r="N21">
        <v>211</v>
      </c>
      <c r="O21" s="44">
        <v>318</v>
      </c>
      <c r="P21">
        <v>379</v>
      </c>
      <c r="Q21">
        <v>614</v>
      </c>
      <c r="R21">
        <v>621</v>
      </c>
      <c r="S21">
        <v>700</v>
      </c>
      <c r="T21">
        <v>643</v>
      </c>
      <c r="U21">
        <v>331</v>
      </c>
      <c r="V21">
        <v>96</v>
      </c>
      <c r="W21">
        <v>333</v>
      </c>
      <c r="X21">
        <v>3476</v>
      </c>
      <c r="Y21">
        <v>15912</v>
      </c>
      <c r="Z21">
        <v>4220</v>
      </c>
      <c r="AA21">
        <v>333</v>
      </c>
      <c r="AB21">
        <v>269</v>
      </c>
      <c r="AC21">
        <v>157</v>
      </c>
      <c r="AD21">
        <v>4525</v>
      </c>
      <c r="AE21">
        <v>2505</v>
      </c>
      <c r="AF21">
        <v>930</v>
      </c>
      <c r="AG21">
        <v>4490</v>
      </c>
      <c r="AH21">
        <v>4038</v>
      </c>
      <c r="AI21">
        <v>7576</v>
      </c>
      <c r="AJ21">
        <v>4584</v>
      </c>
      <c r="AK21">
        <v>342</v>
      </c>
      <c r="AL21">
        <v>263</v>
      </c>
      <c r="AM21">
        <v>185</v>
      </c>
      <c r="AN21">
        <v>4406</v>
      </c>
      <c r="AO21">
        <v>2585</v>
      </c>
      <c r="AP21">
        <v>513</v>
      </c>
      <c r="AQ21">
        <v>3442</v>
      </c>
    </row>
    <row r="22" spans="1:43" x14ac:dyDescent="0.2">
      <c r="A22" t="s">
        <v>43</v>
      </c>
      <c r="B22">
        <v>4</v>
      </c>
      <c r="C22" t="s">
        <v>70</v>
      </c>
      <c r="D22">
        <v>149</v>
      </c>
      <c r="E22" s="44">
        <v>313</v>
      </c>
      <c r="F22">
        <v>309</v>
      </c>
      <c r="G22">
        <v>605</v>
      </c>
      <c r="H22">
        <v>631</v>
      </c>
      <c r="I22">
        <v>687</v>
      </c>
      <c r="J22">
        <v>698</v>
      </c>
      <c r="K22">
        <v>310</v>
      </c>
      <c r="L22">
        <v>83</v>
      </c>
      <c r="M22">
        <v>330</v>
      </c>
      <c r="N22">
        <v>294</v>
      </c>
      <c r="O22" s="44">
        <v>354</v>
      </c>
      <c r="P22">
        <v>303</v>
      </c>
      <c r="Q22">
        <v>613</v>
      </c>
      <c r="R22">
        <v>555</v>
      </c>
      <c r="S22">
        <v>655</v>
      </c>
      <c r="T22">
        <v>487</v>
      </c>
      <c r="U22">
        <v>307</v>
      </c>
      <c r="V22">
        <v>86</v>
      </c>
      <c r="W22">
        <v>255</v>
      </c>
      <c r="X22">
        <v>3242</v>
      </c>
      <c r="Y22">
        <v>16007</v>
      </c>
      <c r="Z22">
        <v>3513</v>
      </c>
      <c r="AA22">
        <v>286</v>
      </c>
      <c r="AB22">
        <v>389</v>
      </c>
      <c r="AC22">
        <v>159</v>
      </c>
      <c r="AD22">
        <v>5832</v>
      </c>
      <c r="AE22">
        <v>2166</v>
      </c>
      <c r="AF22">
        <v>842</v>
      </c>
      <c r="AG22">
        <v>4184</v>
      </c>
      <c r="AH22">
        <v>4098</v>
      </c>
      <c r="AI22">
        <v>4674</v>
      </c>
      <c r="AJ22">
        <v>4594</v>
      </c>
      <c r="AK22">
        <v>324</v>
      </c>
      <c r="AL22">
        <v>477</v>
      </c>
      <c r="AM22">
        <v>199</v>
      </c>
      <c r="AN22">
        <v>6532</v>
      </c>
      <c r="AO22">
        <v>2610</v>
      </c>
      <c r="AP22">
        <v>535</v>
      </c>
      <c r="AQ22">
        <v>2788</v>
      </c>
    </row>
    <row r="23" spans="1:43" x14ac:dyDescent="0.2">
      <c r="A23" t="s">
        <v>43</v>
      </c>
      <c r="B23">
        <v>5</v>
      </c>
      <c r="C23" t="s">
        <v>71</v>
      </c>
      <c r="D23">
        <v>258</v>
      </c>
      <c r="E23" s="44">
        <v>348</v>
      </c>
      <c r="F23">
        <v>612</v>
      </c>
      <c r="G23">
        <v>822</v>
      </c>
      <c r="H23">
        <v>829</v>
      </c>
      <c r="I23">
        <v>851</v>
      </c>
      <c r="J23">
        <v>944</v>
      </c>
      <c r="K23">
        <v>428</v>
      </c>
      <c r="L23">
        <v>131</v>
      </c>
      <c r="M23">
        <v>359</v>
      </c>
      <c r="N23">
        <v>125</v>
      </c>
      <c r="O23" s="44">
        <v>319</v>
      </c>
      <c r="P23">
        <v>283</v>
      </c>
      <c r="Q23">
        <v>688</v>
      </c>
      <c r="R23">
        <v>635</v>
      </c>
      <c r="S23">
        <v>704</v>
      </c>
      <c r="T23">
        <v>507</v>
      </c>
      <c r="U23">
        <v>255</v>
      </c>
      <c r="V23">
        <v>95</v>
      </c>
      <c r="W23">
        <v>282</v>
      </c>
      <c r="X23">
        <v>2920</v>
      </c>
      <c r="Y23">
        <v>16696</v>
      </c>
      <c r="Z23">
        <v>3766</v>
      </c>
      <c r="AA23">
        <v>339</v>
      </c>
      <c r="AB23">
        <v>382</v>
      </c>
      <c r="AC23">
        <v>172</v>
      </c>
      <c r="AD23">
        <v>8686</v>
      </c>
      <c r="AE23">
        <v>2246</v>
      </c>
      <c r="AF23">
        <v>1011</v>
      </c>
      <c r="AG23">
        <v>4229</v>
      </c>
      <c r="AH23">
        <v>4330</v>
      </c>
      <c r="AI23">
        <v>7140</v>
      </c>
      <c r="AJ23">
        <v>4707</v>
      </c>
      <c r="AK23">
        <v>388</v>
      </c>
      <c r="AL23">
        <v>424</v>
      </c>
      <c r="AM23">
        <v>222</v>
      </c>
      <c r="AN23">
        <v>10059</v>
      </c>
      <c r="AO23">
        <v>2710</v>
      </c>
      <c r="AP23">
        <v>603</v>
      </c>
      <c r="AQ23">
        <v>3040</v>
      </c>
    </row>
    <row r="24" spans="1:43" x14ac:dyDescent="0.2">
      <c r="A24" t="s">
        <v>43</v>
      </c>
      <c r="B24">
        <v>6</v>
      </c>
      <c r="C24" t="s">
        <v>72</v>
      </c>
      <c r="D24">
        <v>243</v>
      </c>
      <c r="E24" s="44">
        <v>288</v>
      </c>
      <c r="F24">
        <v>477</v>
      </c>
      <c r="G24">
        <v>618</v>
      </c>
      <c r="H24">
        <v>655</v>
      </c>
      <c r="I24">
        <v>639</v>
      </c>
      <c r="J24">
        <v>725</v>
      </c>
      <c r="K24">
        <v>369</v>
      </c>
      <c r="L24">
        <v>108</v>
      </c>
      <c r="M24">
        <v>335</v>
      </c>
      <c r="N24">
        <v>156</v>
      </c>
      <c r="O24" s="44">
        <v>374</v>
      </c>
      <c r="P24">
        <v>375</v>
      </c>
      <c r="Q24">
        <v>773</v>
      </c>
      <c r="R24">
        <v>753</v>
      </c>
      <c r="S24">
        <v>722</v>
      </c>
      <c r="T24">
        <v>745</v>
      </c>
      <c r="U24">
        <v>359</v>
      </c>
      <c r="V24">
        <v>134</v>
      </c>
      <c r="W24">
        <v>362</v>
      </c>
      <c r="X24">
        <v>2957</v>
      </c>
      <c r="Y24">
        <v>15283</v>
      </c>
      <c r="Z24">
        <v>3677</v>
      </c>
      <c r="AA24">
        <v>289</v>
      </c>
      <c r="AB24">
        <v>451</v>
      </c>
      <c r="AC24">
        <v>153</v>
      </c>
      <c r="AD24">
        <v>6263</v>
      </c>
      <c r="AE24">
        <v>2101</v>
      </c>
      <c r="AF24">
        <v>928</v>
      </c>
      <c r="AG24">
        <v>3816</v>
      </c>
      <c r="AH24">
        <v>4262</v>
      </c>
      <c r="AI24">
        <v>3952</v>
      </c>
      <c r="AJ24">
        <v>4559</v>
      </c>
      <c r="AK24">
        <v>332</v>
      </c>
      <c r="AL24">
        <v>578</v>
      </c>
      <c r="AM24">
        <v>198</v>
      </c>
      <c r="AN24">
        <v>7126</v>
      </c>
      <c r="AO24">
        <v>2246</v>
      </c>
      <c r="AP24">
        <v>522</v>
      </c>
      <c r="AQ24">
        <v>2894</v>
      </c>
    </row>
    <row r="25" spans="1:43" x14ac:dyDescent="0.2">
      <c r="A25" t="s">
        <v>43</v>
      </c>
      <c r="B25">
        <v>7</v>
      </c>
      <c r="C25" t="s">
        <v>67</v>
      </c>
      <c r="D25">
        <v>422</v>
      </c>
      <c r="E25" s="44">
        <v>383</v>
      </c>
      <c r="F25">
        <v>678</v>
      </c>
      <c r="G25">
        <v>789</v>
      </c>
      <c r="H25">
        <v>870</v>
      </c>
      <c r="I25">
        <v>815</v>
      </c>
      <c r="J25">
        <v>1080</v>
      </c>
      <c r="K25">
        <v>542</v>
      </c>
      <c r="L25">
        <v>147</v>
      </c>
      <c r="M25">
        <v>501</v>
      </c>
      <c r="N25">
        <v>171</v>
      </c>
      <c r="O25" s="44">
        <v>336</v>
      </c>
      <c r="P25">
        <v>380</v>
      </c>
      <c r="Q25">
        <v>676</v>
      </c>
      <c r="R25">
        <v>750</v>
      </c>
      <c r="S25">
        <v>782</v>
      </c>
      <c r="T25">
        <v>688</v>
      </c>
      <c r="U25">
        <v>356</v>
      </c>
      <c r="V25">
        <v>132</v>
      </c>
      <c r="W25">
        <v>368</v>
      </c>
      <c r="X25">
        <v>2832</v>
      </c>
      <c r="Y25">
        <v>15673</v>
      </c>
      <c r="Z25">
        <v>3496</v>
      </c>
      <c r="AA25">
        <v>291</v>
      </c>
      <c r="AB25">
        <v>429</v>
      </c>
      <c r="AC25">
        <v>153</v>
      </c>
      <c r="AD25">
        <v>6062</v>
      </c>
      <c r="AE25">
        <v>1959</v>
      </c>
      <c r="AF25">
        <v>808</v>
      </c>
      <c r="AG25">
        <v>3749</v>
      </c>
      <c r="AH25">
        <v>4333</v>
      </c>
      <c r="AI25">
        <v>4287</v>
      </c>
      <c r="AJ25">
        <v>4984</v>
      </c>
      <c r="AK25">
        <v>356</v>
      </c>
      <c r="AL25">
        <v>630</v>
      </c>
      <c r="AM25">
        <v>212</v>
      </c>
      <c r="AN25">
        <v>7252</v>
      </c>
      <c r="AO25">
        <v>2698</v>
      </c>
      <c r="AP25">
        <v>576</v>
      </c>
      <c r="AQ25">
        <v>3541</v>
      </c>
    </row>
    <row r="26" spans="1:43" x14ac:dyDescent="0.2">
      <c r="A26" t="s">
        <v>43</v>
      </c>
      <c r="B26">
        <v>8</v>
      </c>
      <c r="C26" t="s">
        <v>73</v>
      </c>
      <c r="D26">
        <v>283</v>
      </c>
      <c r="E26" s="44">
        <v>324</v>
      </c>
      <c r="F26">
        <v>613</v>
      </c>
      <c r="G26">
        <v>776</v>
      </c>
      <c r="H26">
        <v>850</v>
      </c>
      <c r="I26">
        <v>806</v>
      </c>
      <c r="J26">
        <v>885</v>
      </c>
      <c r="K26">
        <v>471</v>
      </c>
      <c r="L26">
        <v>135</v>
      </c>
      <c r="M26">
        <v>427</v>
      </c>
      <c r="N26">
        <v>377</v>
      </c>
      <c r="O26" s="44">
        <v>324</v>
      </c>
      <c r="P26">
        <v>517</v>
      </c>
      <c r="Q26">
        <v>819</v>
      </c>
      <c r="R26">
        <v>812</v>
      </c>
      <c r="S26">
        <v>820</v>
      </c>
      <c r="T26">
        <v>702</v>
      </c>
      <c r="U26">
        <v>412</v>
      </c>
      <c r="V26">
        <v>110</v>
      </c>
      <c r="W26">
        <v>372</v>
      </c>
      <c r="X26">
        <v>2074</v>
      </c>
      <c r="Y26">
        <v>14016</v>
      </c>
      <c r="Z26">
        <v>3214</v>
      </c>
      <c r="AA26">
        <v>252</v>
      </c>
      <c r="AB26">
        <v>402</v>
      </c>
      <c r="AC26">
        <v>137</v>
      </c>
      <c r="AD26">
        <v>5891</v>
      </c>
      <c r="AE26">
        <v>1825</v>
      </c>
      <c r="AF26">
        <v>788</v>
      </c>
      <c r="AG26">
        <v>3223</v>
      </c>
      <c r="AH26">
        <v>3453</v>
      </c>
      <c r="AI26">
        <v>496</v>
      </c>
      <c r="AJ26">
        <v>4077</v>
      </c>
      <c r="AK26">
        <v>287</v>
      </c>
      <c r="AL26">
        <v>500</v>
      </c>
      <c r="AM26">
        <v>168</v>
      </c>
      <c r="AN26">
        <v>5856</v>
      </c>
      <c r="AO26">
        <v>1854</v>
      </c>
      <c r="AP26">
        <v>391</v>
      </c>
      <c r="AQ26">
        <v>2547</v>
      </c>
    </row>
    <row r="27" spans="1:43" x14ac:dyDescent="0.2">
      <c r="A27" t="s">
        <v>43</v>
      </c>
      <c r="B27">
        <v>9</v>
      </c>
      <c r="C27" t="s">
        <v>74</v>
      </c>
      <c r="D27">
        <v>250</v>
      </c>
      <c r="E27" s="44">
        <v>374</v>
      </c>
      <c r="F27">
        <v>510</v>
      </c>
      <c r="G27">
        <v>768</v>
      </c>
      <c r="H27">
        <v>709</v>
      </c>
      <c r="I27">
        <v>736</v>
      </c>
      <c r="J27">
        <v>776</v>
      </c>
      <c r="K27">
        <v>433</v>
      </c>
      <c r="L27">
        <v>116</v>
      </c>
      <c r="M27">
        <v>406</v>
      </c>
      <c r="N27">
        <v>409</v>
      </c>
      <c r="O27" s="44">
        <v>305</v>
      </c>
      <c r="P27">
        <v>734</v>
      </c>
      <c r="Q27">
        <v>889</v>
      </c>
      <c r="R27">
        <v>935</v>
      </c>
      <c r="S27">
        <v>989</v>
      </c>
      <c r="T27">
        <v>1110</v>
      </c>
      <c r="U27">
        <v>507</v>
      </c>
      <c r="V27">
        <v>151</v>
      </c>
      <c r="W27">
        <v>491</v>
      </c>
      <c r="X27">
        <v>2342</v>
      </c>
      <c r="Y27">
        <v>5213</v>
      </c>
      <c r="Z27">
        <v>3019</v>
      </c>
      <c r="AA27">
        <v>226</v>
      </c>
      <c r="AB27">
        <v>362</v>
      </c>
      <c r="AC27">
        <v>131</v>
      </c>
      <c r="AD27">
        <v>5496</v>
      </c>
      <c r="AE27">
        <v>1268</v>
      </c>
      <c r="AF27">
        <v>566</v>
      </c>
      <c r="AG27">
        <v>2604</v>
      </c>
      <c r="AH27">
        <v>2656</v>
      </c>
      <c r="AI27">
        <v>166</v>
      </c>
      <c r="AJ27">
        <v>3788</v>
      </c>
      <c r="AK27">
        <v>260</v>
      </c>
      <c r="AL27">
        <v>458</v>
      </c>
      <c r="AM27">
        <v>154</v>
      </c>
      <c r="AN27">
        <v>5654</v>
      </c>
      <c r="AO27">
        <v>1290</v>
      </c>
      <c r="AP27">
        <v>333</v>
      </c>
      <c r="AQ27">
        <v>2315</v>
      </c>
    </row>
    <row r="28" spans="1:43" x14ac:dyDescent="0.2">
      <c r="A28" t="s">
        <v>44</v>
      </c>
      <c r="B28">
        <v>1</v>
      </c>
      <c r="C28" t="s">
        <v>67</v>
      </c>
      <c r="D28">
        <v>111</v>
      </c>
      <c r="E28" s="44">
        <v>310</v>
      </c>
      <c r="F28">
        <v>295</v>
      </c>
      <c r="G28">
        <v>659</v>
      </c>
      <c r="H28">
        <v>598</v>
      </c>
      <c r="I28">
        <v>642</v>
      </c>
      <c r="J28">
        <v>611</v>
      </c>
      <c r="K28">
        <v>344</v>
      </c>
      <c r="L28">
        <v>93</v>
      </c>
      <c r="M28">
        <v>296</v>
      </c>
      <c r="N28">
        <v>363</v>
      </c>
      <c r="O28" s="44">
        <v>352</v>
      </c>
      <c r="P28">
        <v>546</v>
      </c>
      <c r="Q28">
        <v>728</v>
      </c>
      <c r="R28">
        <v>810</v>
      </c>
      <c r="S28">
        <v>783</v>
      </c>
      <c r="T28">
        <v>873</v>
      </c>
      <c r="U28">
        <v>494</v>
      </c>
      <c r="V28">
        <v>145</v>
      </c>
      <c r="W28">
        <v>463</v>
      </c>
      <c r="X28">
        <v>3088</v>
      </c>
      <c r="Y28">
        <v>17527</v>
      </c>
      <c r="Z28">
        <v>3981</v>
      </c>
      <c r="AA28">
        <v>346</v>
      </c>
      <c r="AB28">
        <v>558</v>
      </c>
      <c r="AC28">
        <v>196</v>
      </c>
      <c r="AD28">
        <v>6916</v>
      </c>
      <c r="AE28">
        <v>2480</v>
      </c>
      <c r="AF28">
        <v>1034</v>
      </c>
      <c r="AG28">
        <v>4428</v>
      </c>
      <c r="AH28">
        <v>2886</v>
      </c>
      <c r="AI28">
        <v>3339</v>
      </c>
      <c r="AJ28">
        <v>4387</v>
      </c>
      <c r="AK28">
        <v>391</v>
      </c>
      <c r="AL28">
        <v>568</v>
      </c>
      <c r="AM28">
        <v>187</v>
      </c>
      <c r="AN28">
        <v>7144</v>
      </c>
      <c r="AO28">
        <v>2366</v>
      </c>
      <c r="AP28">
        <v>631</v>
      </c>
      <c r="AQ28">
        <v>3224</v>
      </c>
    </row>
    <row r="29" spans="1:43" x14ac:dyDescent="0.2">
      <c r="A29" t="s">
        <v>44</v>
      </c>
      <c r="B29">
        <v>10</v>
      </c>
      <c r="C29" t="s">
        <v>76</v>
      </c>
      <c r="D29">
        <v>260</v>
      </c>
      <c r="E29" s="44">
        <v>308</v>
      </c>
      <c r="F29">
        <v>623</v>
      </c>
      <c r="G29">
        <v>858</v>
      </c>
      <c r="H29">
        <v>894</v>
      </c>
      <c r="I29">
        <v>852</v>
      </c>
      <c r="J29">
        <v>919</v>
      </c>
      <c r="K29">
        <v>456</v>
      </c>
      <c r="L29">
        <v>157</v>
      </c>
      <c r="M29">
        <v>414</v>
      </c>
      <c r="N29">
        <v>324</v>
      </c>
      <c r="O29" s="44">
        <v>288</v>
      </c>
      <c r="P29">
        <v>574</v>
      </c>
      <c r="Q29">
        <v>727</v>
      </c>
      <c r="R29">
        <v>814</v>
      </c>
      <c r="S29">
        <v>801</v>
      </c>
      <c r="T29">
        <v>858</v>
      </c>
      <c r="U29">
        <v>441</v>
      </c>
      <c r="V29">
        <v>133</v>
      </c>
      <c r="W29">
        <v>411</v>
      </c>
      <c r="X29">
        <v>1236</v>
      </c>
      <c r="Y29">
        <v>404</v>
      </c>
      <c r="Z29">
        <v>2386</v>
      </c>
      <c r="AA29">
        <v>172</v>
      </c>
      <c r="AB29">
        <v>320</v>
      </c>
      <c r="AC29">
        <v>110</v>
      </c>
      <c r="AD29">
        <v>5687</v>
      </c>
      <c r="AE29">
        <v>689</v>
      </c>
      <c r="AF29">
        <v>490</v>
      </c>
      <c r="AG29">
        <v>1699</v>
      </c>
      <c r="AH29">
        <v>1959</v>
      </c>
      <c r="AI29">
        <v>29</v>
      </c>
      <c r="AJ29">
        <v>3205</v>
      </c>
      <c r="AK29">
        <v>215</v>
      </c>
      <c r="AL29">
        <v>444</v>
      </c>
      <c r="AM29">
        <v>135</v>
      </c>
      <c r="AN29">
        <v>6005</v>
      </c>
      <c r="AO29">
        <v>852</v>
      </c>
      <c r="AP29">
        <v>257</v>
      </c>
      <c r="AQ29">
        <v>1338</v>
      </c>
    </row>
    <row r="30" spans="1:43" x14ac:dyDescent="0.2">
      <c r="A30" t="s">
        <v>44</v>
      </c>
      <c r="B30">
        <v>11</v>
      </c>
      <c r="C30" t="s">
        <v>79</v>
      </c>
      <c r="D30">
        <v>332</v>
      </c>
      <c r="E30" s="44">
        <v>340</v>
      </c>
      <c r="F30">
        <v>715</v>
      </c>
      <c r="G30">
        <v>863</v>
      </c>
      <c r="H30">
        <v>844</v>
      </c>
      <c r="I30">
        <v>952</v>
      </c>
      <c r="J30">
        <v>1003</v>
      </c>
      <c r="K30">
        <v>540</v>
      </c>
      <c r="L30">
        <v>139</v>
      </c>
      <c r="M30">
        <v>489</v>
      </c>
      <c r="N30">
        <v>230</v>
      </c>
      <c r="O30" s="44">
        <v>282</v>
      </c>
      <c r="P30">
        <v>461</v>
      </c>
      <c r="Q30">
        <v>770</v>
      </c>
      <c r="R30">
        <v>732</v>
      </c>
      <c r="S30">
        <v>819</v>
      </c>
      <c r="T30">
        <v>784</v>
      </c>
      <c r="U30">
        <v>343</v>
      </c>
      <c r="V30">
        <v>125</v>
      </c>
      <c r="W30">
        <v>338</v>
      </c>
      <c r="X30">
        <v>2360</v>
      </c>
      <c r="Y30">
        <v>13214</v>
      </c>
      <c r="Z30">
        <v>3354</v>
      </c>
      <c r="AA30">
        <v>199</v>
      </c>
      <c r="AB30">
        <v>218</v>
      </c>
      <c r="AC30">
        <v>134</v>
      </c>
      <c r="AD30">
        <v>3172</v>
      </c>
      <c r="AE30">
        <v>2039</v>
      </c>
      <c r="AF30">
        <v>862</v>
      </c>
      <c r="AG30">
        <v>3722</v>
      </c>
      <c r="AH30">
        <v>2867</v>
      </c>
      <c r="AI30">
        <v>1324</v>
      </c>
      <c r="AJ30">
        <v>3633</v>
      </c>
      <c r="AK30">
        <v>192</v>
      </c>
      <c r="AL30">
        <v>167</v>
      </c>
      <c r="AM30">
        <v>142</v>
      </c>
      <c r="AN30">
        <v>2415</v>
      </c>
      <c r="AO30">
        <v>1726</v>
      </c>
      <c r="AP30">
        <v>492</v>
      </c>
      <c r="AQ30">
        <v>2384</v>
      </c>
    </row>
    <row r="31" spans="1:43" x14ac:dyDescent="0.2">
      <c r="A31" t="s">
        <v>44</v>
      </c>
      <c r="B31">
        <v>12</v>
      </c>
      <c r="C31" t="s">
        <v>80</v>
      </c>
      <c r="D31">
        <v>277</v>
      </c>
      <c r="E31" s="44">
        <v>322</v>
      </c>
      <c r="F31">
        <v>655</v>
      </c>
      <c r="G31">
        <v>802</v>
      </c>
      <c r="H31">
        <v>808</v>
      </c>
      <c r="I31">
        <v>887</v>
      </c>
      <c r="J31">
        <v>942</v>
      </c>
      <c r="K31">
        <v>490</v>
      </c>
      <c r="L31">
        <v>125</v>
      </c>
      <c r="M31">
        <v>422</v>
      </c>
      <c r="N31">
        <v>269</v>
      </c>
      <c r="O31" s="44">
        <v>299</v>
      </c>
      <c r="P31">
        <v>540</v>
      </c>
      <c r="Q31">
        <v>898</v>
      </c>
      <c r="R31">
        <v>911</v>
      </c>
      <c r="S31">
        <v>940</v>
      </c>
      <c r="T31">
        <v>933</v>
      </c>
      <c r="U31">
        <v>406</v>
      </c>
      <c r="V31">
        <v>137</v>
      </c>
      <c r="W31">
        <v>441</v>
      </c>
      <c r="X31">
        <v>2235</v>
      </c>
      <c r="Y31">
        <v>13534</v>
      </c>
      <c r="Z31">
        <v>3115</v>
      </c>
      <c r="AA31">
        <v>193</v>
      </c>
      <c r="AB31">
        <v>222</v>
      </c>
      <c r="AC31">
        <v>127</v>
      </c>
      <c r="AD31">
        <v>3478</v>
      </c>
      <c r="AE31">
        <v>1823</v>
      </c>
      <c r="AF31">
        <v>927</v>
      </c>
      <c r="AG31">
        <v>3722</v>
      </c>
      <c r="AH31">
        <v>3082</v>
      </c>
      <c r="AI31">
        <v>1386</v>
      </c>
      <c r="AJ31">
        <v>3907</v>
      </c>
      <c r="AK31">
        <v>210</v>
      </c>
      <c r="AL31">
        <v>190</v>
      </c>
      <c r="AM31">
        <v>153</v>
      </c>
      <c r="AN31">
        <v>3225</v>
      </c>
      <c r="AO31">
        <v>1919</v>
      </c>
      <c r="AP31">
        <v>571</v>
      </c>
      <c r="AQ31">
        <v>2814</v>
      </c>
    </row>
    <row r="32" spans="1:43" x14ac:dyDescent="0.2">
      <c r="A32" t="s">
        <v>44</v>
      </c>
      <c r="B32">
        <v>2</v>
      </c>
      <c r="C32" t="s">
        <v>68</v>
      </c>
      <c r="D32">
        <v>243</v>
      </c>
      <c r="E32" s="44">
        <v>386</v>
      </c>
      <c r="F32">
        <v>499</v>
      </c>
      <c r="G32">
        <v>680</v>
      </c>
      <c r="H32">
        <v>776</v>
      </c>
      <c r="I32">
        <v>713</v>
      </c>
      <c r="J32">
        <v>727</v>
      </c>
      <c r="K32">
        <v>338</v>
      </c>
      <c r="L32">
        <v>113</v>
      </c>
      <c r="M32">
        <v>345</v>
      </c>
      <c r="N32">
        <v>310</v>
      </c>
      <c r="O32" s="44">
        <v>335</v>
      </c>
      <c r="P32">
        <v>531</v>
      </c>
      <c r="Q32">
        <v>793</v>
      </c>
      <c r="R32">
        <v>854</v>
      </c>
      <c r="S32">
        <v>872</v>
      </c>
      <c r="T32">
        <v>863</v>
      </c>
      <c r="U32">
        <v>436</v>
      </c>
      <c r="V32">
        <v>162</v>
      </c>
      <c r="W32">
        <v>456</v>
      </c>
      <c r="X32">
        <v>2593</v>
      </c>
      <c r="Y32">
        <v>11616</v>
      </c>
      <c r="Z32">
        <v>3210</v>
      </c>
      <c r="AA32">
        <v>183</v>
      </c>
      <c r="AB32">
        <v>208</v>
      </c>
      <c r="AC32">
        <v>136</v>
      </c>
      <c r="AD32">
        <v>2942</v>
      </c>
      <c r="AE32">
        <v>1954</v>
      </c>
      <c r="AF32">
        <v>897</v>
      </c>
      <c r="AG32">
        <v>3433</v>
      </c>
      <c r="AH32">
        <v>2809</v>
      </c>
      <c r="AI32">
        <v>634</v>
      </c>
      <c r="AJ32">
        <v>3832</v>
      </c>
      <c r="AK32">
        <v>228</v>
      </c>
      <c r="AL32">
        <v>162</v>
      </c>
      <c r="AM32">
        <v>147</v>
      </c>
      <c r="AN32">
        <v>2665</v>
      </c>
      <c r="AO32">
        <v>1970</v>
      </c>
      <c r="AP32">
        <v>517</v>
      </c>
      <c r="AQ32">
        <v>2890</v>
      </c>
    </row>
    <row r="33" spans="1:43" x14ac:dyDescent="0.2">
      <c r="A33" t="s">
        <v>44</v>
      </c>
      <c r="B33">
        <v>3</v>
      </c>
      <c r="C33" t="s">
        <v>69</v>
      </c>
      <c r="D33">
        <v>248</v>
      </c>
      <c r="E33" s="44">
        <v>349</v>
      </c>
      <c r="F33">
        <v>502</v>
      </c>
      <c r="G33">
        <v>634</v>
      </c>
      <c r="H33">
        <v>673</v>
      </c>
      <c r="I33">
        <v>714</v>
      </c>
      <c r="J33">
        <v>812</v>
      </c>
      <c r="K33">
        <v>393</v>
      </c>
      <c r="L33">
        <v>133</v>
      </c>
      <c r="M33">
        <v>368</v>
      </c>
      <c r="N33">
        <v>273</v>
      </c>
      <c r="O33" s="44">
        <v>306</v>
      </c>
      <c r="P33">
        <v>608</v>
      </c>
      <c r="Q33">
        <v>843</v>
      </c>
      <c r="R33">
        <v>821</v>
      </c>
      <c r="S33">
        <v>863</v>
      </c>
      <c r="T33">
        <v>989</v>
      </c>
      <c r="U33">
        <v>499</v>
      </c>
      <c r="V33">
        <v>144</v>
      </c>
      <c r="W33">
        <v>544</v>
      </c>
      <c r="X33">
        <v>2742</v>
      </c>
      <c r="Y33">
        <v>17878</v>
      </c>
      <c r="Z33">
        <v>3650</v>
      </c>
      <c r="AA33">
        <v>307</v>
      </c>
      <c r="AB33">
        <v>260</v>
      </c>
      <c r="AC33">
        <v>152</v>
      </c>
      <c r="AD33">
        <v>4144</v>
      </c>
      <c r="AE33">
        <v>2123</v>
      </c>
      <c r="AF33">
        <v>973</v>
      </c>
      <c r="AG33">
        <v>4274</v>
      </c>
      <c r="AH33">
        <v>3674</v>
      </c>
      <c r="AI33">
        <v>7074</v>
      </c>
      <c r="AJ33">
        <v>4464</v>
      </c>
      <c r="AK33">
        <v>379</v>
      </c>
      <c r="AL33">
        <v>268</v>
      </c>
      <c r="AM33">
        <v>174</v>
      </c>
      <c r="AN33">
        <v>4208</v>
      </c>
      <c r="AO33">
        <v>2506</v>
      </c>
      <c r="AP33">
        <v>654</v>
      </c>
      <c r="AQ33">
        <v>3100</v>
      </c>
    </row>
    <row r="34" spans="1:43" x14ac:dyDescent="0.2">
      <c r="A34" t="s">
        <v>44</v>
      </c>
      <c r="B34">
        <v>4</v>
      </c>
      <c r="C34" t="s">
        <v>70</v>
      </c>
      <c r="D34">
        <v>403</v>
      </c>
      <c r="E34" s="44">
        <v>323</v>
      </c>
      <c r="F34">
        <v>696</v>
      </c>
      <c r="G34">
        <v>842</v>
      </c>
      <c r="H34">
        <v>799</v>
      </c>
      <c r="I34">
        <v>822</v>
      </c>
      <c r="J34">
        <v>1115</v>
      </c>
      <c r="K34">
        <v>510</v>
      </c>
      <c r="L34">
        <v>149</v>
      </c>
      <c r="M34">
        <v>505</v>
      </c>
      <c r="N34">
        <v>538</v>
      </c>
      <c r="O34" s="44">
        <v>321</v>
      </c>
      <c r="P34">
        <v>504</v>
      </c>
      <c r="Q34">
        <v>790</v>
      </c>
      <c r="R34">
        <v>727</v>
      </c>
      <c r="S34">
        <v>722</v>
      </c>
      <c r="T34">
        <v>774</v>
      </c>
      <c r="U34">
        <v>422</v>
      </c>
      <c r="V34">
        <v>129</v>
      </c>
      <c r="W34">
        <v>362</v>
      </c>
      <c r="X34">
        <v>3158</v>
      </c>
      <c r="Y34">
        <v>19093</v>
      </c>
      <c r="Z34">
        <v>3430</v>
      </c>
      <c r="AA34">
        <v>345</v>
      </c>
      <c r="AB34">
        <v>219</v>
      </c>
      <c r="AC34">
        <v>145</v>
      </c>
      <c r="AD34">
        <v>5231</v>
      </c>
      <c r="AE34">
        <v>2152</v>
      </c>
      <c r="AF34">
        <v>993</v>
      </c>
      <c r="AG34">
        <v>4127</v>
      </c>
      <c r="AH34">
        <v>3464</v>
      </c>
      <c r="AI34">
        <v>7458</v>
      </c>
      <c r="AJ34">
        <v>4186</v>
      </c>
      <c r="AK34">
        <v>356</v>
      </c>
      <c r="AL34">
        <v>187</v>
      </c>
      <c r="AM34">
        <v>170</v>
      </c>
      <c r="AN34">
        <v>5366</v>
      </c>
      <c r="AO34">
        <v>2364</v>
      </c>
      <c r="AP34">
        <v>636</v>
      </c>
      <c r="AQ34">
        <v>3292</v>
      </c>
    </row>
    <row r="35" spans="1:43" x14ac:dyDescent="0.2">
      <c r="A35" t="s">
        <v>44</v>
      </c>
      <c r="B35">
        <v>5</v>
      </c>
      <c r="C35" t="s">
        <v>71</v>
      </c>
      <c r="D35">
        <v>324</v>
      </c>
      <c r="E35" s="44">
        <v>319</v>
      </c>
      <c r="F35">
        <v>776</v>
      </c>
      <c r="G35">
        <v>853</v>
      </c>
      <c r="H35">
        <v>890</v>
      </c>
      <c r="I35">
        <v>918</v>
      </c>
      <c r="J35">
        <v>1310</v>
      </c>
      <c r="K35">
        <v>591</v>
      </c>
      <c r="L35">
        <v>163</v>
      </c>
      <c r="M35">
        <v>542</v>
      </c>
      <c r="N35">
        <v>322</v>
      </c>
      <c r="O35" s="44">
        <v>352</v>
      </c>
      <c r="P35">
        <v>598</v>
      </c>
      <c r="Q35">
        <v>812</v>
      </c>
      <c r="R35">
        <v>754</v>
      </c>
      <c r="S35">
        <v>787</v>
      </c>
      <c r="T35">
        <v>883</v>
      </c>
      <c r="U35">
        <v>454</v>
      </c>
      <c r="V35">
        <v>141</v>
      </c>
      <c r="W35">
        <v>482</v>
      </c>
      <c r="X35">
        <v>2794</v>
      </c>
      <c r="Y35">
        <v>18513</v>
      </c>
      <c r="Z35">
        <v>3578</v>
      </c>
      <c r="AA35">
        <v>391</v>
      </c>
      <c r="AB35">
        <v>333</v>
      </c>
      <c r="AC35">
        <v>188</v>
      </c>
      <c r="AD35">
        <v>10172</v>
      </c>
      <c r="AE35">
        <v>2244</v>
      </c>
      <c r="AF35">
        <v>1131</v>
      </c>
      <c r="AG35">
        <v>4528</v>
      </c>
      <c r="AH35">
        <v>3277</v>
      </c>
      <c r="AI35">
        <v>7444</v>
      </c>
      <c r="AJ35">
        <v>4067</v>
      </c>
      <c r="AK35">
        <v>398</v>
      </c>
      <c r="AL35">
        <v>267</v>
      </c>
      <c r="AM35">
        <v>198</v>
      </c>
      <c r="AN35">
        <v>9671</v>
      </c>
      <c r="AO35">
        <v>2366</v>
      </c>
      <c r="AP35">
        <v>680</v>
      </c>
      <c r="AQ35">
        <v>2855</v>
      </c>
    </row>
    <row r="36" spans="1:43" x14ac:dyDescent="0.2">
      <c r="A36" t="s">
        <v>44</v>
      </c>
      <c r="B36">
        <v>6</v>
      </c>
      <c r="C36" t="s">
        <v>72</v>
      </c>
      <c r="D36">
        <v>272</v>
      </c>
      <c r="E36" s="44">
        <v>275</v>
      </c>
      <c r="F36">
        <v>710</v>
      </c>
      <c r="G36">
        <v>798</v>
      </c>
      <c r="H36">
        <v>838</v>
      </c>
      <c r="I36">
        <v>849</v>
      </c>
      <c r="J36">
        <v>942</v>
      </c>
      <c r="K36">
        <v>460</v>
      </c>
      <c r="L36">
        <v>127</v>
      </c>
      <c r="M36">
        <v>431</v>
      </c>
      <c r="N36">
        <v>221</v>
      </c>
      <c r="O36" s="44">
        <v>297</v>
      </c>
      <c r="P36">
        <v>379</v>
      </c>
      <c r="Q36">
        <v>562</v>
      </c>
      <c r="R36">
        <v>610</v>
      </c>
      <c r="S36">
        <v>580</v>
      </c>
      <c r="T36">
        <v>545</v>
      </c>
      <c r="U36">
        <v>248</v>
      </c>
      <c r="V36">
        <v>93</v>
      </c>
      <c r="W36">
        <v>261</v>
      </c>
      <c r="X36">
        <v>2857</v>
      </c>
      <c r="Y36">
        <v>16602</v>
      </c>
      <c r="Z36">
        <v>3942</v>
      </c>
      <c r="AA36">
        <v>327</v>
      </c>
      <c r="AB36">
        <v>494</v>
      </c>
      <c r="AC36">
        <v>164</v>
      </c>
      <c r="AD36">
        <v>6963</v>
      </c>
      <c r="AE36">
        <v>2328</v>
      </c>
      <c r="AF36">
        <v>1114</v>
      </c>
      <c r="AG36">
        <v>4562</v>
      </c>
      <c r="AH36">
        <v>3250</v>
      </c>
      <c r="AI36">
        <v>3363</v>
      </c>
      <c r="AJ36">
        <v>4458</v>
      </c>
      <c r="AK36">
        <v>346</v>
      </c>
      <c r="AL36">
        <v>534</v>
      </c>
      <c r="AM36">
        <v>195</v>
      </c>
      <c r="AN36">
        <v>6817</v>
      </c>
      <c r="AO36">
        <v>2158</v>
      </c>
      <c r="AP36">
        <v>614</v>
      </c>
      <c r="AQ36">
        <v>3253</v>
      </c>
    </row>
    <row r="37" spans="1:43" x14ac:dyDescent="0.2">
      <c r="A37" t="s">
        <v>44</v>
      </c>
      <c r="B37">
        <v>7</v>
      </c>
      <c r="C37" t="s">
        <v>73</v>
      </c>
      <c r="D37">
        <v>428</v>
      </c>
      <c r="E37" s="44">
        <v>356</v>
      </c>
      <c r="F37">
        <v>469</v>
      </c>
      <c r="G37">
        <v>645</v>
      </c>
      <c r="H37">
        <v>589</v>
      </c>
      <c r="I37">
        <v>587</v>
      </c>
      <c r="J37">
        <v>602</v>
      </c>
      <c r="K37">
        <v>391</v>
      </c>
      <c r="L37">
        <v>113</v>
      </c>
      <c r="M37">
        <v>350</v>
      </c>
      <c r="N37">
        <v>307</v>
      </c>
      <c r="O37" s="44">
        <v>343</v>
      </c>
      <c r="P37">
        <v>564</v>
      </c>
      <c r="Q37">
        <v>858</v>
      </c>
      <c r="R37">
        <v>846</v>
      </c>
      <c r="S37">
        <v>874</v>
      </c>
      <c r="T37">
        <v>981</v>
      </c>
      <c r="U37">
        <v>460</v>
      </c>
      <c r="V37">
        <v>145</v>
      </c>
      <c r="W37">
        <v>527</v>
      </c>
      <c r="X37">
        <v>2052</v>
      </c>
      <c r="Y37">
        <v>15090</v>
      </c>
      <c r="Z37">
        <v>3127</v>
      </c>
      <c r="AA37">
        <v>260</v>
      </c>
      <c r="AB37">
        <v>435</v>
      </c>
      <c r="AC37">
        <v>161</v>
      </c>
      <c r="AD37">
        <v>5238</v>
      </c>
      <c r="AE37">
        <v>2048</v>
      </c>
      <c r="AF37">
        <v>615</v>
      </c>
      <c r="AG37">
        <v>2892</v>
      </c>
      <c r="AH37">
        <v>2733</v>
      </c>
      <c r="AI37">
        <v>304</v>
      </c>
      <c r="AJ37">
        <v>3810</v>
      </c>
      <c r="AK37">
        <v>284</v>
      </c>
      <c r="AL37">
        <v>453</v>
      </c>
      <c r="AM37">
        <v>155</v>
      </c>
      <c r="AN37">
        <v>6096</v>
      </c>
      <c r="AO37">
        <v>1606</v>
      </c>
      <c r="AP37">
        <v>432</v>
      </c>
      <c r="AQ37">
        <v>2183</v>
      </c>
    </row>
    <row r="38" spans="1:43" x14ac:dyDescent="0.2">
      <c r="A38" t="s">
        <v>44</v>
      </c>
      <c r="B38">
        <v>8</v>
      </c>
      <c r="C38" t="s">
        <v>74</v>
      </c>
      <c r="D38">
        <v>258</v>
      </c>
      <c r="E38" s="44">
        <v>331</v>
      </c>
      <c r="F38">
        <v>539</v>
      </c>
      <c r="G38">
        <v>603</v>
      </c>
      <c r="H38">
        <v>651</v>
      </c>
      <c r="I38">
        <v>656</v>
      </c>
      <c r="J38">
        <v>789</v>
      </c>
      <c r="K38">
        <v>331</v>
      </c>
      <c r="L38">
        <v>110</v>
      </c>
      <c r="M38">
        <v>373</v>
      </c>
      <c r="N38">
        <v>360</v>
      </c>
      <c r="O38" s="44">
        <v>356</v>
      </c>
      <c r="P38">
        <v>480</v>
      </c>
      <c r="Q38">
        <v>757</v>
      </c>
      <c r="R38">
        <v>832</v>
      </c>
      <c r="S38">
        <v>834</v>
      </c>
      <c r="T38">
        <v>849</v>
      </c>
      <c r="U38">
        <v>438</v>
      </c>
      <c r="V38">
        <v>140</v>
      </c>
      <c r="W38">
        <v>405</v>
      </c>
      <c r="X38">
        <v>1530</v>
      </c>
      <c r="Y38">
        <v>1021</v>
      </c>
      <c r="Z38">
        <v>2673</v>
      </c>
      <c r="AA38">
        <v>177</v>
      </c>
      <c r="AB38">
        <v>314</v>
      </c>
      <c r="AC38">
        <v>117</v>
      </c>
      <c r="AD38">
        <v>5160</v>
      </c>
      <c r="AE38">
        <v>960</v>
      </c>
      <c r="AF38">
        <v>388</v>
      </c>
      <c r="AG38">
        <v>1905</v>
      </c>
      <c r="AH38">
        <v>2038</v>
      </c>
      <c r="AI38">
        <v>39</v>
      </c>
      <c r="AJ38">
        <v>3080</v>
      </c>
      <c r="AK38">
        <v>205</v>
      </c>
      <c r="AL38">
        <v>360</v>
      </c>
      <c r="AM38">
        <v>124</v>
      </c>
      <c r="AN38">
        <v>4976</v>
      </c>
      <c r="AO38">
        <v>914</v>
      </c>
      <c r="AP38">
        <v>218</v>
      </c>
      <c r="AQ38">
        <v>1345</v>
      </c>
    </row>
    <row r="39" spans="1:43" x14ac:dyDescent="0.2">
      <c r="A39" t="s">
        <v>44</v>
      </c>
      <c r="B39">
        <v>9</v>
      </c>
      <c r="C39" t="s">
        <v>75</v>
      </c>
      <c r="D39">
        <v>246</v>
      </c>
      <c r="E39" s="44">
        <v>332</v>
      </c>
      <c r="F39">
        <v>649</v>
      </c>
      <c r="G39">
        <v>898</v>
      </c>
      <c r="H39">
        <v>869</v>
      </c>
      <c r="I39">
        <v>930</v>
      </c>
      <c r="J39">
        <v>1058</v>
      </c>
      <c r="K39">
        <v>407</v>
      </c>
      <c r="L39">
        <v>146</v>
      </c>
      <c r="M39">
        <v>477</v>
      </c>
      <c r="N39">
        <v>325</v>
      </c>
      <c r="O39" s="44">
        <v>333</v>
      </c>
      <c r="P39">
        <v>690</v>
      </c>
      <c r="Q39">
        <v>865</v>
      </c>
      <c r="R39">
        <v>934</v>
      </c>
      <c r="S39">
        <v>964</v>
      </c>
      <c r="T39">
        <v>1113</v>
      </c>
      <c r="U39">
        <v>457</v>
      </c>
      <c r="V39">
        <v>155</v>
      </c>
      <c r="W39">
        <v>572</v>
      </c>
      <c r="X39">
        <v>2384</v>
      </c>
      <c r="Y39">
        <v>43</v>
      </c>
      <c r="Z39">
        <v>3380</v>
      </c>
      <c r="AA39">
        <v>205</v>
      </c>
      <c r="AB39">
        <v>376</v>
      </c>
      <c r="AC39">
        <v>136</v>
      </c>
      <c r="AD39">
        <v>6980</v>
      </c>
      <c r="AE39">
        <v>1408</v>
      </c>
      <c r="AF39">
        <v>348</v>
      </c>
      <c r="AG39">
        <v>3020</v>
      </c>
      <c r="AH39">
        <v>2932</v>
      </c>
      <c r="AI39">
        <v>34</v>
      </c>
      <c r="AJ39">
        <v>4562</v>
      </c>
      <c r="AK39">
        <v>296</v>
      </c>
      <c r="AL39">
        <v>588</v>
      </c>
      <c r="AM39">
        <v>177</v>
      </c>
      <c r="AN39">
        <v>7738</v>
      </c>
      <c r="AO39">
        <v>1709</v>
      </c>
      <c r="AP39">
        <v>385</v>
      </c>
      <c r="AQ39">
        <v>2772</v>
      </c>
    </row>
    <row r="40" spans="1:43" x14ac:dyDescent="0.2">
      <c r="A40" t="s">
        <v>45</v>
      </c>
      <c r="B40">
        <v>1</v>
      </c>
      <c r="C40" t="s">
        <v>81</v>
      </c>
      <c r="D40">
        <v>389</v>
      </c>
      <c r="E40" s="44">
        <v>294</v>
      </c>
      <c r="F40">
        <v>885</v>
      </c>
      <c r="G40">
        <v>879</v>
      </c>
      <c r="H40">
        <v>988</v>
      </c>
      <c r="I40">
        <v>949</v>
      </c>
      <c r="J40">
        <v>1448</v>
      </c>
      <c r="K40">
        <v>615</v>
      </c>
      <c r="L40">
        <v>154</v>
      </c>
      <c r="M40">
        <v>615</v>
      </c>
      <c r="N40">
        <v>400</v>
      </c>
      <c r="O40" s="44">
        <v>325</v>
      </c>
      <c r="P40">
        <v>600</v>
      </c>
      <c r="Q40">
        <v>807</v>
      </c>
      <c r="R40">
        <v>828</v>
      </c>
      <c r="S40">
        <v>919</v>
      </c>
      <c r="T40">
        <v>906</v>
      </c>
      <c r="U40">
        <v>388</v>
      </c>
      <c r="V40">
        <v>148</v>
      </c>
      <c r="W40">
        <v>449</v>
      </c>
      <c r="X40">
        <v>3248</v>
      </c>
      <c r="Y40">
        <v>18118</v>
      </c>
      <c r="Z40">
        <v>3837</v>
      </c>
      <c r="AA40">
        <v>388</v>
      </c>
      <c r="AB40">
        <v>381</v>
      </c>
      <c r="AC40">
        <v>185</v>
      </c>
      <c r="AD40">
        <v>8332</v>
      </c>
      <c r="AE40">
        <v>2447</v>
      </c>
      <c r="AF40">
        <v>1196</v>
      </c>
      <c r="AG40">
        <v>4884</v>
      </c>
      <c r="AH40">
        <v>2793</v>
      </c>
      <c r="AI40">
        <v>6331</v>
      </c>
      <c r="AJ40">
        <v>3956</v>
      </c>
      <c r="AK40">
        <v>353</v>
      </c>
      <c r="AL40">
        <v>292</v>
      </c>
      <c r="AM40">
        <v>189</v>
      </c>
      <c r="AN40">
        <v>7866</v>
      </c>
      <c r="AO40">
        <v>2270</v>
      </c>
      <c r="AP40">
        <v>642</v>
      </c>
      <c r="AQ40">
        <v>2677</v>
      </c>
    </row>
    <row r="41" spans="1:43" x14ac:dyDescent="0.2">
      <c r="A41" t="s">
        <v>45</v>
      </c>
      <c r="B41">
        <v>10</v>
      </c>
      <c r="C41" t="s">
        <v>90</v>
      </c>
      <c r="D41">
        <v>281</v>
      </c>
      <c r="E41" s="44">
        <v>357</v>
      </c>
      <c r="F41">
        <v>563</v>
      </c>
      <c r="G41">
        <v>732</v>
      </c>
      <c r="H41">
        <v>758</v>
      </c>
      <c r="I41">
        <v>819</v>
      </c>
      <c r="J41">
        <v>791</v>
      </c>
      <c r="K41">
        <v>400</v>
      </c>
      <c r="L41">
        <v>113</v>
      </c>
      <c r="M41">
        <v>406</v>
      </c>
      <c r="N41">
        <v>348</v>
      </c>
      <c r="O41" s="44">
        <v>302</v>
      </c>
      <c r="P41">
        <v>631</v>
      </c>
      <c r="Q41">
        <v>850</v>
      </c>
      <c r="R41">
        <v>887</v>
      </c>
      <c r="S41">
        <v>966</v>
      </c>
      <c r="T41">
        <v>943</v>
      </c>
      <c r="U41">
        <v>409</v>
      </c>
      <c r="V41">
        <v>158</v>
      </c>
      <c r="W41">
        <v>467</v>
      </c>
      <c r="X41">
        <v>1865</v>
      </c>
      <c r="Y41">
        <v>6900</v>
      </c>
      <c r="Z41">
        <v>2494</v>
      </c>
      <c r="AA41">
        <v>208</v>
      </c>
      <c r="AB41">
        <v>270</v>
      </c>
      <c r="AC41">
        <v>123</v>
      </c>
      <c r="AD41">
        <v>4443</v>
      </c>
      <c r="AE41">
        <v>1063</v>
      </c>
      <c r="AF41">
        <v>732</v>
      </c>
      <c r="AG41">
        <v>2308</v>
      </c>
      <c r="AH41">
        <v>2028</v>
      </c>
      <c r="AI41">
        <v>186</v>
      </c>
      <c r="AJ41">
        <v>3024</v>
      </c>
      <c r="AK41">
        <v>223</v>
      </c>
      <c r="AL41">
        <v>274</v>
      </c>
      <c r="AM41">
        <v>134</v>
      </c>
      <c r="AN41">
        <v>4764</v>
      </c>
      <c r="AO41">
        <v>1250</v>
      </c>
      <c r="AP41">
        <v>370</v>
      </c>
      <c r="AQ41">
        <v>2180</v>
      </c>
    </row>
    <row r="42" spans="1:43" x14ac:dyDescent="0.2">
      <c r="A42" t="s">
        <v>45</v>
      </c>
      <c r="B42">
        <v>11</v>
      </c>
      <c r="C42" t="s">
        <v>91</v>
      </c>
      <c r="D42">
        <v>256</v>
      </c>
      <c r="E42" s="44">
        <v>292</v>
      </c>
      <c r="F42">
        <v>567</v>
      </c>
      <c r="G42">
        <v>786</v>
      </c>
      <c r="H42">
        <v>748</v>
      </c>
      <c r="I42">
        <v>793</v>
      </c>
      <c r="J42">
        <v>886</v>
      </c>
      <c r="K42">
        <v>425</v>
      </c>
      <c r="L42">
        <v>139</v>
      </c>
      <c r="M42">
        <v>377</v>
      </c>
      <c r="N42">
        <v>361</v>
      </c>
      <c r="O42" s="44">
        <v>267</v>
      </c>
      <c r="P42">
        <v>756</v>
      </c>
      <c r="Q42">
        <v>920</v>
      </c>
      <c r="R42">
        <v>1011</v>
      </c>
      <c r="S42">
        <v>1008</v>
      </c>
      <c r="T42">
        <v>1185</v>
      </c>
      <c r="U42">
        <v>509</v>
      </c>
      <c r="V42">
        <v>175</v>
      </c>
      <c r="W42">
        <v>621</v>
      </c>
      <c r="X42">
        <v>2043</v>
      </c>
      <c r="Y42">
        <v>8422</v>
      </c>
      <c r="Z42">
        <v>2696</v>
      </c>
      <c r="AA42">
        <v>264</v>
      </c>
      <c r="AB42">
        <v>296</v>
      </c>
      <c r="AC42">
        <v>145</v>
      </c>
      <c r="AD42">
        <v>7531</v>
      </c>
      <c r="AE42">
        <v>1264</v>
      </c>
      <c r="AF42">
        <v>826</v>
      </c>
      <c r="AG42">
        <v>3147</v>
      </c>
      <c r="AH42">
        <v>2126</v>
      </c>
      <c r="AI42">
        <v>263</v>
      </c>
      <c r="AJ42">
        <v>3268</v>
      </c>
      <c r="AK42">
        <v>272</v>
      </c>
      <c r="AL42">
        <v>288</v>
      </c>
      <c r="AM42">
        <v>162</v>
      </c>
      <c r="AN42">
        <v>8115</v>
      </c>
      <c r="AO42">
        <v>1278</v>
      </c>
      <c r="AP42">
        <v>384</v>
      </c>
      <c r="AQ42">
        <v>2188</v>
      </c>
    </row>
    <row r="43" spans="1:43" x14ac:dyDescent="0.2">
      <c r="A43" t="s">
        <v>45</v>
      </c>
      <c r="B43">
        <v>12</v>
      </c>
      <c r="C43" t="s">
        <v>92</v>
      </c>
      <c r="D43">
        <v>261</v>
      </c>
      <c r="E43" s="44">
        <v>369</v>
      </c>
      <c r="F43">
        <v>621</v>
      </c>
      <c r="G43">
        <v>810</v>
      </c>
      <c r="H43">
        <v>739</v>
      </c>
      <c r="I43">
        <v>775</v>
      </c>
      <c r="J43">
        <v>830</v>
      </c>
      <c r="K43">
        <v>386</v>
      </c>
      <c r="L43">
        <v>130</v>
      </c>
      <c r="M43">
        <v>400</v>
      </c>
      <c r="N43">
        <v>362</v>
      </c>
      <c r="O43" s="44">
        <v>264</v>
      </c>
      <c r="P43">
        <v>473</v>
      </c>
      <c r="Q43">
        <v>726</v>
      </c>
      <c r="R43">
        <v>653</v>
      </c>
      <c r="S43">
        <v>736</v>
      </c>
      <c r="T43">
        <v>611</v>
      </c>
      <c r="U43">
        <v>305</v>
      </c>
      <c r="V43">
        <v>112</v>
      </c>
      <c r="W43">
        <v>386</v>
      </c>
      <c r="X43">
        <v>2075</v>
      </c>
      <c r="Y43">
        <v>492</v>
      </c>
      <c r="Z43">
        <v>2835</v>
      </c>
      <c r="AA43">
        <v>304</v>
      </c>
      <c r="AB43">
        <v>333</v>
      </c>
      <c r="AC43">
        <v>168</v>
      </c>
      <c r="AD43">
        <v>8610</v>
      </c>
      <c r="AE43">
        <v>1561</v>
      </c>
      <c r="AF43">
        <v>668</v>
      </c>
      <c r="AG43">
        <v>3429</v>
      </c>
      <c r="AH43">
        <v>3158</v>
      </c>
      <c r="AI43">
        <v>48</v>
      </c>
      <c r="AJ43">
        <v>4068</v>
      </c>
      <c r="AK43">
        <v>309</v>
      </c>
      <c r="AL43">
        <v>341</v>
      </c>
      <c r="AM43">
        <v>179</v>
      </c>
      <c r="AN43">
        <v>9533</v>
      </c>
      <c r="AO43">
        <v>1808</v>
      </c>
      <c r="AP43">
        <v>353</v>
      </c>
      <c r="AQ43">
        <v>2766</v>
      </c>
    </row>
    <row r="44" spans="1:43" x14ac:dyDescent="0.2">
      <c r="A44" t="s">
        <v>45</v>
      </c>
      <c r="B44">
        <v>2</v>
      </c>
      <c r="C44" t="s">
        <v>82</v>
      </c>
      <c r="D44">
        <v>213</v>
      </c>
      <c r="E44" s="44">
        <v>354</v>
      </c>
      <c r="F44">
        <v>493</v>
      </c>
      <c r="G44">
        <v>751</v>
      </c>
      <c r="H44">
        <v>694</v>
      </c>
      <c r="I44">
        <v>789</v>
      </c>
      <c r="J44">
        <v>903</v>
      </c>
      <c r="K44">
        <v>409</v>
      </c>
      <c r="L44">
        <v>124</v>
      </c>
      <c r="M44">
        <v>433</v>
      </c>
      <c r="N44">
        <v>235</v>
      </c>
      <c r="O44" s="44">
        <v>339</v>
      </c>
      <c r="P44">
        <v>422</v>
      </c>
      <c r="Q44">
        <v>630</v>
      </c>
      <c r="R44">
        <v>633</v>
      </c>
      <c r="S44">
        <v>700</v>
      </c>
      <c r="T44">
        <v>568</v>
      </c>
      <c r="U44">
        <v>337</v>
      </c>
      <c r="V44">
        <v>100</v>
      </c>
      <c r="W44">
        <v>317</v>
      </c>
      <c r="X44">
        <v>2211</v>
      </c>
      <c r="Y44">
        <v>272</v>
      </c>
      <c r="Z44">
        <v>3206</v>
      </c>
      <c r="AA44">
        <v>246</v>
      </c>
      <c r="AB44">
        <v>389</v>
      </c>
      <c r="AC44">
        <v>132</v>
      </c>
      <c r="AD44">
        <v>5931</v>
      </c>
      <c r="AE44">
        <v>1598</v>
      </c>
      <c r="AF44">
        <v>541</v>
      </c>
      <c r="AG44">
        <v>4123</v>
      </c>
      <c r="AH44">
        <v>2449</v>
      </c>
      <c r="AI44">
        <v>39</v>
      </c>
      <c r="AJ44">
        <v>3875</v>
      </c>
      <c r="AK44">
        <v>286</v>
      </c>
      <c r="AL44">
        <v>375</v>
      </c>
      <c r="AM44">
        <v>164</v>
      </c>
      <c r="AN44">
        <v>5312</v>
      </c>
      <c r="AO44">
        <v>1412</v>
      </c>
      <c r="AP44">
        <v>328</v>
      </c>
      <c r="AQ44">
        <v>2321</v>
      </c>
    </row>
    <row r="45" spans="1:43" x14ac:dyDescent="0.2">
      <c r="A45" t="s">
        <v>45</v>
      </c>
      <c r="B45">
        <v>3</v>
      </c>
      <c r="C45" t="s">
        <v>83</v>
      </c>
      <c r="D45">
        <v>277</v>
      </c>
      <c r="E45" s="44">
        <v>395</v>
      </c>
      <c r="F45">
        <v>588</v>
      </c>
      <c r="G45">
        <v>764</v>
      </c>
      <c r="H45">
        <v>765</v>
      </c>
      <c r="I45">
        <v>781</v>
      </c>
      <c r="J45">
        <v>820</v>
      </c>
      <c r="K45">
        <v>390</v>
      </c>
      <c r="L45">
        <v>131</v>
      </c>
      <c r="M45">
        <v>364</v>
      </c>
      <c r="N45">
        <v>295</v>
      </c>
      <c r="O45" s="44">
        <v>336</v>
      </c>
      <c r="P45">
        <v>653</v>
      </c>
      <c r="Q45">
        <v>793</v>
      </c>
      <c r="R45">
        <v>893</v>
      </c>
      <c r="S45">
        <v>891</v>
      </c>
      <c r="T45">
        <v>970</v>
      </c>
      <c r="U45">
        <v>417</v>
      </c>
      <c r="V45">
        <v>168</v>
      </c>
      <c r="W45">
        <v>479</v>
      </c>
      <c r="X45">
        <v>2449</v>
      </c>
      <c r="Y45">
        <v>9022</v>
      </c>
      <c r="Z45">
        <v>3246</v>
      </c>
      <c r="AA45">
        <v>260</v>
      </c>
      <c r="AB45">
        <v>427</v>
      </c>
      <c r="AC45">
        <v>152</v>
      </c>
      <c r="AD45">
        <v>6196</v>
      </c>
      <c r="AE45">
        <v>1616</v>
      </c>
      <c r="AF45">
        <v>838</v>
      </c>
      <c r="AG45">
        <v>3356</v>
      </c>
      <c r="AH45">
        <v>2009</v>
      </c>
      <c r="AI45">
        <v>84</v>
      </c>
      <c r="AJ45">
        <v>3390</v>
      </c>
      <c r="AK45">
        <v>266</v>
      </c>
      <c r="AL45">
        <v>418</v>
      </c>
      <c r="AM45">
        <v>151</v>
      </c>
      <c r="AN45">
        <v>5564</v>
      </c>
      <c r="AO45">
        <v>1036</v>
      </c>
      <c r="AP45">
        <v>326</v>
      </c>
      <c r="AQ45">
        <v>2031</v>
      </c>
    </row>
    <row r="46" spans="1:43" x14ac:dyDescent="0.2">
      <c r="A46" t="s">
        <v>45</v>
      </c>
      <c r="B46">
        <v>4</v>
      </c>
      <c r="C46" t="s">
        <v>84</v>
      </c>
      <c r="D46">
        <v>160</v>
      </c>
      <c r="E46" s="44">
        <v>336</v>
      </c>
      <c r="F46">
        <v>444</v>
      </c>
      <c r="G46">
        <v>752</v>
      </c>
      <c r="H46">
        <v>729</v>
      </c>
      <c r="I46">
        <v>758</v>
      </c>
      <c r="J46">
        <v>724</v>
      </c>
      <c r="K46">
        <v>308</v>
      </c>
      <c r="L46">
        <v>131</v>
      </c>
      <c r="M46">
        <v>307</v>
      </c>
      <c r="N46">
        <v>197</v>
      </c>
      <c r="O46" s="44">
        <v>329</v>
      </c>
      <c r="P46">
        <v>351</v>
      </c>
      <c r="Q46">
        <v>775</v>
      </c>
      <c r="R46">
        <v>624</v>
      </c>
      <c r="S46">
        <v>839</v>
      </c>
      <c r="T46">
        <v>519</v>
      </c>
      <c r="U46">
        <v>221</v>
      </c>
      <c r="V46">
        <v>115</v>
      </c>
      <c r="W46">
        <v>259</v>
      </c>
      <c r="X46">
        <v>1898</v>
      </c>
      <c r="Y46">
        <v>720</v>
      </c>
      <c r="Z46">
        <v>2876</v>
      </c>
      <c r="AA46">
        <v>218</v>
      </c>
      <c r="AB46">
        <v>389</v>
      </c>
      <c r="AC46">
        <v>134</v>
      </c>
      <c r="AD46">
        <v>6031</v>
      </c>
      <c r="AE46">
        <v>1075</v>
      </c>
      <c r="AF46">
        <v>401</v>
      </c>
      <c r="AG46">
        <v>2659</v>
      </c>
      <c r="AH46">
        <v>2419</v>
      </c>
      <c r="AI46">
        <v>93</v>
      </c>
      <c r="AJ46">
        <v>4011</v>
      </c>
      <c r="AK46">
        <v>277</v>
      </c>
      <c r="AL46">
        <v>490</v>
      </c>
      <c r="AM46">
        <v>163</v>
      </c>
      <c r="AN46">
        <v>6718</v>
      </c>
      <c r="AO46">
        <v>1496</v>
      </c>
      <c r="AP46">
        <v>263</v>
      </c>
      <c r="AQ46">
        <v>2578</v>
      </c>
    </row>
    <row r="47" spans="1:43" x14ac:dyDescent="0.2">
      <c r="A47" t="s">
        <v>45</v>
      </c>
      <c r="B47">
        <v>5</v>
      </c>
      <c r="C47" t="s">
        <v>85</v>
      </c>
      <c r="D47">
        <v>267</v>
      </c>
      <c r="E47" s="44">
        <v>323</v>
      </c>
      <c r="F47">
        <v>617</v>
      </c>
      <c r="G47">
        <v>841</v>
      </c>
      <c r="H47">
        <v>865</v>
      </c>
      <c r="I47">
        <v>890</v>
      </c>
      <c r="J47">
        <v>1051</v>
      </c>
      <c r="K47">
        <v>475</v>
      </c>
      <c r="L47">
        <v>133</v>
      </c>
      <c r="M47">
        <v>449</v>
      </c>
      <c r="N47">
        <v>232</v>
      </c>
      <c r="O47" s="44">
        <v>355</v>
      </c>
      <c r="P47">
        <v>568</v>
      </c>
      <c r="Q47">
        <v>941</v>
      </c>
      <c r="R47">
        <v>856</v>
      </c>
      <c r="S47">
        <v>878</v>
      </c>
      <c r="T47">
        <v>892</v>
      </c>
      <c r="U47">
        <v>319</v>
      </c>
      <c r="V47">
        <v>134</v>
      </c>
      <c r="W47">
        <v>410</v>
      </c>
      <c r="X47">
        <v>2042</v>
      </c>
      <c r="Y47">
        <v>4470</v>
      </c>
      <c r="Z47">
        <v>2932</v>
      </c>
      <c r="AA47">
        <v>241</v>
      </c>
      <c r="AB47">
        <v>380</v>
      </c>
      <c r="AC47">
        <v>139</v>
      </c>
      <c r="AD47">
        <v>6140</v>
      </c>
      <c r="AE47">
        <v>1163</v>
      </c>
      <c r="AF47">
        <v>722</v>
      </c>
      <c r="AG47">
        <v>2740</v>
      </c>
      <c r="AH47">
        <v>1786</v>
      </c>
      <c r="AI47">
        <v>127</v>
      </c>
      <c r="AJ47">
        <v>3440</v>
      </c>
      <c r="AK47">
        <v>247</v>
      </c>
      <c r="AL47">
        <v>420</v>
      </c>
      <c r="AM47">
        <v>148</v>
      </c>
      <c r="AN47">
        <v>5718</v>
      </c>
      <c r="AO47">
        <v>935</v>
      </c>
      <c r="AP47">
        <v>333</v>
      </c>
      <c r="AQ47">
        <v>1841</v>
      </c>
    </row>
    <row r="48" spans="1:43" x14ac:dyDescent="0.2">
      <c r="A48" t="s">
        <v>45</v>
      </c>
      <c r="B48">
        <v>6</v>
      </c>
      <c r="C48" t="s">
        <v>86</v>
      </c>
      <c r="D48">
        <v>217</v>
      </c>
      <c r="E48" s="44">
        <v>304</v>
      </c>
      <c r="F48">
        <v>539</v>
      </c>
      <c r="G48">
        <v>794</v>
      </c>
      <c r="H48">
        <v>769</v>
      </c>
      <c r="I48">
        <v>810</v>
      </c>
      <c r="J48">
        <v>744</v>
      </c>
      <c r="K48">
        <v>376</v>
      </c>
      <c r="L48">
        <v>156</v>
      </c>
      <c r="M48">
        <v>330</v>
      </c>
      <c r="N48">
        <v>185</v>
      </c>
      <c r="O48" s="44">
        <v>326</v>
      </c>
      <c r="P48">
        <v>289</v>
      </c>
      <c r="Q48">
        <v>644</v>
      </c>
      <c r="R48">
        <v>534</v>
      </c>
      <c r="S48">
        <v>602</v>
      </c>
      <c r="T48">
        <v>401</v>
      </c>
      <c r="U48">
        <v>244</v>
      </c>
      <c r="V48">
        <v>100</v>
      </c>
      <c r="W48">
        <v>301</v>
      </c>
      <c r="X48">
        <v>2200</v>
      </c>
      <c r="Y48">
        <v>7508</v>
      </c>
      <c r="Z48">
        <v>3121</v>
      </c>
      <c r="AA48">
        <v>186</v>
      </c>
      <c r="AB48">
        <v>234</v>
      </c>
      <c r="AC48">
        <v>129</v>
      </c>
      <c r="AD48">
        <v>3122</v>
      </c>
      <c r="AE48">
        <v>1726</v>
      </c>
      <c r="AF48">
        <v>840</v>
      </c>
      <c r="AG48">
        <v>3336</v>
      </c>
      <c r="AH48">
        <v>1445</v>
      </c>
      <c r="AI48">
        <v>49</v>
      </c>
      <c r="AJ48">
        <v>2550</v>
      </c>
      <c r="AK48">
        <v>126</v>
      </c>
      <c r="AL48">
        <v>113</v>
      </c>
      <c r="AM48">
        <v>107</v>
      </c>
      <c r="AN48">
        <v>1532</v>
      </c>
      <c r="AO48">
        <v>929</v>
      </c>
      <c r="AP48">
        <v>162</v>
      </c>
      <c r="AQ48">
        <v>1347</v>
      </c>
    </row>
    <row r="49" spans="1:43" x14ac:dyDescent="0.2">
      <c r="A49" t="s">
        <v>45</v>
      </c>
      <c r="B49">
        <v>7</v>
      </c>
      <c r="C49" t="s">
        <v>87</v>
      </c>
      <c r="D49">
        <v>182</v>
      </c>
      <c r="E49" s="44">
        <v>380</v>
      </c>
      <c r="F49">
        <v>449</v>
      </c>
      <c r="G49">
        <v>750</v>
      </c>
      <c r="H49">
        <v>666</v>
      </c>
      <c r="I49">
        <v>719</v>
      </c>
      <c r="J49">
        <v>706</v>
      </c>
      <c r="K49">
        <v>310</v>
      </c>
      <c r="L49">
        <v>131</v>
      </c>
      <c r="M49">
        <v>335</v>
      </c>
      <c r="N49">
        <v>291</v>
      </c>
      <c r="O49" s="44">
        <v>309</v>
      </c>
      <c r="P49">
        <v>531</v>
      </c>
      <c r="Q49">
        <v>1028</v>
      </c>
      <c r="R49">
        <v>954</v>
      </c>
      <c r="S49">
        <v>1043</v>
      </c>
      <c r="T49">
        <v>959</v>
      </c>
      <c r="U49">
        <v>434</v>
      </c>
      <c r="V49">
        <v>159</v>
      </c>
      <c r="W49">
        <v>477</v>
      </c>
      <c r="X49">
        <v>1009</v>
      </c>
      <c r="Y49">
        <v>2716</v>
      </c>
      <c r="Z49">
        <v>1742</v>
      </c>
      <c r="AA49">
        <v>111</v>
      </c>
      <c r="AB49">
        <v>124</v>
      </c>
      <c r="AC49">
        <v>84</v>
      </c>
      <c r="AD49">
        <v>1396</v>
      </c>
      <c r="AE49">
        <v>580</v>
      </c>
      <c r="AF49">
        <v>394</v>
      </c>
      <c r="AG49">
        <v>1226</v>
      </c>
      <c r="AH49">
        <v>824</v>
      </c>
      <c r="AI49">
        <v>56</v>
      </c>
      <c r="AJ49">
        <v>1828</v>
      </c>
      <c r="AK49">
        <v>108</v>
      </c>
      <c r="AL49">
        <v>106</v>
      </c>
      <c r="AM49">
        <v>90</v>
      </c>
      <c r="AN49">
        <v>1252</v>
      </c>
      <c r="AO49">
        <v>454</v>
      </c>
      <c r="AP49">
        <v>177</v>
      </c>
      <c r="AQ49">
        <v>998</v>
      </c>
    </row>
    <row r="50" spans="1:43" x14ac:dyDescent="0.2">
      <c r="A50" t="s">
        <v>45</v>
      </c>
      <c r="B50">
        <v>8</v>
      </c>
      <c r="C50" t="s">
        <v>88</v>
      </c>
      <c r="D50">
        <v>220</v>
      </c>
      <c r="E50" s="44">
        <v>349</v>
      </c>
      <c r="F50">
        <v>540</v>
      </c>
      <c r="G50">
        <v>820</v>
      </c>
      <c r="H50">
        <v>806</v>
      </c>
      <c r="I50">
        <v>844</v>
      </c>
      <c r="J50">
        <v>806</v>
      </c>
      <c r="K50">
        <v>375</v>
      </c>
      <c r="L50">
        <v>145</v>
      </c>
      <c r="M50">
        <v>309</v>
      </c>
      <c r="N50">
        <v>382</v>
      </c>
      <c r="O50" s="44">
        <v>350</v>
      </c>
      <c r="P50">
        <v>645</v>
      </c>
      <c r="Q50">
        <v>945</v>
      </c>
      <c r="R50">
        <v>962</v>
      </c>
      <c r="S50">
        <v>1038</v>
      </c>
      <c r="T50">
        <v>1028</v>
      </c>
      <c r="U50">
        <v>408</v>
      </c>
      <c r="V50">
        <v>155</v>
      </c>
      <c r="W50">
        <v>491</v>
      </c>
      <c r="X50">
        <v>1428</v>
      </c>
      <c r="Y50">
        <v>116</v>
      </c>
      <c r="Z50">
        <v>2188</v>
      </c>
      <c r="AA50">
        <v>146</v>
      </c>
      <c r="AB50">
        <v>191</v>
      </c>
      <c r="AC50">
        <v>104</v>
      </c>
      <c r="AD50">
        <v>2528</v>
      </c>
      <c r="AE50">
        <v>911</v>
      </c>
      <c r="AF50">
        <v>347</v>
      </c>
      <c r="AG50">
        <v>2245</v>
      </c>
      <c r="AH50">
        <v>2099</v>
      </c>
      <c r="AI50">
        <v>32</v>
      </c>
      <c r="AJ50">
        <v>3173</v>
      </c>
      <c r="AK50">
        <v>171</v>
      </c>
      <c r="AL50">
        <v>216</v>
      </c>
      <c r="AM50">
        <v>125</v>
      </c>
      <c r="AN50">
        <v>3302</v>
      </c>
      <c r="AO50">
        <v>1320</v>
      </c>
      <c r="AP50">
        <v>277</v>
      </c>
      <c r="AQ50">
        <v>2368</v>
      </c>
    </row>
    <row r="51" spans="1:43" x14ac:dyDescent="0.2">
      <c r="A51" t="s">
        <v>45</v>
      </c>
      <c r="B51">
        <v>9</v>
      </c>
      <c r="C51" t="s">
        <v>89</v>
      </c>
      <c r="D51">
        <v>335</v>
      </c>
      <c r="E51" s="44">
        <v>307</v>
      </c>
      <c r="F51">
        <v>757</v>
      </c>
      <c r="G51">
        <v>927</v>
      </c>
      <c r="H51">
        <v>978</v>
      </c>
      <c r="I51">
        <v>1000</v>
      </c>
      <c r="J51">
        <v>984</v>
      </c>
      <c r="K51">
        <v>517</v>
      </c>
      <c r="L51">
        <v>182</v>
      </c>
      <c r="M51">
        <v>479</v>
      </c>
      <c r="N51">
        <v>152</v>
      </c>
      <c r="O51" s="44">
        <v>358</v>
      </c>
      <c r="P51">
        <v>344</v>
      </c>
      <c r="Q51">
        <v>681</v>
      </c>
      <c r="R51">
        <v>671</v>
      </c>
      <c r="S51">
        <v>677</v>
      </c>
      <c r="T51">
        <v>609</v>
      </c>
      <c r="U51">
        <v>268</v>
      </c>
      <c r="V51">
        <v>96</v>
      </c>
      <c r="W51">
        <v>357</v>
      </c>
      <c r="X51">
        <v>1840</v>
      </c>
      <c r="Y51">
        <v>9220</v>
      </c>
      <c r="Z51">
        <v>2349</v>
      </c>
      <c r="AA51">
        <v>154</v>
      </c>
      <c r="AB51">
        <v>185</v>
      </c>
      <c r="AC51">
        <v>109</v>
      </c>
      <c r="AD51">
        <v>2540</v>
      </c>
      <c r="AE51">
        <v>1076</v>
      </c>
      <c r="AF51">
        <v>706</v>
      </c>
      <c r="AG51">
        <v>2283</v>
      </c>
      <c r="AH51">
        <v>2208</v>
      </c>
      <c r="AI51">
        <v>400</v>
      </c>
      <c r="AJ51">
        <v>2812</v>
      </c>
      <c r="AK51">
        <v>140</v>
      </c>
      <c r="AL51">
        <v>165</v>
      </c>
      <c r="AM51">
        <v>116</v>
      </c>
      <c r="AN51">
        <v>2426</v>
      </c>
      <c r="AO51">
        <v>1108</v>
      </c>
      <c r="AP51">
        <v>334</v>
      </c>
      <c r="AQ51">
        <v>1666</v>
      </c>
    </row>
    <row r="52" spans="1:43" x14ac:dyDescent="0.2">
      <c r="A52" t="s">
        <v>46</v>
      </c>
      <c r="B52">
        <v>1</v>
      </c>
      <c r="C52" t="s">
        <v>78</v>
      </c>
      <c r="D52">
        <v>807</v>
      </c>
      <c r="E52" s="44">
        <v>378</v>
      </c>
      <c r="F52">
        <v>842</v>
      </c>
      <c r="G52">
        <v>832</v>
      </c>
      <c r="H52">
        <v>1119</v>
      </c>
      <c r="I52">
        <v>1252</v>
      </c>
      <c r="J52">
        <v>1591</v>
      </c>
      <c r="K52">
        <v>484</v>
      </c>
      <c r="L52">
        <v>132</v>
      </c>
      <c r="M52">
        <v>993</v>
      </c>
      <c r="N52">
        <v>392</v>
      </c>
      <c r="O52" s="44">
        <v>406</v>
      </c>
      <c r="P52">
        <v>847</v>
      </c>
      <c r="Q52">
        <v>1133</v>
      </c>
      <c r="R52">
        <v>1290</v>
      </c>
      <c r="S52">
        <v>1325</v>
      </c>
      <c r="T52">
        <v>1757</v>
      </c>
      <c r="U52">
        <v>324</v>
      </c>
      <c r="V52">
        <v>148</v>
      </c>
      <c r="W52">
        <v>1119</v>
      </c>
      <c r="X52">
        <v>23</v>
      </c>
      <c r="Y52">
        <v>12</v>
      </c>
      <c r="Z52">
        <v>70</v>
      </c>
      <c r="AA52">
        <v>20</v>
      </c>
      <c r="AB52">
        <v>37</v>
      </c>
      <c r="AC52">
        <v>45</v>
      </c>
      <c r="AD52">
        <v>32</v>
      </c>
      <c r="AE52">
        <v>30</v>
      </c>
      <c r="AF52">
        <v>43</v>
      </c>
      <c r="AG52">
        <v>29</v>
      </c>
      <c r="AH52">
        <v>26</v>
      </c>
      <c r="AI52">
        <v>14</v>
      </c>
      <c r="AJ52">
        <v>72</v>
      </c>
      <c r="AK52">
        <v>21</v>
      </c>
      <c r="AL52">
        <v>42</v>
      </c>
      <c r="AM52">
        <v>54</v>
      </c>
      <c r="AN52">
        <v>33</v>
      </c>
      <c r="AO52">
        <v>35</v>
      </c>
      <c r="AP52">
        <v>86</v>
      </c>
      <c r="AQ52">
        <v>30</v>
      </c>
    </row>
    <row r="53" spans="1:43" x14ac:dyDescent="0.2">
      <c r="A53" t="s">
        <v>46</v>
      </c>
      <c r="B53">
        <v>11</v>
      </c>
      <c r="C53" t="s">
        <v>127</v>
      </c>
      <c r="D53">
        <v>9</v>
      </c>
      <c r="E53" s="44">
        <v>6</v>
      </c>
      <c r="F53">
        <v>7</v>
      </c>
      <c r="G53">
        <v>3</v>
      </c>
      <c r="H53">
        <v>4</v>
      </c>
      <c r="I53">
        <v>4</v>
      </c>
      <c r="J53">
        <v>9</v>
      </c>
      <c r="K53">
        <v>7</v>
      </c>
      <c r="L53">
        <v>1</v>
      </c>
      <c r="M53">
        <v>1</v>
      </c>
      <c r="N53">
        <v>4</v>
      </c>
      <c r="O53" s="44">
        <v>0</v>
      </c>
      <c r="P53">
        <v>1</v>
      </c>
      <c r="Q53">
        <v>1</v>
      </c>
      <c r="R53">
        <v>2</v>
      </c>
      <c r="S53">
        <v>1</v>
      </c>
      <c r="T53">
        <v>2</v>
      </c>
      <c r="U53">
        <v>3</v>
      </c>
      <c r="V53">
        <v>0</v>
      </c>
      <c r="W53">
        <v>4</v>
      </c>
    </row>
    <row r="54" spans="1:43" x14ac:dyDescent="0.2">
      <c r="A54" t="s">
        <v>46</v>
      </c>
      <c r="B54">
        <v>12</v>
      </c>
      <c r="C54" t="s">
        <v>127</v>
      </c>
      <c r="D54">
        <v>2</v>
      </c>
      <c r="E54" s="44">
        <v>4</v>
      </c>
      <c r="F54">
        <v>4</v>
      </c>
      <c r="G54">
        <v>2</v>
      </c>
      <c r="H54">
        <v>4</v>
      </c>
      <c r="I54">
        <v>2</v>
      </c>
      <c r="J54">
        <v>5</v>
      </c>
      <c r="K54">
        <v>3</v>
      </c>
      <c r="L54">
        <v>3</v>
      </c>
      <c r="M54">
        <v>4</v>
      </c>
      <c r="N54">
        <v>4</v>
      </c>
      <c r="O54" s="44">
        <v>1</v>
      </c>
      <c r="P54">
        <v>3</v>
      </c>
      <c r="Q54">
        <v>0</v>
      </c>
      <c r="R54">
        <v>2</v>
      </c>
      <c r="S54">
        <v>2</v>
      </c>
      <c r="T54">
        <v>7</v>
      </c>
      <c r="U54">
        <v>0</v>
      </c>
      <c r="V54">
        <v>1</v>
      </c>
      <c r="W54">
        <v>2</v>
      </c>
    </row>
    <row r="55" spans="1:43" x14ac:dyDescent="0.2">
      <c r="A55" t="s">
        <v>46</v>
      </c>
      <c r="B55">
        <v>2</v>
      </c>
      <c r="C55" t="s">
        <v>78</v>
      </c>
      <c r="D55">
        <v>174</v>
      </c>
      <c r="E55" s="44">
        <v>499</v>
      </c>
      <c r="F55">
        <v>366</v>
      </c>
      <c r="G55">
        <v>533</v>
      </c>
      <c r="H55">
        <v>547</v>
      </c>
      <c r="I55">
        <v>645</v>
      </c>
      <c r="J55">
        <v>753</v>
      </c>
      <c r="K55">
        <v>207</v>
      </c>
      <c r="L55">
        <v>92</v>
      </c>
      <c r="M55">
        <v>450</v>
      </c>
      <c r="N55">
        <v>203</v>
      </c>
      <c r="O55" s="44">
        <v>488</v>
      </c>
      <c r="P55">
        <v>290</v>
      </c>
      <c r="Q55">
        <v>518</v>
      </c>
      <c r="R55">
        <v>452</v>
      </c>
      <c r="S55">
        <v>615</v>
      </c>
      <c r="T55">
        <v>659</v>
      </c>
      <c r="U55">
        <v>142</v>
      </c>
      <c r="V55">
        <v>78</v>
      </c>
      <c r="W55">
        <v>509</v>
      </c>
      <c r="X55">
        <v>32</v>
      </c>
      <c r="Y55">
        <v>59</v>
      </c>
      <c r="Z55">
        <v>80</v>
      </c>
      <c r="AA55">
        <v>22</v>
      </c>
      <c r="AB55">
        <v>49</v>
      </c>
      <c r="AC55">
        <v>61</v>
      </c>
      <c r="AD55">
        <v>34</v>
      </c>
      <c r="AE55">
        <v>35</v>
      </c>
      <c r="AF55">
        <v>38</v>
      </c>
      <c r="AG55">
        <v>30</v>
      </c>
      <c r="AH55">
        <v>30</v>
      </c>
      <c r="AI55">
        <v>14</v>
      </c>
      <c r="AJ55">
        <v>82</v>
      </c>
      <c r="AK55">
        <v>23</v>
      </c>
      <c r="AL55">
        <v>47</v>
      </c>
      <c r="AM55">
        <v>60</v>
      </c>
      <c r="AN55">
        <v>34</v>
      </c>
      <c r="AO55">
        <v>40</v>
      </c>
      <c r="AP55">
        <v>90</v>
      </c>
      <c r="AQ55">
        <v>31</v>
      </c>
    </row>
    <row r="56" spans="1:43" x14ac:dyDescent="0.2">
      <c r="A56" t="s">
        <v>46</v>
      </c>
      <c r="B56">
        <v>3</v>
      </c>
      <c r="C56" t="s">
        <v>127</v>
      </c>
      <c r="D56">
        <v>6</v>
      </c>
      <c r="E56" s="44">
        <v>2</v>
      </c>
      <c r="F56">
        <v>11</v>
      </c>
      <c r="G56">
        <v>13</v>
      </c>
      <c r="H56">
        <v>10</v>
      </c>
      <c r="I56">
        <v>11</v>
      </c>
      <c r="J56">
        <v>8</v>
      </c>
      <c r="K56">
        <v>8</v>
      </c>
      <c r="L56">
        <v>1</v>
      </c>
      <c r="M56">
        <v>23</v>
      </c>
      <c r="N56">
        <v>11</v>
      </c>
      <c r="O56" s="44">
        <v>0</v>
      </c>
      <c r="P56">
        <v>8</v>
      </c>
      <c r="Q56">
        <v>3</v>
      </c>
      <c r="R56">
        <v>6</v>
      </c>
      <c r="S56">
        <v>7</v>
      </c>
      <c r="T56">
        <v>10</v>
      </c>
      <c r="U56">
        <v>9</v>
      </c>
      <c r="V56">
        <v>1</v>
      </c>
      <c r="W56">
        <v>11</v>
      </c>
      <c r="Z56">
        <v>29</v>
      </c>
      <c r="AA56">
        <v>14</v>
      </c>
      <c r="AB56">
        <v>44</v>
      </c>
      <c r="AC56">
        <v>31</v>
      </c>
      <c r="AG56">
        <v>2229</v>
      </c>
      <c r="AH56">
        <v>1199</v>
      </c>
      <c r="AN56">
        <v>2022</v>
      </c>
      <c r="AQ56">
        <v>2116</v>
      </c>
    </row>
    <row r="57" spans="1:43" x14ac:dyDescent="0.2">
      <c r="A57" t="s">
        <v>46</v>
      </c>
      <c r="B57">
        <v>5</v>
      </c>
      <c r="C57" t="s">
        <v>127</v>
      </c>
      <c r="D57">
        <v>9</v>
      </c>
      <c r="E57" s="44">
        <v>2</v>
      </c>
      <c r="F57">
        <v>2</v>
      </c>
      <c r="G57">
        <v>1</v>
      </c>
      <c r="H57">
        <v>3</v>
      </c>
      <c r="I57">
        <v>1</v>
      </c>
      <c r="J57">
        <v>4</v>
      </c>
      <c r="K57">
        <v>7</v>
      </c>
      <c r="L57">
        <v>1</v>
      </c>
      <c r="M57">
        <v>23</v>
      </c>
      <c r="N57">
        <v>2</v>
      </c>
      <c r="O57" s="44">
        <v>2</v>
      </c>
      <c r="P57">
        <v>4</v>
      </c>
      <c r="Q57">
        <v>0</v>
      </c>
      <c r="R57">
        <v>3</v>
      </c>
      <c r="S57">
        <v>3</v>
      </c>
      <c r="T57">
        <v>4</v>
      </c>
      <c r="U57">
        <v>1</v>
      </c>
      <c r="V57">
        <v>2</v>
      </c>
      <c r="W57">
        <v>25</v>
      </c>
      <c r="AG57">
        <v>2053</v>
      </c>
      <c r="AQ57">
        <v>1308</v>
      </c>
    </row>
    <row r="58" spans="1:43" x14ac:dyDescent="0.2">
      <c r="A58" t="s">
        <v>46</v>
      </c>
      <c r="B58">
        <v>7</v>
      </c>
      <c r="C58" t="s">
        <v>127</v>
      </c>
      <c r="D58">
        <v>7</v>
      </c>
      <c r="E58" s="44">
        <v>4</v>
      </c>
      <c r="F58">
        <v>6</v>
      </c>
      <c r="G58">
        <v>1</v>
      </c>
      <c r="H58">
        <v>3</v>
      </c>
      <c r="I58">
        <v>1</v>
      </c>
      <c r="J58">
        <v>3</v>
      </c>
      <c r="K58">
        <v>1</v>
      </c>
      <c r="L58">
        <v>0</v>
      </c>
      <c r="M58">
        <v>5</v>
      </c>
      <c r="N58">
        <v>1</v>
      </c>
      <c r="O58" s="44">
        <v>0</v>
      </c>
      <c r="P58">
        <v>1</v>
      </c>
      <c r="Q58">
        <v>3</v>
      </c>
      <c r="R58">
        <v>0</v>
      </c>
      <c r="S58">
        <v>3</v>
      </c>
      <c r="T58">
        <v>3</v>
      </c>
      <c r="U58">
        <v>3</v>
      </c>
      <c r="V58">
        <v>0</v>
      </c>
      <c r="W58">
        <v>14</v>
      </c>
      <c r="AQ58">
        <v>664</v>
      </c>
    </row>
    <row r="59" spans="1:43" x14ac:dyDescent="0.2">
      <c r="A59" t="s">
        <v>46</v>
      </c>
      <c r="B59">
        <v>9</v>
      </c>
      <c r="C59" t="s">
        <v>127</v>
      </c>
      <c r="D59">
        <v>15</v>
      </c>
      <c r="E59" s="44">
        <v>4</v>
      </c>
      <c r="F59">
        <v>6</v>
      </c>
      <c r="G59">
        <v>2</v>
      </c>
      <c r="H59">
        <v>3</v>
      </c>
      <c r="I59">
        <v>1</v>
      </c>
      <c r="J59">
        <v>8</v>
      </c>
      <c r="K59">
        <v>7</v>
      </c>
      <c r="L59">
        <v>1</v>
      </c>
      <c r="M59">
        <v>11</v>
      </c>
      <c r="N59">
        <v>0</v>
      </c>
      <c r="O59" s="44">
        <v>0</v>
      </c>
      <c r="P59">
        <v>1</v>
      </c>
      <c r="Q59">
        <v>0</v>
      </c>
      <c r="R59">
        <v>0</v>
      </c>
      <c r="S59">
        <v>3</v>
      </c>
      <c r="T59">
        <v>2</v>
      </c>
      <c r="U59">
        <v>1</v>
      </c>
      <c r="V59">
        <v>1</v>
      </c>
      <c r="W59">
        <v>3</v>
      </c>
      <c r="X59">
        <v>1685</v>
      </c>
      <c r="AG59">
        <v>1970</v>
      </c>
    </row>
    <row r="60" spans="1:43" x14ac:dyDescent="0.2">
      <c r="A60" t="s">
        <v>47</v>
      </c>
      <c r="B60">
        <v>1</v>
      </c>
      <c r="C60" t="s">
        <v>127</v>
      </c>
      <c r="D60">
        <v>5</v>
      </c>
      <c r="E60" s="44">
        <v>1</v>
      </c>
      <c r="F60">
        <v>4</v>
      </c>
      <c r="G60">
        <v>3</v>
      </c>
      <c r="H60">
        <v>7</v>
      </c>
      <c r="I60">
        <v>4</v>
      </c>
      <c r="J60">
        <v>2</v>
      </c>
      <c r="K60">
        <v>1</v>
      </c>
      <c r="L60">
        <v>1</v>
      </c>
      <c r="M60">
        <v>5</v>
      </c>
      <c r="N60">
        <v>2</v>
      </c>
      <c r="O60" s="44">
        <v>1</v>
      </c>
      <c r="P60">
        <v>3</v>
      </c>
      <c r="Q60">
        <v>3</v>
      </c>
      <c r="R60">
        <v>2</v>
      </c>
      <c r="S60">
        <v>2</v>
      </c>
      <c r="T60">
        <v>4</v>
      </c>
      <c r="U60">
        <v>1</v>
      </c>
      <c r="V60">
        <v>2</v>
      </c>
      <c r="W60">
        <v>3</v>
      </c>
    </row>
    <row r="61" spans="1:43" x14ac:dyDescent="0.2">
      <c r="A61" t="s">
        <v>47</v>
      </c>
      <c r="B61">
        <v>11</v>
      </c>
      <c r="C61" t="s">
        <v>127</v>
      </c>
      <c r="D61">
        <v>2</v>
      </c>
      <c r="E61" s="44">
        <v>3</v>
      </c>
      <c r="F61">
        <v>0</v>
      </c>
      <c r="G61">
        <v>0</v>
      </c>
      <c r="H61">
        <v>0</v>
      </c>
      <c r="I61">
        <v>1</v>
      </c>
      <c r="J61">
        <v>0</v>
      </c>
      <c r="K61">
        <v>2</v>
      </c>
      <c r="L61">
        <v>0</v>
      </c>
      <c r="M61">
        <v>1</v>
      </c>
      <c r="N61">
        <v>1</v>
      </c>
      <c r="O61" s="44">
        <v>0</v>
      </c>
      <c r="P61">
        <v>2</v>
      </c>
      <c r="Q61">
        <v>0</v>
      </c>
      <c r="R61">
        <v>0</v>
      </c>
      <c r="S61">
        <v>0</v>
      </c>
      <c r="T61">
        <v>0</v>
      </c>
      <c r="U61">
        <v>1</v>
      </c>
      <c r="V61">
        <v>0</v>
      </c>
      <c r="W61">
        <v>1</v>
      </c>
    </row>
    <row r="62" spans="1:43" x14ac:dyDescent="0.2">
      <c r="A62" t="s">
        <v>47</v>
      </c>
      <c r="B62">
        <v>3</v>
      </c>
      <c r="C62" t="s">
        <v>127</v>
      </c>
      <c r="D62">
        <v>3</v>
      </c>
      <c r="E62" s="44">
        <v>1</v>
      </c>
      <c r="F62">
        <v>0</v>
      </c>
      <c r="G62">
        <v>0</v>
      </c>
      <c r="H62">
        <v>2</v>
      </c>
      <c r="I62">
        <v>1</v>
      </c>
      <c r="J62">
        <v>3</v>
      </c>
      <c r="K62">
        <v>2</v>
      </c>
      <c r="L62">
        <v>0</v>
      </c>
      <c r="M62">
        <v>3</v>
      </c>
      <c r="N62">
        <v>1</v>
      </c>
      <c r="O62" s="44">
        <v>0</v>
      </c>
      <c r="P62">
        <v>0</v>
      </c>
      <c r="Q62">
        <v>0</v>
      </c>
      <c r="R62">
        <v>0</v>
      </c>
      <c r="S62">
        <v>0</v>
      </c>
      <c r="T62">
        <v>2</v>
      </c>
      <c r="U62">
        <v>0</v>
      </c>
      <c r="V62">
        <v>0</v>
      </c>
      <c r="W62">
        <v>1</v>
      </c>
    </row>
    <row r="63" spans="1:43" x14ac:dyDescent="0.2">
      <c r="A63" t="s">
        <v>47</v>
      </c>
      <c r="B63">
        <v>7</v>
      </c>
      <c r="C63" t="s">
        <v>127</v>
      </c>
      <c r="D63">
        <v>3</v>
      </c>
      <c r="E63" s="44">
        <v>3</v>
      </c>
      <c r="F63">
        <v>4</v>
      </c>
      <c r="G63">
        <v>1</v>
      </c>
      <c r="H63">
        <v>0</v>
      </c>
      <c r="I63">
        <v>0</v>
      </c>
      <c r="J63">
        <v>1</v>
      </c>
      <c r="K63">
        <v>0</v>
      </c>
      <c r="L63">
        <v>1</v>
      </c>
      <c r="M63">
        <v>0</v>
      </c>
      <c r="N63">
        <v>0</v>
      </c>
      <c r="O63" s="44">
        <v>0</v>
      </c>
      <c r="P63">
        <v>2</v>
      </c>
      <c r="Q63">
        <v>1</v>
      </c>
      <c r="R63">
        <v>0</v>
      </c>
      <c r="S63">
        <v>1</v>
      </c>
      <c r="T63">
        <v>0</v>
      </c>
      <c r="U63">
        <v>0</v>
      </c>
      <c r="V63">
        <v>0</v>
      </c>
      <c r="W63">
        <v>0</v>
      </c>
    </row>
  </sheetData>
  <sortState columnSort="1" ref="D1:AQ63">
    <sortCondition ref="D1:AQ1"/>
    <sortCondition ref="D2:AQ2"/>
    <sortCondition ref="D3:AQ3"/>
  </sortState>
  <conditionalFormatting sqref="D4:W63">
    <cfRule type="colorScale" priority="1">
      <colorScale>
        <cfvo type="min"/>
        <cfvo type="percentile" val="50"/>
        <cfvo type="max"/>
        <color rgb="FF5A8AC6"/>
        <color rgb="FFFCFCFF"/>
        <color rgb="FFF8696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
  <sheetViews>
    <sheetView topLeftCell="A2" workbookViewId="0">
      <selection activeCell="E10" sqref="E10"/>
    </sheetView>
  </sheetViews>
  <sheetFormatPr baseColWidth="10" defaultRowHeight="16" x14ac:dyDescent="0.2"/>
  <cols>
    <col min="1" max="1" width="4.5" bestFit="1" customWidth="1"/>
    <col min="2" max="2" width="7.33203125" bestFit="1" customWidth="1"/>
    <col min="3" max="3" width="13.83203125" bestFit="1" customWidth="1"/>
    <col min="4" max="4" width="7.1640625" bestFit="1" customWidth="1"/>
    <col min="5" max="5" width="5.1640625" bestFit="1" customWidth="1"/>
    <col min="6" max="6" width="7.1640625" bestFit="1" customWidth="1"/>
    <col min="7" max="7" width="6.6640625" bestFit="1" customWidth="1"/>
    <col min="8" max="8" width="7.1640625" bestFit="1" customWidth="1"/>
    <col min="9" max="9" width="6.5" bestFit="1" customWidth="1"/>
    <col min="10" max="10" width="7.1640625" bestFit="1" customWidth="1"/>
    <col min="11" max="11" width="5.5" bestFit="1" customWidth="1"/>
    <col min="12" max="12" width="7.1640625" bestFit="1" customWidth="1"/>
    <col min="13" max="13" width="5.33203125" bestFit="1" customWidth="1"/>
    <col min="14" max="14" width="7.1640625" bestFit="1" customWidth="1"/>
    <col min="15" max="15" width="5.5" bestFit="1" customWidth="1"/>
    <col min="16" max="16" width="7.1640625" bestFit="1" customWidth="1"/>
    <col min="17" max="17" width="6.1640625" bestFit="1" customWidth="1"/>
    <col min="18" max="19" width="7.33203125" bestFit="1" customWidth="1"/>
    <col min="20" max="21" width="7.5" bestFit="1" customWidth="1"/>
    <col min="22" max="22" width="7.1640625" bestFit="1" customWidth="1"/>
    <col min="23" max="23" width="5.1640625" bestFit="1" customWidth="1"/>
    <col min="25" max="44" width="6.83203125" customWidth="1"/>
  </cols>
  <sheetData>
    <row r="1" spans="1:44" x14ac:dyDescent="0.2">
      <c r="C1" t="s">
        <v>143</v>
      </c>
      <c r="D1" s="38">
        <f>AVERAGE(D59:D60)</f>
        <v>27.5</v>
      </c>
      <c r="E1" s="38">
        <f t="shared" ref="E1:W1" si="0">AVERAGE(E59:E60)</f>
        <v>28</v>
      </c>
      <c r="F1" s="38">
        <f t="shared" si="0"/>
        <v>35.5</v>
      </c>
      <c r="G1" s="38">
        <f t="shared" si="0"/>
        <v>14</v>
      </c>
      <c r="H1" s="38">
        <f t="shared" si="0"/>
        <v>75</v>
      </c>
      <c r="I1" s="38">
        <f t="shared" si="0"/>
        <v>77</v>
      </c>
      <c r="J1" s="38">
        <f t="shared" si="0"/>
        <v>21</v>
      </c>
      <c r="K1" s="38">
        <f t="shared" si="0"/>
        <v>22</v>
      </c>
      <c r="L1" s="38">
        <f t="shared" si="0"/>
        <v>43</v>
      </c>
      <c r="M1" s="38">
        <f t="shared" si="0"/>
        <v>44.5</v>
      </c>
      <c r="N1" s="38">
        <f t="shared" si="0"/>
        <v>53</v>
      </c>
      <c r="O1" s="38">
        <f t="shared" si="0"/>
        <v>57</v>
      </c>
      <c r="P1" s="38">
        <f t="shared" si="0"/>
        <v>33</v>
      </c>
      <c r="Q1" s="38">
        <f t="shared" si="0"/>
        <v>33.5</v>
      </c>
      <c r="R1" s="38">
        <f t="shared" si="0"/>
        <v>32.5</v>
      </c>
      <c r="S1" s="38">
        <f t="shared" si="0"/>
        <v>37.5</v>
      </c>
      <c r="T1" s="38">
        <f t="shared" si="0"/>
        <v>40.5</v>
      </c>
      <c r="U1" s="38">
        <f t="shared" si="0"/>
        <v>88</v>
      </c>
      <c r="V1" s="38">
        <f t="shared" si="0"/>
        <v>29.5</v>
      </c>
      <c r="W1" s="38">
        <f t="shared" si="0"/>
        <v>30.5</v>
      </c>
      <c r="Y1" s="45">
        <f>LOG(D1/AVERAGE(D$11:D$14),2)</f>
        <v>-6.7023301246673785</v>
      </c>
      <c r="Z1" s="45">
        <f t="shared" ref="Z1:Z2" si="1">LOG(E1/AVERAGE(E$11:E$14),2)</f>
        <v>-6.8349224564462556</v>
      </c>
      <c r="AA1" s="45">
        <f t="shared" ref="AA1:AA2" si="2">LOG(F1/AVERAGE(F$11:F$14),2)</f>
        <v>-8.8662558681102297</v>
      </c>
      <c r="AB1" s="45">
        <f t="shared" ref="AB1:AB2" si="3">LOG(G1/AVERAGE(G$11:G$14),2)</f>
        <v>-8.3970633862318316</v>
      </c>
      <c r="AC1" s="45">
        <f t="shared" ref="AC1:AC2" si="4">LOG(H1/AVERAGE(H$11:H$14),2)</f>
        <v>-5.5985240137382348</v>
      </c>
      <c r="AD1" s="45">
        <f t="shared" ref="AD1:AD2" si="5">LOG(I1/AVERAGE(I$11:I$14),2)</f>
        <v>-5.8129482263896888</v>
      </c>
      <c r="AE1" s="45">
        <f t="shared" ref="AE1:AE2" si="6">LOG(J1/AVERAGE(J$11:J$14),2)</f>
        <v>-3.8953949567706894</v>
      </c>
      <c r="AF1" s="45">
        <f t="shared" ref="AF1:AF2" si="7">LOG(K1/AVERAGE(K$11:K$14),2)</f>
        <v>-4.0344238306035249</v>
      </c>
      <c r="AG1" s="45">
        <f t="shared" ref="AG1:AG2" si="8">LOG(L1/AVERAGE(L$11:L$14),2)</f>
        <v>-3.4851272331413612</v>
      </c>
      <c r="AH1" s="45">
        <f t="shared" ref="AH1:AH2" si="9">LOG(M1/AVERAGE(M$11:M$14),2)</f>
        <v>-3.7404061254587373</v>
      </c>
      <c r="AI1" s="45">
        <f t="shared" ref="AI1:AI2" si="10">LOG(N1/AVERAGE(N$11:N$14),2)</f>
        <v>-1.6814704815745025</v>
      </c>
      <c r="AJ1" s="45">
        <f t="shared" ref="AJ1:AJ2" si="11">LOG(O1/AVERAGE(O$11:O$14),2)</f>
        <v>-1.7725895038969277</v>
      </c>
      <c r="AK1" s="45">
        <f t="shared" ref="AK1:AK2" si="12">LOG(P1/AVERAGE(P$11:P$14),2)</f>
        <v>-7.583766590262929</v>
      </c>
      <c r="AL1" s="45">
        <f t="shared" ref="AL1:AL2" si="13">LOG(Q1/AVERAGE(Q$11:Q$14),2)</f>
        <v>-7.6897372606753116</v>
      </c>
      <c r="AM1" s="45">
        <f t="shared" ref="AM1:AM2" si="14">LOG(R1/AVERAGE(R$11:R$14),2)</f>
        <v>-6.0257784411911066</v>
      </c>
      <c r="AN1" s="45">
        <f t="shared" ref="AN1:AN2" si="15">LOG(S1/AVERAGE(S$11:S$14),2)</f>
        <v>-5.9464189597951567</v>
      </c>
      <c r="AO1" s="45">
        <f t="shared" ref="AO1:AO2" si="16">LOG(T1/AVERAGE(T$11:T$14),2)</f>
        <v>-4.5613940295827522</v>
      </c>
      <c r="AP1" s="45">
        <f t="shared" ref="AP1:AP2" si="17">LOG(U1/AVERAGE(U$11:U$14),2)</f>
        <v>-2.8166927866369402</v>
      </c>
      <c r="AQ1" s="45">
        <f t="shared" ref="AQ1:AQ2" si="18">LOG(V1/AVERAGE(V$11:V$14),2)</f>
        <v>-7.0700072076293612</v>
      </c>
      <c r="AR1" s="45">
        <f t="shared" ref="AR1:AR2" si="19">LOG(W1/AVERAGE(W$11:W$14),2)</f>
        <v>-6.7265811120184011</v>
      </c>
    </row>
    <row r="2" spans="1:44" x14ac:dyDescent="0.2">
      <c r="C2" t="s">
        <v>144</v>
      </c>
      <c r="D2" s="38">
        <f>MIN(D10:D57)</f>
        <v>823</v>
      </c>
      <c r="E2" s="38">
        <f t="shared" ref="E2:W2" si="20">MIN(E10:E57)</f>
        <v>824</v>
      </c>
      <c r="F2" s="38">
        <f t="shared" si="20"/>
        <v>43</v>
      </c>
      <c r="G2" s="38">
        <f t="shared" si="20"/>
        <v>29</v>
      </c>
      <c r="H2" s="38">
        <f t="shared" si="20"/>
        <v>983</v>
      </c>
      <c r="I2" s="38">
        <f t="shared" si="20"/>
        <v>994</v>
      </c>
      <c r="J2" s="38">
        <f t="shared" si="20"/>
        <v>59</v>
      </c>
      <c r="K2" s="38">
        <f t="shared" si="20"/>
        <v>77</v>
      </c>
      <c r="L2" s="38">
        <f t="shared" si="20"/>
        <v>99</v>
      </c>
      <c r="M2" s="38">
        <f t="shared" si="20"/>
        <v>106</v>
      </c>
      <c r="N2" s="38">
        <f t="shared" si="20"/>
        <v>84</v>
      </c>
      <c r="O2" s="38">
        <f t="shared" si="20"/>
        <v>90</v>
      </c>
      <c r="P2" s="38">
        <f t="shared" si="20"/>
        <v>662</v>
      </c>
      <c r="Q2" s="38">
        <f t="shared" si="20"/>
        <v>592</v>
      </c>
      <c r="R2" s="38">
        <f t="shared" si="20"/>
        <v>340</v>
      </c>
      <c r="S2" s="38">
        <f t="shared" si="20"/>
        <v>414</v>
      </c>
      <c r="T2" s="38">
        <f t="shared" si="20"/>
        <v>110</v>
      </c>
      <c r="U2" s="38">
        <f t="shared" si="20"/>
        <v>141</v>
      </c>
      <c r="V2" s="38">
        <f t="shared" si="20"/>
        <v>646</v>
      </c>
      <c r="W2" s="38">
        <f t="shared" si="20"/>
        <v>484</v>
      </c>
      <c r="Y2" s="45">
        <f t="shared" ref="Y2" si="21">LOG(D2/AVERAGE(D$11:D$14),2)</f>
        <v>-1.7989412177704118</v>
      </c>
      <c r="Z2" s="45">
        <f t="shared" si="1"/>
        <v>-1.9557768513206411</v>
      </c>
      <c r="AA2" s="45">
        <f t="shared" si="2"/>
        <v>-8.5897382329128131</v>
      </c>
      <c r="AB2" s="45">
        <f t="shared" si="3"/>
        <v>-7.3464373131618625</v>
      </c>
      <c r="AC2" s="45">
        <f t="shared" si="4"/>
        <v>-1.8862950978935351</v>
      </c>
      <c r="AD2" s="45">
        <f t="shared" si="5"/>
        <v>-2.1226327255223048</v>
      </c>
      <c r="AE2" s="45">
        <f t="shared" si="6"/>
        <v>-2.405069330187608</v>
      </c>
      <c r="AF2" s="45">
        <f t="shared" si="7"/>
        <v>-2.2270689085459212</v>
      </c>
      <c r="AG2" s="45">
        <f t="shared" si="8"/>
        <v>-2.2820353677638496</v>
      </c>
      <c r="AH2" s="45">
        <f t="shared" si="9"/>
        <v>-2.4882191018619357</v>
      </c>
      <c r="AI2" s="45">
        <f t="shared" si="10"/>
        <v>-1.0170735133589415</v>
      </c>
      <c r="AJ2" s="45">
        <f t="shared" si="11"/>
        <v>-1.1136264217319947</v>
      </c>
      <c r="AK2" s="45">
        <f t="shared" si="12"/>
        <v>-3.257473302814164</v>
      </c>
      <c r="AL2" s="45">
        <f t="shared" si="13"/>
        <v>-3.546373085504134</v>
      </c>
      <c r="AM2" s="45">
        <f t="shared" si="14"/>
        <v>-2.6387553180818593</v>
      </c>
      <c r="AN2" s="45">
        <f t="shared" si="15"/>
        <v>-2.4817506927917115</v>
      </c>
      <c r="AO2" s="45">
        <f t="shared" si="16"/>
        <v>-3.119884318942717</v>
      </c>
      <c r="AP2" s="45">
        <f t="shared" si="17"/>
        <v>-2.1365730528754439</v>
      </c>
      <c r="AQ2" s="45">
        <f t="shared" si="18"/>
        <v>-2.6172599022972767</v>
      </c>
      <c r="AR2" s="45">
        <f t="shared" si="19"/>
        <v>-2.7384552123066928</v>
      </c>
    </row>
    <row r="4" spans="1:44" x14ac:dyDescent="0.2">
      <c r="C4" t="s">
        <v>145</v>
      </c>
      <c r="D4" s="45">
        <f>AVERAGE(LARGE(D10:D57,{1;2;3}))/AVERAGE(SMALL(D10:D57,{1;2;3}))</f>
        <v>3.2483702737940026</v>
      </c>
      <c r="E4" s="45">
        <f>AVERAGE(LARGE(E10:E57,{1;2;3}))/AVERAGE(SMALL(E10:E57,{1;2;3}))</f>
        <v>3.9226100151745067</v>
      </c>
      <c r="F4" s="45">
        <f>AVERAGE(LARGE(F10:F57,{1;2;3}))/AVERAGE(SMALL(F10:F57,{1;2;3}))</f>
        <v>379.07482993197283</v>
      </c>
      <c r="G4" s="45">
        <f>AVERAGE(LARGE(G10:G57,{1;2;3}))/AVERAGE(SMALL(G10:G57,{1;2;3}))</f>
        <v>259.6236559139785</v>
      </c>
      <c r="H4" s="45">
        <f>AVERAGE(LARGE(H10:H57,{1;2;3}))/AVERAGE(SMALL(H10:H57,{1;2;3}))</f>
        <v>2.4960309383268875</v>
      </c>
      <c r="I4" s="45">
        <f>AVERAGE(LARGE(I10:I57,{1;2;3}))/AVERAGE(SMALL(I10:I57,{1;2;3}))</f>
        <v>2.7023454951600892</v>
      </c>
      <c r="J4" s="45">
        <f>AVERAGE(LARGE(J10:J57,{1;2;3}))/AVERAGE(SMALL(J10:J57,{1;2;3}))</f>
        <v>3.5828025477707004</v>
      </c>
      <c r="K4" s="45">
        <f>AVERAGE(LARGE(K10:K57,{1;2;3}))/AVERAGE(SMALL(K10:K57,{1;2;3}))</f>
        <v>3.92604501607717</v>
      </c>
      <c r="L4" s="45">
        <f>AVERAGE(LARGE(L10:L57,{1;2;3}))/AVERAGE(SMALL(L10:L57,{1;2;3}))</f>
        <v>3.784313725490196</v>
      </c>
      <c r="M4" s="45">
        <f>AVERAGE(LARGE(M10:M57,{1;2;3}))/AVERAGE(SMALL(M10:M57,{1;2;3}))</f>
        <v>5.6819571865443432</v>
      </c>
      <c r="N4" s="45">
        <f>AVERAGE(LARGE(N10:N57,{1;2;3}))/AVERAGE(SMALL(N10:N57,{1;2;3}))</f>
        <v>2.0919117647058822</v>
      </c>
      <c r="O4" s="45">
        <f>AVERAGE(LARGE(O10:O57,{1;2;3}))/AVERAGE(SMALL(O10:O57,{1;2;3}))</f>
        <v>2.1515151515151514</v>
      </c>
      <c r="P4" s="45">
        <f>AVERAGE(LARGE(P10:P57,{1;2;3}))/AVERAGE(SMALL(P10:P57,{1;2;3}))</f>
        <v>6.0516790231138247</v>
      </c>
      <c r="Q4" s="45">
        <f>AVERAGE(LARGE(Q10:Q57,{1;2;3}))/AVERAGE(SMALL(Q10:Q57,{1;2;3}))</f>
        <v>8.667950236966826</v>
      </c>
      <c r="R4" s="45">
        <f>AVERAGE(LARGE(R10:R57,{1;2;3}))/AVERAGE(SMALL(R10:R57,{1;2;3}))</f>
        <v>4.6190180236171532</v>
      </c>
      <c r="S4" s="45">
        <f>AVERAGE(LARGE(S10:S57,{1;2;3}))/AVERAGE(SMALL(S10:S57,{1;2;3}))</f>
        <v>4.6912790697674414</v>
      </c>
      <c r="T4" s="45">
        <f>AVERAGE(LARGE(T10:T57,{1;2;3}))/AVERAGE(SMALL(T10:T57,{1;2;3}))</f>
        <v>5.5055999999999994</v>
      </c>
      <c r="U4" s="45">
        <f>AVERAGE(LARGE(U10:U57,{1;2;3}))/AVERAGE(SMALL(U10:U57,{1;2;3}))</f>
        <v>4.1875</v>
      </c>
      <c r="V4" s="45">
        <f>AVERAGE(LARGE(V10:V57,{1;2;3}))/AVERAGE(SMALL(V10:V57,{1;2;3}))</f>
        <v>4.0011435105774726</v>
      </c>
      <c r="W4" s="45">
        <f>AVERAGE(LARGE(W10:W57,{1;2;3}))/AVERAGE(SMALL(W10:W57,{1;2;3}))</f>
        <v>3.7861702127659576</v>
      </c>
    </row>
    <row r="8" spans="1:44" x14ac:dyDescent="0.2">
      <c r="D8" t="s">
        <v>129</v>
      </c>
      <c r="E8" t="s">
        <v>132</v>
      </c>
      <c r="F8" t="s">
        <v>129</v>
      </c>
      <c r="G8" t="s">
        <v>132</v>
      </c>
      <c r="H8" t="s">
        <v>129</v>
      </c>
      <c r="I8" t="s">
        <v>132</v>
      </c>
      <c r="J8" t="s">
        <v>129</v>
      </c>
      <c r="K8" t="s">
        <v>132</v>
      </c>
      <c r="L8" t="s">
        <v>129</v>
      </c>
      <c r="M8" t="s">
        <v>132</v>
      </c>
      <c r="N8" t="s">
        <v>129</v>
      </c>
      <c r="O8" t="s">
        <v>132</v>
      </c>
      <c r="P8" t="s">
        <v>129</v>
      </c>
      <c r="Q8" t="s">
        <v>132</v>
      </c>
      <c r="R8" t="s">
        <v>129</v>
      </c>
      <c r="S8" t="s">
        <v>132</v>
      </c>
      <c r="T8" t="s">
        <v>129</v>
      </c>
      <c r="U8" t="s">
        <v>132</v>
      </c>
      <c r="V8" t="s">
        <v>129</v>
      </c>
      <c r="W8" t="s">
        <v>132</v>
      </c>
      <c r="Y8" t="s">
        <v>129</v>
      </c>
      <c r="Z8" t="s">
        <v>132</v>
      </c>
      <c r="AA8" t="s">
        <v>129</v>
      </c>
      <c r="AB8" t="s">
        <v>132</v>
      </c>
      <c r="AC8" t="s">
        <v>129</v>
      </c>
      <c r="AD8" t="s">
        <v>132</v>
      </c>
      <c r="AE8" t="s">
        <v>129</v>
      </c>
      <c r="AF8" t="s">
        <v>132</v>
      </c>
      <c r="AG8" t="s">
        <v>129</v>
      </c>
      <c r="AH8" t="s">
        <v>132</v>
      </c>
      <c r="AI8" t="s">
        <v>129</v>
      </c>
      <c r="AJ8" t="s">
        <v>132</v>
      </c>
      <c r="AK8" t="s">
        <v>129</v>
      </c>
      <c r="AL8" t="s">
        <v>132</v>
      </c>
      <c r="AM8" t="s">
        <v>129</v>
      </c>
      <c r="AN8" t="s">
        <v>132</v>
      </c>
      <c r="AO8" t="s">
        <v>129</v>
      </c>
      <c r="AP8" t="s">
        <v>132</v>
      </c>
      <c r="AQ8" t="s">
        <v>129</v>
      </c>
      <c r="AR8" t="s">
        <v>132</v>
      </c>
    </row>
    <row r="9" spans="1:44" x14ac:dyDescent="0.2">
      <c r="A9" t="s">
        <v>66</v>
      </c>
      <c r="B9" t="s">
        <v>65</v>
      </c>
      <c r="C9" t="s">
        <v>93</v>
      </c>
      <c r="D9" t="s">
        <v>140</v>
      </c>
      <c r="E9" t="s">
        <v>140</v>
      </c>
      <c r="F9" t="s">
        <v>95</v>
      </c>
      <c r="G9" t="s">
        <v>95</v>
      </c>
      <c r="H9" t="s">
        <v>141</v>
      </c>
      <c r="I9" t="s">
        <v>141</v>
      </c>
      <c r="J9" t="s">
        <v>134</v>
      </c>
      <c r="K9" t="s">
        <v>134</v>
      </c>
      <c r="L9" t="s">
        <v>136</v>
      </c>
      <c r="M9" t="s">
        <v>136</v>
      </c>
      <c r="N9" t="s">
        <v>138</v>
      </c>
      <c r="O9" t="s">
        <v>138</v>
      </c>
      <c r="P9" t="s">
        <v>139</v>
      </c>
      <c r="Q9" t="s">
        <v>139</v>
      </c>
      <c r="R9" t="s">
        <v>133</v>
      </c>
      <c r="S9" t="s">
        <v>133</v>
      </c>
      <c r="T9" t="s">
        <v>135</v>
      </c>
      <c r="U9" t="s">
        <v>135</v>
      </c>
      <c r="V9" t="s">
        <v>137</v>
      </c>
      <c r="W9" t="s">
        <v>137</v>
      </c>
      <c r="Y9" t="s">
        <v>140</v>
      </c>
      <c r="Z9" t="s">
        <v>140</v>
      </c>
      <c r="AA9" t="s">
        <v>95</v>
      </c>
      <c r="AB9" t="s">
        <v>95</v>
      </c>
      <c r="AC9" t="s">
        <v>141</v>
      </c>
      <c r="AD9" t="s">
        <v>141</v>
      </c>
      <c r="AE9" t="s">
        <v>134</v>
      </c>
      <c r="AF9" t="s">
        <v>134</v>
      </c>
      <c r="AG9" t="s">
        <v>136</v>
      </c>
      <c r="AH9" t="s">
        <v>136</v>
      </c>
      <c r="AI9" t="s">
        <v>138</v>
      </c>
      <c r="AJ9" t="s">
        <v>138</v>
      </c>
      <c r="AK9" t="s">
        <v>139</v>
      </c>
      <c r="AL9" t="s">
        <v>139</v>
      </c>
      <c r="AM9" t="s">
        <v>133</v>
      </c>
      <c r="AN9" t="s">
        <v>133</v>
      </c>
      <c r="AO9" t="s">
        <v>135</v>
      </c>
      <c r="AP9" t="s">
        <v>135</v>
      </c>
      <c r="AQ9" t="s">
        <v>137</v>
      </c>
      <c r="AR9" t="s">
        <v>137</v>
      </c>
    </row>
    <row r="10" spans="1:44" x14ac:dyDescent="0.2">
      <c r="A10" t="s">
        <v>43</v>
      </c>
      <c r="B10">
        <v>1</v>
      </c>
      <c r="C10" t="s">
        <v>142</v>
      </c>
      <c r="D10">
        <v>823</v>
      </c>
      <c r="E10">
        <v>1026</v>
      </c>
      <c r="F10">
        <v>52</v>
      </c>
      <c r="G10">
        <v>40</v>
      </c>
      <c r="H10">
        <v>983</v>
      </c>
      <c r="I10">
        <v>994</v>
      </c>
      <c r="J10">
        <v>59</v>
      </c>
      <c r="K10">
        <v>77</v>
      </c>
      <c r="L10">
        <v>99</v>
      </c>
      <c r="M10">
        <v>108</v>
      </c>
      <c r="N10">
        <v>84</v>
      </c>
      <c r="O10">
        <v>100</v>
      </c>
      <c r="P10">
        <v>662</v>
      </c>
      <c r="Q10">
        <v>592</v>
      </c>
      <c r="R10">
        <v>340</v>
      </c>
      <c r="S10">
        <v>414</v>
      </c>
      <c r="T10">
        <v>110</v>
      </c>
      <c r="U10">
        <v>141</v>
      </c>
      <c r="V10">
        <v>646</v>
      </c>
      <c r="W10">
        <v>484</v>
      </c>
      <c r="Y10" s="45">
        <f>LOG(D10/AVERAGE(D$11:D$14),2)</f>
        <v>-1.7989412177704118</v>
      </c>
      <c r="Z10" s="45">
        <f t="shared" ref="Z10:AR10" si="22">LOG(E10/AVERAGE(E$11:E$14),2)</f>
        <v>-1.6394623628968057</v>
      </c>
      <c r="AA10" s="45">
        <f t="shared" si="22"/>
        <v>-8.3155632694738184</v>
      </c>
      <c r="AB10" s="45">
        <f t="shared" si="22"/>
        <v>-6.8824902134020727</v>
      </c>
      <c r="AC10" s="45">
        <f t="shared" si="22"/>
        <v>-1.8862950978935351</v>
      </c>
      <c r="AD10" s="45">
        <f t="shared" si="22"/>
        <v>-2.1226327255223048</v>
      </c>
      <c r="AE10" s="45">
        <f t="shared" si="22"/>
        <v>-2.405069330187608</v>
      </c>
      <c r="AF10" s="45">
        <f t="shared" si="22"/>
        <v>-2.2270689085459212</v>
      </c>
      <c r="AG10" s="45">
        <f t="shared" si="22"/>
        <v>-2.2820353677638496</v>
      </c>
      <c r="AH10" s="45">
        <f t="shared" si="22"/>
        <v>-2.4612520542616663</v>
      </c>
      <c r="AI10" s="45">
        <f t="shared" si="22"/>
        <v>-1.0170735133589415</v>
      </c>
      <c r="AJ10" s="45">
        <f t="shared" si="22"/>
        <v>-0.96162332828694452</v>
      </c>
      <c r="AK10" s="45">
        <f t="shared" si="22"/>
        <v>-3.257473302814164</v>
      </c>
      <c r="AL10" s="45">
        <f t="shared" si="22"/>
        <v>-3.546373085504134</v>
      </c>
      <c r="AM10" s="45">
        <f t="shared" si="22"/>
        <v>-2.6387553180818593</v>
      </c>
      <c r="AN10" s="45">
        <f t="shared" si="22"/>
        <v>-2.4817506927917115</v>
      </c>
      <c r="AO10" s="45">
        <f t="shared" si="22"/>
        <v>-3.119884318942717</v>
      </c>
      <c r="AP10" s="45">
        <f t="shared" si="22"/>
        <v>-2.1365730528754439</v>
      </c>
      <c r="AQ10" s="45">
        <f t="shared" si="22"/>
        <v>-2.6172599022972767</v>
      </c>
      <c r="AR10" s="45">
        <f t="shared" si="22"/>
        <v>-2.7384552123066928</v>
      </c>
    </row>
    <row r="11" spans="1:44" x14ac:dyDescent="0.2">
      <c r="A11" t="s">
        <v>42</v>
      </c>
      <c r="B11">
        <v>1</v>
      </c>
      <c r="C11" t="s">
        <v>67</v>
      </c>
      <c r="D11">
        <v>2587</v>
      </c>
      <c r="E11">
        <v>2624</v>
      </c>
      <c r="F11">
        <v>16669</v>
      </c>
      <c r="G11">
        <v>5150</v>
      </c>
      <c r="H11">
        <v>3639</v>
      </c>
      <c r="I11">
        <v>3744</v>
      </c>
      <c r="J11">
        <v>286</v>
      </c>
      <c r="K11">
        <v>384</v>
      </c>
      <c r="L11">
        <v>485</v>
      </c>
      <c r="M11">
        <v>572</v>
      </c>
      <c r="N11">
        <v>166</v>
      </c>
      <c r="O11">
        <v>182</v>
      </c>
      <c r="P11">
        <v>6313</v>
      </c>
      <c r="Q11">
        <v>6480</v>
      </c>
      <c r="R11">
        <v>2009</v>
      </c>
      <c r="S11">
        <v>2126</v>
      </c>
      <c r="T11">
        <v>1024</v>
      </c>
      <c r="U11">
        <v>597</v>
      </c>
      <c r="V11">
        <v>3722</v>
      </c>
      <c r="W11">
        <v>3121</v>
      </c>
      <c r="Y11" s="45">
        <f t="shared" ref="Y11:Y57" si="23">LOG(D11/AVERAGE(D$11:D$14),2)</f>
        <v>-0.14662549950729642</v>
      </c>
      <c r="Z11" s="45">
        <f t="shared" ref="Z11:Z57" si="24">LOG(E11/AVERAGE(E$11:E$14),2)</f>
        <v>-0.2847253738857759</v>
      </c>
      <c r="AA11" s="45">
        <f t="shared" ref="AA11:AA57" si="25">LOG(F11/AVERAGE(F$11:F$14),2)</f>
        <v>8.8769492693771199E-3</v>
      </c>
      <c r="AB11" s="45">
        <f t="shared" ref="AB11:AB57" si="26">LOG(G11/AVERAGE(G$11:G$14),2)</f>
        <v>0.12593840866850831</v>
      </c>
      <c r="AC11" s="45">
        <f t="shared" ref="AC11:AC57" si="27">LOG(H11/AVERAGE(H$11:H$14),2)</f>
        <v>1.9836316075506504E-3</v>
      </c>
      <c r="AD11" s="45">
        <f t="shared" ref="AD11:AD57" si="28">LOG(I11/AVERAGE(I$11:I$14),2)</f>
        <v>-0.20937004750118623</v>
      </c>
      <c r="AE11" s="45">
        <f t="shared" ref="AE11:AE57" si="29">LOG(J11/AVERAGE(J$11:J$14),2)</f>
        <v>-0.12784104277105995</v>
      </c>
      <c r="AF11" s="45">
        <f t="shared" ref="AF11:AF57" si="30">LOG(K11/AVERAGE(K$11:K$14),2)</f>
        <v>9.1107051480333656E-2</v>
      </c>
      <c r="AG11" s="45">
        <f t="shared" ref="AG11:AG57" si="31">LOG(L11/AVERAGE(L$11:L$14),2)</f>
        <v>1.0448949231030666E-2</v>
      </c>
      <c r="AH11" s="45">
        <f t="shared" ref="AH11:AH57" si="32">LOG(M11/AVERAGE(M$11:M$14),2)</f>
        <v>-5.626821964674527E-2</v>
      </c>
      <c r="AI11" s="45">
        <f t="shared" ref="AI11:AI57" si="33">LOG(N11/AVERAGE(N$11:N$14),2)</f>
        <v>-3.4351504790777039E-2</v>
      </c>
      <c r="AJ11" s="45">
        <f t="shared" ref="AJ11:AJ57" si="34">LOG(O11/AVERAGE(O$11:O$14),2)</f>
        <v>-9.7684877862972988E-2</v>
      </c>
      <c r="AK11" s="45">
        <f t="shared" ref="AK11:AK57" si="35">LOG(P11/AVERAGE(P$11:P$14),2)</f>
        <v>-4.0506738583936282E-3</v>
      </c>
      <c r="AL11" s="45">
        <f t="shared" ref="AL11:AL57" si="36">LOG(Q11/AVERAGE(Q$11:Q$14),2)</f>
        <v>-9.4048353361096668E-2</v>
      </c>
      <c r="AM11" s="45">
        <f t="shared" ref="AM11:AM57" si="37">LOG(R11/AVERAGE(R$11:R$14),2)</f>
        <v>-7.5884405486269069E-2</v>
      </c>
      <c r="AN11" s="45">
        <f t="shared" ref="AN11:AN57" si="38">LOG(S11/AVERAGE(S$11:S$14),2)</f>
        <v>-0.12131176875993212</v>
      </c>
      <c r="AO11" s="45">
        <f t="shared" ref="AO11:AO57" si="39">LOG(T11/AVERAGE(T$11:T$14),2)</f>
        <v>9.8755967532623681E-2</v>
      </c>
      <c r="AP11" s="45">
        <f t="shared" ref="AP11:AP57" si="40">LOG(U11/AVERAGE(U$11:U$14),2)</f>
        <v>-5.4537284009432557E-2</v>
      </c>
      <c r="AQ11" s="45">
        <f t="shared" ref="AQ11:AQ57" si="41">LOG(V11/AVERAGE(V$11:V$14),2)</f>
        <v>-9.07879169320501E-2</v>
      </c>
      <c r="AR11" s="45">
        <f t="shared" ref="AR11:AR57" si="42">LOG(W11/AVERAGE(W$11:W$14),2)</f>
        <v>-4.9525807662076933E-2</v>
      </c>
    </row>
    <row r="12" spans="1:44" x14ac:dyDescent="0.2">
      <c r="A12" t="s">
        <v>42</v>
      </c>
      <c r="B12">
        <v>7</v>
      </c>
      <c r="C12" t="s">
        <v>67</v>
      </c>
      <c r="D12">
        <v>2948</v>
      </c>
      <c r="E12">
        <v>2943</v>
      </c>
      <c r="F12">
        <v>16398</v>
      </c>
      <c r="G12">
        <v>6102</v>
      </c>
      <c r="H12">
        <v>3420</v>
      </c>
      <c r="I12">
        <v>4200</v>
      </c>
      <c r="J12">
        <v>327</v>
      </c>
      <c r="K12">
        <v>311</v>
      </c>
      <c r="L12">
        <v>454</v>
      </c>
      <c r="M12">
        <v>609</v>
      </c>
      <c r="N12">
        <v>165</v>
      </c>
      <c r="O12">
        <v>198</v>
      </c>
      <c r="P12">
        <v>6032</v>
      </c>
      <c r="Q12">
        <v>6790</v>
      </c>
      <c r="R12">
        <v>2022</v>
      </c>
      <c r="S12">
        <v>2060</v>
      </c>
      <c r="T12">
        <v>959</v>
      </c>
      <c r="U12">
        <v>676</v>
      </c>
      <c r="V12">
        <v>3956</v>
      </c>
      <c r="W12">
        <v>3034</v>
      </c>
      <c r="Y12" s="45">
        <f t="shared" si="23"/>
        <v>4.1830970903032359E-2</v>
      </c>
      <c r="Z12" s="45">
        <f t="shared" si="24"/>
        <v>-0.11920555156346477</v>
      </c>
      <c r="AA12" s="45">
        <f t="shared" si="25"/>
        <v>-1.47707423705479E-2</v>
      </c>
      <c r="AB12" s="45">
        <f t="shared" si="26"/>
        <v>0.37064815628922165</v>
      </c>
      <c r="AC12" s="45">
        <f t="shared" si="27"/>
        <v>-8.7562094460855652E-2</v>
      </c>
      <c r="AD12" s="45">
        <f t="shared" si="28"/>
        <v>-4.3561154531105761E-2</v>
      </c>
      <c r="AE12" s="45">
        <f t="shared" si="29"/>
        <v>6.5434445948633138E-2</v>
      </c>
      <c r="AF12" s="45">
        <f t="shared" si="30"/>
        <v>-0.21308467911022003</v>
      </c>
      <c r="AG12" s="45">
        <f t="shared" si="31"/>
        <v>-8.4843500552544276E-2</v>
      </c>
      <c r="AH12" s="45">
        <f t="shared" si="32"/>
        <v>3.4158861481197809E-2</v>
      </c>
      <c r="AI12" s="45">
        <f t="shared" si="33"/>
        <v>-4.3068721891885979E-2</v>
      </c>
      <c r="AJ12" s="45">
        <f t="shared" si="34"/>
        <v>2.3877102017940438E-2</v>
      </c>
      <c r="AK12" s="45">
        <f t="shared" si="35"/>
        <v>-6.9739996352717534E-2</v>
      </c>
      <c r="AL12" s="45">
        <f t="shared" si="36"/>
        <v>-2.6630592000989526E-2</v>
      </c>
      <c r="AM12" s="45">
        <f t="shared" si="37"/>
        <v>-6.6578972316546248E-2</v>
      </c>
      <c r="AN12" s="45">
        <f t="shared" si="38"/>
        <v>-0.1668090282204561</v>
      </c>
      <c r="AO12" s="45">
        <f t="shared" si="39"/>
        <v>4.1429725507542139E-3</v>
      </c>
      <c r="AP12" s="45">
        <f t="shared" si="40"/>
        <v>0.12475503100794677</v>
      </c>
      <c r="AQ12" s="45">
        <f t="shared" si="41"/>
        <v>-2.8235462320906732E-3</v>
      </c>
      <c r="AR12" s="45">
        <f t="shared" si="42"/>
        <v>-9.0313079334253796E-2</v>
      </c>
    </row>
    <row r="13" spans="1:44" x14ac:dyDescent="0.2">
      <c r="A13" t="s">
        <v>43</v>
      </c>
      <c r="B13">
        <v>7</v>
      </c>
      <c r="C13" t="s">
        <v>67</v>
      </c>
      <c r="D13">
        <v>2832</v>
      </c>
      <c r="E13">
        <v>4333</v>
      </c>
      <c r="F13">
        <v>15673</v>
      </c>
      <c r="G13">
        <v>4287</v>
      </c>
      <c r="H13">
        <v>3496</v>
      </c>
      <c r="I13">
        <v>4984</v>
      </c>
      <c r="J13">
        <v>291</v>
      </c>
      <c r="K13">
        <v>356</v>
      </c>
      <c r="L13">
        <v>429</v>
      </c>
      <c r="M13">
        <v>630</v>
      </c>
      <c r="N13">
        <v>153</v>
      </c>
      <c r="O13">
        <v>212</v>
      </c>
      <c r="P13">
        <v>6062</v>
      </c>
      <c r="Q13">
        <v>7252</v>
      </c>
      <c r="R13">
        <v>1959</v>
      </c>
      <c r="S13">
        <v>2698</v>
      </c>
      <c r="T13">
        <v>808</v>
      </c>
      <c r="U13">
        <v>576</v>
      </c>
      <c r="V13">
        <v>3749</v>
      </c>
      <c r="W13">
        <v>3541</v>
      </c>
      <c r="Y13" s="45">
        <f t="shared" si="23"/>
        <v>-1.6084288109039883E-2</v>
      </c>
      <c r="Z13" s="45">
        <f t="shared" si="24"/>
        <v>0.43887314276800904</v>
      </c>
      <c r="AA13" s="45">
        <f t="shared" si="25"/>
        <v>-8.0009252704709391E-2</v>
      </c>
      <c r="AB13" s="45">
        <f t="shared" si="26"/>
        <v>-0.13866560647246218</v>
      </c>
      <c r="AC13" s="45">
        <f t="shared" si="27"/>
        <v>-5.5853234733517401E-2</v>
      </c>
      <c r="AD13" s="45">
        <f t="shared" si="28"/>
        <v>0.20335358593941125</v>
      </c>
      <c r="AE13" s="45">
        <f t="shared" si="29"/>
        <v>-0.10283703664116549</v>
      </c>
      <c r="AF13" s="45">
        <f t="shared" si="30"/>
        <v>-1.8122018274424726E-2</v>
      </c>
      <c r="AG13" s="45">
        <f t="shared" si="31"/>
        <v>-0.16655815034391372</v>
      </c>
      <c r="AH13" s="45">
        <f t="shared" si="32"/>
        <v>8.3068461962144055E-2</v>
      </c>
      <c r="AI13" s="45">
        <f t="shared" si="33"/>
        <v>-0.15200309344504997</v>
      </c>
      <c r="AJ13" s="45">
        <f t="shared" si="34"/>
        <v>0.12244093650153012</v>
      </c>
      <c r="AK13" s="45">
        <f t="shared" si="35"/>
        <v>-6.2582572837052736E-2</v>
      </c>
      <c r="AL13" s="45">
        <f t="shared" si="36"/>
        <v>6.8336758611074355E-2</v>
      </c>
      <c r="AM13" s="45">
        <f t="shared" si="37"/>
        <v>-0.1122445719519741</v>
      </c>
      <c r="AN13" s="45">
        <f t="shared" si="38"/>
        <v>0.22243698265723061</v>
      </c>
      <c r="AO13" s="45">
        <f t="shared" si="39"/>
        <v>-0.24303254971558166</v>
      </c>
      <c r="AP13" s="45">
        <f t="shared" si="40"/>
        <v>-0.10619940383192514</v>
      </c>
      <c r="AQ13" s="45">
        <f t="shared" si="41"/>
        <v>-8.0360146703111063E-2</v>
      </c>
      <c r="AR13" s="45">
        <f t="shared" si="42"/>
        <v>0.13262267880962908</v>
      </c>
    </row>
    <row r="14" spans="1:44" x14ac:dyDescent="0.2">
      <c r="A14" t="s">
        <v>44</v>
      </c>
      <c r="B14">
        <v>1</v>
      </c>
      <c r="C14" t="s">
        <v>67</v>
      </c>
      <c r="D14">
        <v>3088</v>
      </c>
      <c r="E14">
        <v>2886</v>
      </c>
      <c r="F14">
        <v>17527</v>
      </c>
      <c r="G14">
        <v>3339</v>
      </c>
      <c r="H14">
        <v>3981</v>
      </c>
      <c r="I14">
        <v>4387</v>
      </c>
      <c r="J14">
        <v>346</v>
      </c>
      <c r="K14">
        <v>391</v>
      </c>
      <c r="L14">
        <v>558</v>
      </c>
      <c r="M14">
        <v>568</v>
      </c>
      <c r="N14">
        <v>196</v>
      </c>
      <c r="O14">
        <v>187</v>
      </c>
      <c r="P14">
        <v>6916</v>
      </c>
      <c r="Q14">
        <v>7144</v>
      </c>
      <c r="R14">
        <v>2480</v>
      </c>
      <c r="S14">
        <v>2366</v>
      </c>
      <c r="T14">
        <v>1034</v>
      </c>
      <c r="U14">
        <v>631</v>
      </c>
      <c r="V14">
        <v>4428</v>
      </c>
      <c r="W14">
        <v>3224</v>
      </c>
      <c r="Y14" s="45">
        <f t="shared" si="23"/>
        <v>0.1087671990760429</v>
      </c>
      <c r="Z14" s="45">
        <f t="shared" si="24"/>
        <v>-0.14742179401266142</v>
      </c>
      <c r="AA14" s="45">
        <f t="shared" si="25"/>
        <v>8.1288471003536797E-2</v>
      </c>
      <c r="AB14" s="45">
        <f t="shared" si="26"/>
        <v>-0.49921793022631911</v>
      </c>
      <c r="AC14" s="45">
        <f t="shared" si="27"/>
        <v>0.13157245185723376</v>
      </c>
      <c r="AD14" s="45">
        <f t="shared" si="28"/>
        <v>1.9284223934639914E-2</v>
      </c>
      <c r="AE14" s="45">
        <f t="shared" si="29"/>
        <v>0.1469158480872752</v>
      </c>
      <c r="AF14" s="45">
        <f t="shared" si="30"/>
        <v>0.11716934806652973</v>
      </c>
      <c r="AG14" s="45">
        <f t="shared" si="31"/>
        <v>0.21272932398572816</v>
      </c>
      <c r="AH14" s="45">
        <f t="shared" si="32"/>
        <v>-6.6392436920452519E-2</v>
      </c>
      <c r="AI14" s="45">
        <f t="shared" si="33"/>
        <v>0.20531890797750635</v>
      </c>
      <c r="AJ14" s="45">
        <f t="shared" si="34"/>
        <v>-5.8585058174032444E-2</v>
      </c>
      <c r="AK14" s="45">
        <f t="shared" si="35"/>
        <v>0.12756144402089986</v>
      </c>
      <c r="AL14" s="45">
        <f t="shared" si="36"/>
        <v>4.6689913988139119E-2</v>
      </c>
      <c r="AM14" s="45">
        <f t="shared" si="37"/>
        <v>0.2279781510546765</v>
      </c>
      <c r="AN14" s="45">
        <f t="shared" si="38"/>
        <v>3.2996708048751711E-2</v>
      </c>
      <c r="AO14" s="45">
        <f t="shared" si="39"/>
        <v>0.11277643784755824</v>
      </c>
      <c r="AP14" s="45">
        <f t="shared" si="40"/>
        <v>2.5371789708311551E-2</v>
      </c>
      <c r="AQ14" s="45">
        <f t="shared" si="41"/>
        <v>0.15978924979035064</v>
      </c>
      <c r="AR14" s="45">
        <f t="shared" si="42"/>
        <v>-2.6824210533198797E-3</v>
      </c>
    </row>
    <row r="15" spans="1:44" x14ac:dyDescent="0.2">
      <c r="A15" t="s">
        <v>42</v>
      </c>
      <c r="B15">
        <v>10</v>
      </c>
      <c r="C15" t="s">
        <v>75</v>
      </c>
      <c r="D15">
        <v>2308</v>
      </c>
      <c r="E15">
        <v>2948</v>
      </c>
      <c r="F15">
        <v>64</v>
      </c>
      <c r="G15">
        <v>32</v>
      </c>
      <c r="H15">
        <v>3052</v>
      </c>
      <c r="I15">
        <v>3947</v>
      </c>
      <c r="J15">
        <v>284</v>
      </c>
      <c r="K15">
        <v>282</v>
      </c>
      <c r="L15">
        <v>422</v>
      </c>
      <c r="M15">
        <v>516</v>
      </c>
      <c r="N15">
        <v>149</v>
      </c>
      <c r="O15">
        <v>165</v>
      </c>
      <c r="P15">
        <v>5978</v>
      </c>
      <c r="Q15">
        <v>6428</v>
      </c>
      <c r="R15">
        <v>1422</v>
      </c>
      <c r="S15">
        <v>1723</v>
      </c>
      <c r="T15">
        <v>488</v>
      </c>
      <c r="U15">
        <v>401</v>
      </c>
      <c r="V15">
        <v>3165</v>
      </c>
      <c r="W15">
        <v>2419</v>
      </c>
      <c r="Y15" s="45">
        <f t="shared" si="23"/>
        <v>-0.31126232954655481</v>
      </c>
      <c r="Z15" s="45">
        <f t="shared" si="24"/>
        <v>-0.11675656940878984</v>
      </c>
      <c r="AA15" s="45">
        <f t="shared" si="25"/>
        <v>-8.016002987614911</v>
      </c>
      <c r="AB15" s="45">
        <f t="shared" si="26"/>
        <v>-7.2044183082894344</v>
      </c>
      <c r="AC15" s="45">
        <f t="shared" si="27"/>
        <v>-0.25180345739958537</v>
      </c>
      <c r="AD15" s="45">
        <f t="shared" si="28"/>
        <v>-0.13319396319148741</v>
      </c>
      <c r="AE15" s="45">
        <f t="shared" si="29"/>
        <v>-0.13796526004476725</v>
      </c>
      <c r="AF15" s="45">
        <f t="shared" si="30"/>
        <v>-0.35430409684202896</v>
      </c>
      <c r="AG15" s="45">
        <f t="shared" si="31"/>
        <v>-0.19029279913627428</v>
      </c>
      <c r="AH15" s="45">
        <f t="shared" si="32"/>
        <v>-0.20491230100188046</v>
      </c>
      <c r="AI15" s="45">
        <f t="shared" si="33"/>
        <v>-0.19022241567554019</v>
      </c>
      <c r="AJ15" s="45">
        <f t="shared" si="34"/>
        <v>-0.23915730381585334</v>
      </c>
      <c r="AK15" s="45">
        <f t="shared" si="35"/>
        <v>-8.2713527943287374E-2</v>
      </c>
      <c r="AL15" s="45">
        <f t="shared" si="36"/>
        <v>-0.10567223745798994</v>
      </c>
      <c r="AM15" s="45">
        <f t="shared" si="37"/>
        <v>-0.57444050460014562</v>
      </c>
      <c r="AN15" s="45">
        <f t="shared" si="38"/>
        <v>-0.42453066406608869</v>
      </c>
      <c r="AO15" s="45">
        <f t="shared" si="39"/>
        <v>-0.97050669490449015</v>
      </c>
      <c r="AP15" s="45">
        <f t="shared" si="40"/>
        <v>-0.62866597881931741</v>
      </c>
      <c r="AQ15" s="45">
        <f t="shared" si="41"/>
        <v>-0.32466047267549797</v>
      </c>
      <c r="AR15" s="45">
        <f t="shared" si="42"/>
        <v>-0.4171233956013623</v>
      </c>
    </row>
    <row r="16" spans="1:44" x14ac:dyDescent="0.2">
      <c r="A16" t="s">
        <v>43</v>
      </c>
      <c r="B16">
        <v>10</v>
      </c>
      <c r="C16" t="s">
        <v>75</v>
      </c>
      <c r="D16">
        <v>1736</v>
      </c>
      <c r="E16">
        <v>3880</v>
      </c>
      <c r="F16">
        <v>52</v>
      </c>
      <c r="G16">
        <v>34</v>
      </c>
      <c r="H16">
        <v>2354</v>
      </c>
      <c r="I16">
        <v>4566</v>
      </c>
      <c r="J16">
        <v>144</v>
      </c>
      <c r="K16">
        <v>328</v>
      </c>
      <c r="L16">
        <v>322</v>
      </c>
      <c r="M16">
        <v>606</v>
      </c>
      <c r="N16">
        <v>115</v>
      </c>
      <c r="O16">
        <v>195</v>
      </c>
      <c r="P16">
        <v>3553</v>
      </c>
      <c r="Q16">
        <v>7326</v>
      </c>
      <c r="R16">
        <v>1496</v>
      </c>
      <c r="S16">
        <v>2183</v>
      </c>
      <c r="T16">
        <v>168</v>
      </c>
      <c r="U16">
        <v>385</v>
      </c>
      <c r="V16">
        <v>1626</v>
      </c>
      <c r="W16">
        <v>3201</v>
      </c>
      <c r="Y16" s="45">
        <f t="shared" si="23"/>
        <v>-0.72213860574755817</v>
      </c>
      <c r="Z16" s="45">
        <f t="shared" si="24"/>
        <v>0.27956355857063037</v>
      </c>
      <c r="AA16" s="45">
        <f t="shared" si="25"/>
        <v>-8.3155632694738184</v>
      </c>
      <c r="AB16" s="45">
        <f t="shared" si="26"/>
        <v>-7.1169554670390953</v>
      </c>
      <c r="AC16" s="45">
        <f t="shared" si="27"/>
        <v>-0.62644409919567146</v>
      </c>
      <c r="AD16" s="45">
        <f t="shared" si="28"/>
        <v>7.6980377140110773E-2</v>
      </c>
      <c r="AE16" s="45">
        <f t="shared" si="29"/>
        <v>-1.117787378107137</v>
      </c>
      <c r="AF16" s="45">
        <f t="shared" si="30"/>
        <v>-0.13630344462273875</v>
      </c>
      <c r="AG16" s="45">
        <f t="shared" si="31"/>
        <v>-0.58047510972884231</v>
      </c>
      <c r="AH16" s="45">
        <f t="shared" si="32"/>
        <v>2.7034427047816431E-2</v>
      </c>
      <c r="AI16" s="45">
        <f t="shared" si="33"/>
        <v>-0.56390088519332648</v>
      </c>
      <c r="AJ16" s="45">
        <f t="shared" si="34"/>
        <v>1.8507956879414539E-3</v>
      </c>
      <c r="AK16" s="45">
        <f t="shared" si="35"/>
        <v>-0.83333873629015975</v>
      </c>
      <c r="AL16" s="45">
        <f t="shared" si="36"/>
        <v>8.2983534575475637E-2</v>
      </c>
      <c r="AM16" s="45">
        <f t="shared" si="37"/>
        <v>-0.50125179433192424</v>
      </c>
      <c r="AN16" s="45">
        <f t="shared" si="38"/>
        <v>-8.3141235300245864E-2</v>
      </c>
      <c r="AO16" s="45">
        <f t="shared" si="39"/>
        <v>-2.5089266096886162</v>
      </c>
      <c r="AP16" s="45">
        <f t="shared" si="40"/>
        <v>-0.68740976969197387</v>
      </c>
      <c r="AQ16" s="45">
        <f t="shared" si="41"/>
        <v>-1.2855387149161737</v>
      </c>
      <c r="AR16" s="45">
        <f t="shared" si="42"/>
        <v>-1.3011488035706153E-2</v>
      </c>
    </row>
    <row r="17" spans="1:44" x14ac:dyDescent="0.2">
      <c r="A17" t="s">
        <v>44</v>
      </c>
      <c r="B17">
        <v>9</v>
      </c>
      <c r="C17" t="s">
        <v>75</v>
      </c>
      <c r="D17">
        <v>2384</v>
      </c>
      <c r="E17">
        <v>2932</v>
      </c>
      <c r="F17">
        <v>43</v>
      </c>
      <c r="G17">
        <v>34</v>
      </c>
      <c r="H17">
        <v>3380</v>
      </c>
      <c r="I17">
        <v>4562</v>
      </c>
      <c r="J17">
        <v>205</v>
      </c>
      <c r="K17">
        <v>296</v>
      </c>
      <c r="L17">
        <v>376</v>
      </c>
      <c r="M17">
        <v>588</v>
      </c>
      <c r="N17">
        <v>136</v>
      </c>
      <c r="O17">
        <v>177</v>
      </c>
      <c r="P17">
        <v>6980</v>
      </c>
      <c r="Q17">
        <v>7738</v>
      </c>
      <c r="R17">
        <v>1408</v>
      </c>
      <c r="S17">
        <v>1709</v>
      </c>
      <c r="T17">
        <v>348</v>
      </c>
      <c r="U17">
        <v>385</v>
      </c>
      <c r="V17">
        <v>3020</v>
      </c>
      <c r="W17">
        <v>2772</v>
      </c>
      <c r="Y17" s="45">
        <f t="shared" si="23"/>
        <v>-0.26452131772987592</v>
      </c>
      <c r="Z17" s="45">
        <f t="shared" si="24"/>
        <v>-0.12460799037004773</v>
      </c>
      <c r="AA17" s="45">
        <f t="shared" si="25"/>
        <v>-8.5897382329128131</v>
      </c>
      <c r="AB17" s="45">
        <f t="shared" si="26"/>
        <v>-7.1169554670390953</v>
      </c>
      <c r="AC17" s="45">
        <f t="shared" si="27"/>
        <v>-0.10453517306456915</v>
      </c>
      <c r="AD17" s="45">
        <f t="shared" si="28"/>
        <v>7.5715964227546534E-2</v>
      </c>
      <c r="AE17" s="45">
        <f t="shared" si="29"/>
        <v>-0.60823228004400332</v>
      </c>
      <c r="AF17" s="45">
        <f t="shared" si="30"/>
        <v>-0.28440208361187275</v>
      </c>
      <c r="AG17" s="45">
        <f t="shared" si="31"/>
        <v>-0.35680313616582193</v>
      </c>
      <c r="AH17" s="45">
        <f t="shared" si="32"/>
        <v>-1.6467211588770202E-2</v>
      </c>
      <c r="AI17" s="45">
        <f t="shared" si="33"/>
        <v>-0.32192809488736229</v>
      </c>
      <c r="AJ17" s="45">
        <f t="shared" si="34"/>
        <v>-0.1378739679786718</v>
      </c>
      <c r="AK17" s="45">
        <f t="shared" si="35"/>
        <v>0.14085061147563274</v>
      </c>
      <c r="AL17" s="45">
        <f t="shared" si="36"/>
        <v>0.16191856231013263</v>
      </c>
      <c r="AM17" s="45">
        <f t="shared" si="37"/>
        <v>-0.58871463558226367</v>
      </c>
      <c r="AN17" s="45">
        <f t="shared" si="38"/>
        <v>-0.43630096861489742</v>
      </c>
      <c r="AO17" s="45">
        <f t="shared" si="39"/>
        <v>-1.4583005366186481</v>
      </c>
      <c r="AP17" s="45">
        <f t="shared" si="40"/>
        <v>-0.68740976969197387</v>
      </c>
      <c r="AQ17" s="45">
        <f t="shared" si="41"/>
        <v>-0.39231742277876036</v>
      </c>
      <c r="AR17" s="45">
        <f t="shared" si="42"/>
        <v>-0.22060690744407357</v>
      </c>
    </row>
    <row r="18" spans="1:44" x14ac:dyDescent="0.2">
      <c r="A18" t="s">
        <v>42</v>
      </c>
      <c r="B18">
        <v>2</v>
      </c>
      <c r="C18" t="s">
        <v>68</v>
      </c>
      <c r="D18">
        <v>2616</v>
      </c>
      <c r="E18">
        <v>2670</v>
      </c>
      <c r="F18">
        <v>12988</v>
      </c>
      <c r="G18">
        <v>1851</v>
      </c>
      <c r="H18">
        <v>3250</v>
      </c>
      <c r="I18">
        <v>3724</v>
      </c>
      <c r="J18">
        <v>212</v>
      </c>
      <c r="K18">
        <v>299</v>
      </c>
      <c r="L18">
        <v>233</v>
      </c>
      <c r="M18">
        <v>190</v>
      </c>
      <c r="N18">
        <v>146</v>
      </c>
      <c r="O18">
        <v>160</v>
      </c>
      <c r="P18">
        <v>3308</v>
      </c>
      <c r="Q18">
        <v>2986</v>
      </c>
      <c r="R18">
        <v>1928</v>
      </c>
      <c r="S18">
        <v>1984</v>
      </c>
      <c r="T18">
        <v>895</v>
      </c>
      <c r="U18">
        <v>532</v>
      </c>
      <c r="V18">
        <v>3438</v>
      </c>
      <c r="W18">
        <v>3329</v>
      </c>
      <c r="Y18" s="45">
        <f t="shared" si="23"/>
        <v>-0.13054301269395477</v>
      </c>
      <c r="Z18" s="45">
        <f t="shared" si="24"/>
        <v>-0.25965335192894334</v>
      </c>
      <c r="AA18" s="45">
        <f t="shared" si="25"/>
        <v>-0.35111131832882286</v>
      </c>
      <c r="AB18" s="45">
        <f t="shared" si="26"/>
        <v>-1.3503291284188608</v>
      </c>
      <c r="AC18" s="45">
        <f t="shared" si="27"/>
        <v>-0.16111870143093651</v>
      </c>
      <c r="AD18" s="45">
        <f t="shared" si="28"/>
        <v>-0.21709740952579698</v>
      </c>
      <c r="AE18" s="45">
        <f t="shared" si="29"/>
        <v>-0.5597919249862503</v>
      </c>
      <c r="AF18" s="45">
        <f t="shared" si="30"/>
        <v>-0.26985377504271751</v>
      </c>
      <c r="AG18" s="45">
        <f t="shared" si="31"/>
        <v>-1.0472058431891791</v>
      </c>
      <c r="AH18" s="45">
        <f t="shared" si="32"/>
        <v>-1.6462839480941869</v>
      </c>
      <c r="AI18" s="45">
        <f t="shared" si="33"/>
        <v>-0.21956637725768463</v>
      </c>
      <c r="AJ18" s="45">
        <f t="shared" si="34"/>
        <v>-0.28355142317430676</v>
      </c>
      <c r="AK18" s="45">
        <f t="shared" si="35"/>
        <v>-0.93641719045010718</v>
      </c>
      <c r="AL18" s="45">
        <f t="shared" si="36"/>
        <v>-1.2118280009985423</v>
      </c>
      <c r="AM18" s="45">
        <f t="shared" si="37"/>
        <v>-0.13525691798959935</v>
      </c>
      <c r="AN18" s="45">
        <f t="shared" si="38"/>
        <v>-0.22104133990416155</v>
      </c>
      <c r="AO18" s="45">
        <f t="shared" si="39"/>
        <v>-9.5500160315757698E-2</v>
      </c>
      <c r="AP18" s="45">
        <f t="shared" si="40"/>
        <v>-0.22084196977304801</v>
      </c>
      <c r="AQ18" s="45">
        <f t="shared" si="41"/>
        <v>-0.20529642751314059</v>
      </c>
      <c r="AR18" s="45">
        <f t="shared" si="42"/>
        <v>4.3554705558975955E-2</v>
      </c>
    </row>
    <row r="19" spans="1:44" x14ac:dyDescent="0.2">
      <c r="A19" t="s">
        <v>43</v>
      </c>
      <c r="B19">
        <v>2</v>
      </c>
      <c r="C19" t="s">
        <v>68</v>
      </c>
      <c r="D19">
        <v>2852</v>
      </c>
      <c r="E19">
        <v>3523</v>
      </c>
      <c r="F19">
        <v>9413</v>
      </c>
      <c r="G19">
        <v>1536</v>
      </c>
      <c r="H19">
        <v>4062</v>
      </c>
      <c r="I19">
        <v>4306</v>
      </c>
      <c r="J19">
        <v>217</v>
      </c>
      <c r="K19">
        <v>256</v>
      </c>
      <c r="L19">
        <v>244</v>
      </c>
      <c r="M19">
        <v>223</v>
      </c>
      <c r="N19">
        <v>154</v>
      </c>
      <c r="O19">
        <v>181</v>
      </c>
      <c r="P19">
        <v>3890</v>
      </c>
      <c r="Q19">
        <v>3410</v>
      </c>
      <c r="R19">
        <v>2433</v>
      </c>
      <c r="S19">
        <v>2201</v>
      </c>
      <c r="T19">
        <v>783</v>
      </c>
      <c r="U19">
        <v>562</v>
      </c>
      <c r="V19">
        <v>3627</v>
      </c>
      <c r="W19">
        <v>3600</v>
      </c>
      <c r="Y19" s="45">
        <f t="shared" si="23"/>
        <v>-5.9315717481493386E-3</v>
      </c>
      <c r="Z19" s="45">
        <f t="shared" si="24"/>
        <v>0.1403113809911041</v>
      </c>
      <c r="AA19" s="45">
        <f t="shared" si="25"/>
        <v>-0.81556410801693546</v>
      </c>
      <c r="AB19" s="45">
        <f t="shared" si="26"/>
        <v>-1.6194558075682788</v>
      </c>
      <c r="AC19" s="45">
        <f t="shared" si="27"/>
        <v>0.16063182006203722</v>
      </c>
      <c r="AD19" s="45">
        <f t="shared" si="28"/>
        <v>-7.6021629173569499E-3</v>
      </c>
      <c r="AE19" s="45">
        <f t="shared" si="29"/>
        <v>-0.52616114710497008</v>
      </c>
      <c r="AF19" s="45">
        <f t="shared" si="30"/>
        <v>-0.49385544924082253</v>
      </c>
      <c r="AG19" s="45">
        <f t="shared" si="31"/>
        <v>-0.98065465028057319</v>
      </c>
      <c r="AH19" s="45">
        <f t="shared" si="32"/>
        <v>-1.41523965650483</v>
      </c>
      <c r="AI19" s="45">
        <f t="shared" si="33"/>
        <v>-0.1426043954428004</v>
      </c>
      <c r="AJ19" s="45">
        <f t="shared" si="34"/>
        <v>-0.10563363097846387</v>
      </c>
      <c r="AK19" s="45">
        <f t="shared" si="35"/>
        <v>-0.70260626974782758</v>
      </c>
      <c r="AL19" s="45">
        <f t="shared" si="36"/>
        <v>-1.0202704272215488</v>
      </c>
      <c r="AM19" s="45">
        <f t="shared" si="37"/>
        <v>0.20037435071886833</v>
      </c>
      <c r="AN19" s="45">
        <f t="shared" si="38"/>
        <v>-7.1294220399479524E-2</v>
      </c>
      <c r="AO19" s="45">
        <f t="shared" si="39"/>
        <v>-0.28837553517633574</v>
      </c>
      <c r="AP19" s="45">
        <f t="shared" si="40"/>
        <v>-0.14169808505331141</v>
      </c>
      <c r="AQ19" s="45">
        <f t="shared" si="41"/>
        <v>-0.12808922702092179</v>
      </c>
      <c r="AR19" s="45">
        <f t="shared" si="42"/>
        <v>0.1564627416357498</v>
      </c>
    </row>
    <row r="20" spans="1:44" x14ac:dyDescent="0.2">
      <c r="A20" t="s">
        <v>44</v>
      </c>
      <c r="B20">
        <v>2</v>
      </c>
      <c r="C20" t="s">
        <v>68</v>
      </c>
      <c r="D20">
        <v>2593</v>
      </c>
      <c r="E20">
        <v>2809</v>
      </c>
      <c r="F20">
        <v>11616</v>
      </c>
      <c r="G20">
        <v>634</v>
      </c>
      <c r="H20">
        <v>3210</v>
      </c>
      <c r="I20">
        <v>3832</v>
      </c>
      <c r="J20">
        <v>183</v>
      </c>
      <c r="K20">
        <v>228</v>
      </c>
      <c r="L20">
        <v>208</v>
      </c>
      <c r="M20">
        <v>162</v>
      </c>
      <c r="N20">
        <v>136</v>
      </c>
      <c r="O20">
        <v>147</v>
      </c>
      <c r="P20">
        <v>2942</v>
      </c>
      <c r="Q20">
        <v>2665</v>
      </c>
      <c r="R20">
        <v>1954</v>
      </c>
      <c r="S20">
        <v>1970</v>
      </c>
      <c r="T20">
        <v>897</v>
      </c>
      <c r="U20">
        <v>517</v>
      </c>
      <c r="V20">
        <v>3433</v>
      </c>
      <c r="W20">
        <v>2890</v>
      </c>
      <c r="Y20" s="45">
        <f t="shared" si="23"/>
        <v>-0.14328334733874282</v>
      </c>
      <c r="Z20" s="45">
        <f t="shared" si="24"/>
        <v>-0.18643646937746119</v>
      </c>
      <c r="AA20" s="45">
        <f t="shared" si="25"/>
        <v>-0.51217724961916034</v>
      </c>
      <c r="AB20" s="45">
        <f t="shared" si="26"/>
        <v>-2.8960792781500277</v>
      </c>
      <c r="AC20" s="45">
        <f t="shared" si="27"/>
        <v>-0.1789851222244504</v>
      </c>
      <c r="AD20" s="45">
        <f t="shared" si="28"/>
        <v>-0.17585292134841057</v>
      </c>
      <c r="AE20" s="45">
        <f t="shared" si="29"/>
        <v>-0.77201254126540697</v>
      </c>
      <c r="AF20" s="45">
        <f t="shared" si="30"/>
        <v>-0.66096543507608074</v>
      </c>
      <c r="AG20" s="45">
        <f t="shared" si="31"/>
        <v>-1.2109522697023671</v>
      </c>
      <c r="AH20" s="45">
        <f t="shared" si="32"/>
        <v>-1.87628955354051</v>
      </c>
      <c r="AI20" s="45">
        <f t="shared" si="33"/>
        <v>-0.32192809488736229</v>
      </c>
      <c r="AJ20" s="45">
        <f t="shared" si="34"/>
        <v>-0.40580717322530474</v>
      </c>
      <c r="AK20" s="45">
        <f t="shared" si="35"/>
        <v>-1.1055791783665518</v>
      </c>
      <c r="AL20" s="45">
        <f t="shared" si="36"/>
        <v>-1.3759066334865455</v>
      </c>
      <c r="AM20" s="45">
        <f t="shared" si="37"/>
        <v>-0.11593150225117575</v>
      </c>
      <c r="AN20" s="45">
        <f t="shared" si="38"/>
        <v>-0.23125773594729829</v>
      </c>
      <c r="AO20" s="45">
        <f t="shared" si="39"/>
        <v>-9.2279857548115324E-2</v>
      </c>
      <c r="AP20" s="45">
        <f t="shared" si="40"/>
        <v>-0.26210393495930295</v>
      </c>
      <c r="AQ20" s="45">
        <f t="shared" si="41"/>
        <v>-0.20739611503394492</v>
      </c>
      <c r="AR20" s="45">
        <f t="shared" si="42"/>
        <v>-0.16046467219324609</v>
      </c>
    </row>
    <row r="21" spans="1:44" x14ac:dyDescent="0.2">
      <c r="A21" t="s">
        <v>42</v>
      </c>
      <c r="B21">
        <v>5</v>
      </c>
      <c r="C21" t="s">
        <v>71</v>
      </c>
      <c r="D21">
        <v>2938</v>
      </c>
      <c r="E21">
        <v>3647</v>
      </c>
      <c r="F21">
        <v>18066</v>
      </c>
      <c r="G21">
        <v>7789</v>
      </c>
      <c r="H21">
        <v>3546</v>
      </c>
      <c r="I21">
        <v>4040</v>
      </c>
      <c r="J21">
        <v>326</v>
      </c>
      <c r="K21">
        <v>432</v>
      </c>
      <c r="L21">
        <v>404</v>
      </c>
      <c r="M21">
        <v>388</v>
      </c>
      <c r="N21">
        <v>182</v>
      </c>
      <c r="O21">
        <v>205</v>
      </c>
      <c r="P21">
        <v>8895</v>
      </c>
      <c r="Q21">
        <v>9002</v>
      </c>
      <c r="R21">
        <v>2098</v>
      </c>
      <c r="S21">
        <v>2391</v>
      </c>
      <c r="T21">
        <v>1020</v>
      </c>
      <c r="U21">
        <v>597</v>
      </c>
      <c r="V21">
        <v>3786</v>
      </c>
      <c r="W21">
        <v>2790</v>
      </c>
      <c r="Y21" s="45">
        <f t="shared" si="23"/>
        <v>3.6928842364242348E-2</v>
      </c>
      <c r="Z21" s="45">
        <f t="shared" si="24"/>
        <v>0.19021710583225276</v>
      </c>
      <c r="AA21" s="45">
        <f t="shared" si="25"/>
        <v>0.12498650583092266</v>
      </c>
      <c r="AB21" s="45">
        <f t="shared" si="26"/>
        <v>0.72280409443520877</v>
      </c>
      <c r="AC21" s="45">
        <f t="shared" si="27"/>
        <v>-3.5365883335427173E-2</v>
      </c>
      <c r="AD21" s="45">
        <f t="shared" si="28"/>
        <v>-9.959518944543358E-2</v>
      </c>
      <c r="AE21" s="45">
        <f t="shared" si="29"/>
        <v>6.1015774681628034E-2</v>
      </c>
      <c r="AF21" s="45">
        <f t="shared" si="30"/>
        <v>0.26103205292264597</v>
      </c>
      <c r="AG21" s="45">
        <f t="shared" si="31"/>
        <v>-0.25318050509166468</v>
      </c>
      <c r="AH21" s="45">
        <f t="shared" si="32"/>
        <v>-0.6162267142380069</v>
      </c>
      <c r="AI21" s="45">
        <f t="shared" si="33"/>
        <v>9.8403704060994482E-2</v>
      </c>
      <c r="AJ21" s="45">
        <f t="shared" si="34"/>
        <v>7.4000581443776775E-2</v>
      </c>
      <c r="AK21" s="45">
        <f t="shared" si="35"/>
        <v>0.49061818053314044</v>
      </c>
      <c r="AL21" s="45">
        <f t="shared" si="36"/>
        <v>0.38020339825246768</v>
      </c>
      <c r="AM21" s="45">
        <f t="shared" si="37"/>
        <v>-1.3347291642293408E-2</v>
      </c>
      <c r="AN21" s="45">
        <f t="shared" si="38"/>
        <v>4.8160764420591091E-2</v>
      </c>
      <c r="AO21" s="45">
        <f t="shared" si="39"/>
        <v>9.3109404391481465E-2</v>
      </c>
      <c r="AP21" s="45">
        <f t="shared" si="40"/>
        <v>-5.4537284009432557E-2</v>
      </c>
      <c r="AQ21" s="45">
        <f t="shared" si="41"/>
        <v>-6.6191561287496412E-2</v>
      </c>
      <c r="AR21" s="45">
        <f t="shared" si="42"/>
        <v>-0.21126904286473736</v>
      </c>
    </row>
    <row r="22" spans="1:44" x14ac:dyDescent="0.2">
      <c r="A22" t="s">
        <v>43</v>
      </c>
      <c r="B22">
        <v>5</v>
      </c>
      <c r="C22" t="s">
        <v>71</v>
      </c>
      <c r="D22">
        <v>2920</v>
      </c>
      <c r="E22">
        <v>4330</v>
      </c>
      <c r="F22">
        <v>16696</v>
      </c>
      <c r="G22">
        <v>7140</v>
      </c>
      <c r="H22">
        <v>3766</v>
      </c>
      <c r="I22">
        <v>4707</v>
      </c>
      <c r="J22">
        <v>339</v>
      </c>
      <c r="K22">
        <v>388</v>
      </c>
      <c r="L22">
        <v>382</v>
      </c>
      <c r="M22">
        <v>424</v>
      </c>
      <c r="N22">
        <v>172</v>
      </c>
      <c r="O22">
        <v>222</v>
      </c>
      <c r="P22">
        <v>8686</v>
      </c>
      <c r="Q22">
        <v>10059</v>
      </c>
      <c r="R22">
        <v>2246</v>
      </c>
      <c r="S22">
        <v>2710</v>
      </c>
      <c r="T22">
        <v>1011</v>
      </c>
      <c r="U22">
        <v>603</v>
      </c>
      <c r="V22">
        <v>4229</v>
      </c>
      <c r="W22">
        <v>3040</v>
      </c>
      <c r="Y22" s="45">
        <f t="shared" si="23"/>
        <v>2.8062815575342029E-2</v>
      </c>
      <c r="Z22" s="45">
        <f t="shared" si="24"/>
        <v>0.43787393111022765</v>
      </c>
      <c r="AA22" s="45">
        <f t="shared" si="25"/>
        <v>1.1211897544924116E-2</v>
      </c>
      <c r="AB22" s="45">
        <f t="shared" si="26"/>
        <v>0.59729005062702734</v>
      </c>
      <c r="AC22" s="45">
        <f t="shared" si="27"/>
        <v>5.1474580380112309E-2</v>
      </c>
      <c r="AD22" s="45">
        <f t="shared" si="28"/>
        <v>0.12085737060466287</v>
      </c>
      <c r="AE22" s="45">
        <f t="shared" si="29"/>
        <v>0.11742908358689449</v>
      </c>
      <c r="AF22" s="45">
        <f t="shared" si="30"/>
        <v>0.10605739294630515</v>
      </c>
      <c r="AG22" s="45">
        <f t="shared" si="31"/>
        <v>-0.33396315980771063</v>
      </c>
      <c r="AH22" s="45">
        <f t="shared" si="32"/>
        <v>-0.48821910186193546</v>
      </c>
      <c r="AI22" s="45">
        <f t="shared" si="33"/>
        <v>1.6873818564396122E-2</v>
      </c>
      <c r="AJ22" s="45">
        <f t="shared" si="34"/>
        <v>0.18893634828843686</v>
      </c>
      <c r="AK22" s="45">
        <f t="shared" si="35"/>
        <v>0.45631552783251078</v>
      </c>
      <c r="AL22" s="45">
        <f t="shared" si="36"/>
        <v>0.54037281738185683</v>
      </c>
      <c r="AM22" s="45">
        <f t="shared" si="37"/>
        <v>8.4995958181040304E-2</v>
      </c>
      <c r="AN22" s="45">
        <f t="shared" si="38"/>
        <v>0.2288394859501971</v>
      </c>
      <c r="AO22" s="45">
        <f t="shared" si="39"/>
        <v>8.032324943563833E-2</v>
      </c>
      <c r="AP22" s="45">
        <f t="shared" si="40"/>
        <v>-4.0110213374152826E-2</v>
      </c>
      <c r="AQ22" s="45">
        <f t="shared" si="41"/>
        <v>9.3450588037600202E-2</v>
      </c>
      <c r="AR22" s="45">
        <f t="shared" si="42"/>
        <v>-8.7462841250339429E-2</v>
      </c>
    </row>
    <row r="23" spans="1:44" x14ac:dyDescent="0.2">
      <c r="A23" t="s">
        <v>44</v>
      </c>
      <c r="B23">
        <v>5</v>
      </c>
      <c r="C23" t="s">
        <v>71</v>
      </c>
      <c r="D23">
        <v>2794</v>
      </c>
      <c r="E23">
        <v>3277</v>
      </c>
      <c r="F23">
        <v>18513</v>
      </c>
      <c r="G23">
        <v>7444</v>
      </c>
      <c r="H23">
        <v>3578</v>
      </c>
      <c r="I23">
        <v>4067</v>
      </c>
      <c r="J23">
        <v>391</v>
      </c>
      <c r="K23">
        <v>398</v>
      </c>
      <c r="L23">
        <v>333</v>
      </c>
      <c r="M23">
        <v>267</v>
      </c>
      <c r="N23">
        <v>188</v>
      </c>
      <c r="O23">
        <v>198</v>
      </c>
      <c r="P23">
        <v>10172</v>
      </c>
      <c r="Q23">
        <v>9671</v>
      </c>
      <c r="R23">
        <v>2244</v>
      </c>
      <c r="S23">
        <v>2366</v>
      </c>
      <c r="T23">
        <v>1131</v>
      </c>
      <c r="U23">
        <v>680</v>
      </c>
      <c r="V23">
        <v>4528</v>
      </c>
      <c r="W23">
        <v>2855</v>
      </c>
      <c r="Y23" s="45">
        <f t="shared" si="23"/>
        <v>-3.5573532782574309E-2</v>
      </c>
      <c r="Z23" s="45">
        <f t="shared" si="24"/>
        <v>3.588257903890027E-2</v>
      </c>
      <c r="AA23" s="45">
        <f t="shared" si="25"/>
        <v>0.16024809235233517</v>
      </c>
      <c r="AB23" s="45">
        <f t="shared" si="26"/>
        <v>0.65744403176971677</v>
      </c>
      <c r="AC23" s="45">
        <f t="shared" si="27"/>
        <v>-2.2405032182207515E-2</v>
      </c>
      <c r="AD23" s="45">
        <f t="shared" si="28"/>
        <v>-8.9985491622457767E-2</v>
      </c>
      <c r="AE23" s="45">
        <f t="shared" si="29"/>
        <v>0.32331241775790304</v>
      </c>
      <c r="AF23" s="45">
        <f t="shared" si="30"/>
        <v>0.14276917130282629</v>
      </c>
      <c r="AG23" s="45">
        <f t="shared" si="31"/>
        <v>-0.53201362077219727</v>
      </c>
      <c r="AH23" s="45">
        <f t="shared" si="32"/>
        <v>-1.1554436247375808</v>
      </c>
      <c r="AI23" s="45">
        <f t="shared" si="33"/>
        <v>0.14519791553993572</v>
      </c>
      <c r="AJ23" s="45">
        <f t="shared" si="34"/>
        <v>2.3877102017940438E-2</v>
      </c>
      <c r="AK23" s="45">
        <f t="shared" si="35"/>
        <v>0.68415503706872449</v>
      </c>
      <c r="AL23" s="45">
        <f t="shared" si="36"/>
        <v>0.48362290838619715</v>
      </c>
      <c r="AM23" s="45">
        <f t="shared" si="37"/>
        <v>8.3710706389231754E-2</v>
      </c>
      <c r="AN23" s="45">
        <f t="shared" si="38"/>
        <v>3.2996708048751711E-2</v>
      </c>
      <c r="AO23" s="45">
        <f t="shared" si="39"/>
        <v>0.24213918152244412</v>
      </c>
      <c r="AP23" s="45">
        <f t="shared" si="40"/>
        <v>0.1332665308634641</v>
      </c>
      <c r="AQ23" s="45">
        <f t="shared" si="41"/>
        <v>0.19200798584068088</v>
      </c>
      <c r="AR23" s="45">
        <f t="shared" si="42"/>
        <v>-0.17804341933108214</v>
      </c>
    </row>
    <row r="24" spans="1:44" x14ac:dyDescent="0.2">
      <c r="A24" t="s">
        <v>42</v>
      </c>
      <c r="B24">
        <v>12</v>
      </c>
      <c r="C24" t="s">
        <v>77</v>
      </c>
      <c r="D24">
        <v>2610</v>
      </c>
      <c r="E24">
        <v>3127</v>
      </c>
      <c r="F24">
        <v>16729</v>
      </c>
      <c r="G24">
        <v>5855</v>
      </c>
      <c r="H24">
        <v>3884</v>
      </c>
      <c r="I24">
        <v>4084</v>
      </c>
      <c r="J24">
        <v>325</v>
      </c>
      <c r="K24">
        <v>277</v>
      </c>
      <c r="L24">
        <v>492</v>
      </c>
      <c r="M24">
        <v>529</v>
      </c>
      <c r="N24">
        <v>169</v>
      </c>
      <c r="O24">
        <v>175</v>
      </c>
      <c r="P24">
        <v>6491</v>
      </c>
      <c r="Q24">
        <v>6380</v>
      </c>
      <c r="R24">
        <v>2162</v>
      </c>
      <c r="S24">
        <v>1994</v>
      </c>
      <c r="T24">
        <v>1016</v>
      </c>
      <c r="U24">
        <v>548</v>
      </c>
      <c r="V24">
        <v>4550</v>
      </c>
      <c r="W24">
        <v>2403</v>
      </c>
      <c r="Y24" s="45">
        <f t="shared" si="23"/>
        <v>-0.13385574673479061</v>
      </c>
      <c r="Z24" s="45">
        <f t="shared" si="24"/>
        <v>-3.1713874578819121E-2</v>
      </c>
      <c r="AA24" s="45">
        <f t="shared" si="25"/>
        <v>1.4060600720271299E-2</v>
      </c>
      <c r="AB24" s="45">
        <f t="shared" si="26"/>
        <v>0.31103514709914276</v>
      </c>
      <c r="AC24" s="45">
        <f t="shared" si="27"/>
        <v>9.5984781185076598E-2</v>
      </c>
      <c r="AD24" s="45">
        <f t="shared" si="28"/>
        <v>-8.3967616206789303E-2</v>
      </c>
      <c r="AE24" s="45">
        <f t="shared" si="29"/>
        <v>5.6583528366367514E-2</v>
      </c>
      <c r="AF24" s="45">
        <f t="shared" si="30"/>
        <v>-0.38011328319163418</v>
      </c>
      <c r="AG24" s="45">
        <f t="shared" si="31"/>
        <v>3.1122517495780416E-2</v>
      </c>
      <c r="AH24" s="45">
        <f t="shared" si="32"/>
        <v>-0.16901564431110896</v>
      </c>
      <c r="AI24" s="45">
        <f t="shared" si="33"/>
        <v>-8.5114998555174039E-3</v>
      </c>
      <c r="AJ24" s="45">
        <f t="shared" si="34"/>
        <v>-0.15426840622934038</v>
      </c>
      <c r="AK24" s="45">
        <f t="shared" si="35"/>
        <v>3.6064331216546841E-2</v>
      </c>
      <c r="AL24" s="45">
        <f t="shared" si="36"/>
        <v>-0.11648574248085196</v>
      </c>
      <c r="AM24" s="45">
        <f t="shared" si="37"/>
        <v>3.0004553515089186E-2</v>
      </c>
      <c r="AN24" s="45">
        <f t="shared" si="38"/>
        <v>-0.21378795589284094</v>
      </c>
      <c r="AO24" s="45">
        <f t="shared" si="39"/>
        <v>8.744065430478952E-2</v>
      </c>
      <c r="AP24" s="45">
        <f t="shared" si="40"/>
        <v>-0.17809232231371078</v>
      </c>
      <c r="AQ24" s="45">
        <f t="shared" si="41"/>
        <v>0.19900057298221951</v>
      </c>
      <c r="AR24" s="45">
        <f t="shared" si="42"/>
        <v>-0.42669751645142101</v>
      </c>
    </row>
    <row r="25" spans="1:44" x14ac:dyDescent="0.2">
      <c r="A25" t="s">
        <v>43</v>
      </c>
      <c r="B25">
        <v>12</v>
      </c>
      <c r="C25" t="s">
        <v>77</v>
      </c>
      <c r="D25">
        <v>2354</v>
      </c>
      <c r="E25">
        <v>4093</v>
      </c>
      <c r="F25">
        <v>15154</v>
      </c>
      <c r="G25">
        <v>2620</v>
      </c>
      <c r="H25">
        <v>3529</v>
      </c>
      <c r="I25">
        <v>4826</v>
      </c>
      <c r="J25">
        <v>285</v>
      </c>
      <c r="K25">
        <v>326</v>
      </c>
      <c r="L25">
        <v>434</v>
      </c>
      <c r="M25">
        <v>619</v>
      </c>
      <c r="N25">
        <v>160</v>
      </c>
      <c r="O25">
        <v>198</v>
      </c>
      <c r="P25">
        <v>5962</v>
      </c>
      <c r="Q25">
        <v>7255</v>
      </c>
      <c r="R25">
        <v>2014</v>
      </c>
      <c r="S25">
        <v>2661</v>
      </c>
      <c r="T25">
        <v>982</v>
      </c>
      <c r="U25">
        <v>594</v>
      </c>
      <c r="V25">
        <v>3568</v>
      </c>
      <c r="W25">
        <v>3380</v>
      </c>
      <c r="Y25" s="45">
        <f t="shared" si="23"/>
        <v>-0.28279123315359322</v>
      </c>
      <c r="Z25" s="45">
        <f t="shared" si="24"/>
        <v>0.35666557293922518</v>
      </c>
      <c r="AA25" s="45">
        <f t="shared" si="25"/>
        <v>-0.12859195506172655</v>
      </c>
      <c r="AB25" s="45">
        <f t="shared" si="26"/>
        <v>-0.84906721186462208</v>
      </c>
      <c r="AC25" s="45">
        <f t="shared" si="27"/>
        <v>-4.2298989454391575E-2</v>
      </c>
      <c r="AD25" s="45">
        <f t="shared" si="28"/>
        <v>0.15687743313116051</v>
      </c>
      <c r="AE25" s="45">
        <f t="shared" si="29"/>
        <v>-0.13289427049734531</v>
      </c>
      <c r="AF25" s="45">
        <f t="shared" si="30"/>
        <v>-0.14512729500974489</v>
      </c>
      <c r="AG25" s="45">
        <f t="shared" si="31"/>
        <v>-0.14984075539898006</v>
      </c>
      <c r="AH25" s="45">
        <f t="shared" si="32"/>
        <v>5.7656042789129877E-2</v>
      </c>
      <c r="AI25" s="45">
        <f t="shared" si="33"/>
        <v>-8.7462841250339429E-2</v>
      </c>
      <c r="AJ25" s="45">
        <f t="shared" si="34"/>
        <v>2.3877102017940438E-2</v>
      </c>
      <c r="AK25" s="45">
        <f t="shared" si="35"/>
        <v>-8.6580049630212971E-2</v>
      </c>
      <c r="AL25" s="45">
        <f t="shared" si="36"/>
        <v>6.8933447821023022E-2</v>
      </c>
      <c r="AM25" s="45">
        <f t="shared" si="37"/>
        <v>-7.2298286212776369E-2</v>
      </c>
      <c r="AN25" s="45">
        <f t="shared" si="38"/>
        <v>0.20251514473118337</v>
      </c>
      <c r="AO25" s="45">
        <f t="shared" si="39"/>
        <v>3.8335181847316713E-2</v>
      </c>
      <c r="AP25" s="45">
        <f t="shared" si="40"/>
        <v>-6.1805284473471833E-2</v>
      </c>
      <c r="AQ25" s="45">
        <f t="shared" si="41"/>
        <v>-0.15175035707089671</v>
      </c>
      <c r="AR25" s="45">
        <f t="shared" si="42"/>
        <v>6.5489081588259543E-2</v>
      </c>
    </row>
    <row r="26" spans="1:44" x14ac:dyDescent="0.2">
      <c r="A26" t="s">
        <v>42</v>
      </c>
      <c r="B26">
        <v>6</v>
      </c>
      <c r="C26" t="s">
        <v>72</v>
      </c>
      <c r="D26">
        <v>2658</v>
      </c>
      <c r="E26">
        <v>3486</v>
      </c>
      <c r="F26">
        <v>16073</v>
      </c>
      <c r="G26">
        <v>3366</v>
      </c>
      <c r="H26">
        <v>3445</v>
      </c>
      <c r="I26">
        <v>4472</v>
      </c>
      <c r="J26">
        <v>285</v>
      </c>
      <c r="K26">
        <v>380</v>
      </c>
      <c r="L26">
        <v>456</v>
      </c>
      <c r="M26">
        <v>543</v>
      </c>
      <c r="N26">
        <v>158</v>
      </c>
      <c r="O26">
        <v>192</v>
      </c>
      <c r="P26">
        <v>5740</v>
      </c>
      <c r="Q26">
        <v>6897</v>
      </c>
      <c r="R26">
        <v>1942</v>
      </c>
      <c r="S26">
        <v>2260</v>
      </c>
      <c r="T26">
        <v>990</v>
      </c>
      <c r="U26">
        <v>619</v>
      </c>
      <c r="V26">
        <v>3629</v>
      </c>
      <c r="W26">
        <v>3536</v>
      </c>
      <c r="Y26" s="45">
        <f t="shared" si="23"/>
        <v>-0.10756444891586299</v>
      </c>
      <c r="Z26" s="45">
        <f t="shared" si="24"/>
        <v>0.12507947562182536</v>
      </c>
      <c r="AA26" s="45">
        <f t="shared" si="25"/>
        <v>-4.3651377174270811E-2</v>
      </c>
      <c r="AB26" s="45">
        <f t="shared" si="26"/>
        <v>-0.48759884695948574</v>
      </c>
      <c r="AC26" s="45">
        <f t="shared" si="27"/>
        <v>-7.7054436642462185E-2</v>
      </c>
      <c r="AD26" s="45">
        <f t="shared" si="28"/>
        <v>4.6969705758599475E-2</v>
      </c>
      <c r="AE26" s="45">
        <f t="shared" si="29"/>
        <v>-0.13289427049734531</v>
      </c>
      <c r="AF26" s="45">
        <f t="shared" si="30"/>
        <v>7.6000159090125322E-2</v>
      </c>
      <c r="AG26" s="45">
        <f t="shared" si="31"/>
        <v>-7.8501973678717654E-2</v>
      </c>
      <c r="AH26" s="45">
        <f t="shared" si="32"/>
        <v>-0.1313311686207731</v>
      </c>
      <c r="AI26" s="45">
        <f t="shared" si="33"/>
        <v>-0.1056101879605988</v>
      </c>
      <c r="AJ26" s="45">
        <f t="shared" si="34"/>
        <v>-2.051701734051295E-2</v>
      </c>
      <c r="AK26" s="45">
        <f t="shared" si="35"/>
        <v>-0.14132568805833173</v>
      </c>
      <c r="AL26" s="45">
        <f t="shared" si="36"/>
        <v>-4.0731996937474852E-3</v>
      </c>
      <c r="AM26" s="45">
        <f t="shared" si="37"/>
        <v>-0.12481876880036868</v>
      </c>
      <c r="AN26" s="45">
        <f t="shared" si="38"/>
        <v>-3.3130592988486758E-2</v>
      </c>
      <c r="AO26" s="45">
        <f t="shared" si="39"/>
        <v>5.0040682499595632E-2</v>
      </c>
      <c r="AP26" s="45">
        <f t="shared" si="40"/>
        <v>-2.3288060599728757E-3</v>
      </c>
      <c r="AQ26" s="45">
        <f t="shared" si="41"/>
        <v>-0.12729391551186733</v>
      </c>
      <c r="AR26" s="45">
        <f t="shared" si="42"/>
        <v>0.13058410981014443</v>
      </c>
    </row>
    <row r="27" spans="1:44" x14ac:dyDescent="0.2">
      <c r="A27" t="s">
        <v>43</v>
      </c>
      <c r="B27">
        <v>6</v>
      </c>
      <c r="C27" t="s">
        <v>72</v>
      </c>
      <c r="D27">
        <v>2957</v>
      </c>
      <c r="E27">
        <v>4262</v>
      </c>
      <c r="F27">
        <v>15283</v>
      </c>
      <c r="G27">
        <v>3952</v>
      </c>
      <c r="H27">
        <v>3677</v>
      </c>
      <c r="I27">
        <v>4559</v>
      </c>
      <c r="J27">
        <v>289</v>
      </c>
      <c r="K27">
        <v>332</v>
      </c>
      <c r="L27">
        <v>451</v>
      </c>
      <c r="M27">
        <v>578</v>
      </c>
      <c r="N27">
        <v>153</v>
      </c>
      <c r="O27">
        <v>198</v>
      </c>
      <c r="P27">
        <v>6263</v>
      </c>
      <c r="Q27">
        <v>7126</v>
      </c>
      <c r="R27">
        <v>2101</v>
      </c>
      <c r="S27">
        <v>2246</v>
      </c>
      <c r="T27">
        <v>928</v>
      </c>
      <c r="U27">
        <v>522</v>
      </c>
      <c r="V27">
        <v>3816</v>
      </c>
      <c r="W27">
        <v>2894</v>
      </c>
      <c r="Y27" s="45">
        <f t="shared" si="23"/>
        <v>4.6228689928286881E-2</v>
      </c>
      <c r="Z27" s="45">
        <f t="shared" si="24"/>
        <v>0.4150374992788437</v>
      </c>
      <c r="AA27" s="45">
        <f t="shared" si="25"/>
        <v>-0.11636284085012429</v>
      </c>
      <c r="AB27" s="45">
        <f t="shared" si="26"/>
        <v>-0.25605107670475702</v>
      </c>
      <c r="AC27" s="45">
        <f t="shared" si="27"/>
        <v>1.6970756969180545E-2</v>
      </c>
      <c r="AD27" s="45">
        <f t="shared" si="28"/>
        <v>7.4766926780174228E-2</v>
      </c>
      <c r="AE27" s="45">
        <f t="shared" si="29"/>
        <v>-0.11278669704877065</v>
      </c>
      <c r="AF27" s="45">
        <f t="shared" si="30"/>
        <v>-0.11881601789389769</v>
      </c>
      <c r="AG27" s="45">
        <f t="shared" si="31"/>
        <v>-9.4408364588078317E-2</v>
      </c>
      <c r="AH27" s="45">
        <f t="shared" si="32"/>
        <v>-4.1213873924455774E-2</v>
      </c>
      <c r="AI27" s="45">
        <f t="shared" si="33"/>
        <v>-0.15200309344504997</v>
      </c>
      <c r="AJ27" s="45">
        <f t="shared" si="34"/>
        <v>2.3877102017940438E-2</v>
      </c>
      <c r="AK27" s="45">
        <f t="shared" si="35"/>
        <v>-1.5522546016611318E-2</v>
      </c>
      <c r="AL27" s="45">
        <f t="shared" si="36"/>
        <v>4.3050317000215735E-2</v>
      </c>
      <c r="AM27" s="45">
        <f t="shared" si="37"/>
        <v>-1.1285807546515028E-2</v>
      </c>
      <c r="AN27" s="45">
        <f t="shared" si="38"/>
        <v>-4.2095437890435586E-2</v>
      </c>
      <c r="AO27" s="45">
        <f t="shared" si="39"/>
        <v>-4.3263037339804293E-2</v>
      </c>
      <c r="AP27" s="45">
        <f t="shared" si="40"/>
        <v>-0.24821840870435313</v>
      </c>
      <c r="AQ27" s="45">
        <f t="shared" si="41"/>
        <v>-5.4804800985690044E-2</v>
      </c>
      <c r="AR27" s="45">
        <f t="shared" si="42"/>
        <v>-0.15846924304956259</v>
      </c>
    </row>
    <row r="28" spans="1:44" x14ac:dyDescent="0.2">
      <c r="A28" t="s">
        <v>44</v>
      </c>
      <c r="B28">
        <v>6</v>
      </c>
      <c r="C28" t="s">
        <v>72</v>
      </c>
      <c r="D28">
        <v>2857</v>
      </c>
      <c r="E28">
        <v>3250</v>
      </c>
      <c r="F28">
        <v>16602</v>
      </c>
      <c r="G28">
        <v>3363</v>
      </c>
      <c r="H28">
        <v>3942</v>
      </c>
      <c r="I28">
        <v>4458</v>
      </c>
      <c r="J28">
        <v>327</v>
      </c>
      <c r="K28">
        <v>346</v>
      </c>
      <c r="L28">
        <v>494</v>
      </c>
      <c r="M28">
        <v>534</v>
      </c>
      <c r="N28">
        <v>164</v>
      </c>
      <c r="O28">
        <v>195</v>
      </c>
      <c r="P28">
        <v>6963</v>
      </c>
      <c r="Q28">
        <v>6817</v>
      </c>
      <c r="R28">
        <v>2328</v>
      </c>
      <c r="S28">
        <v>2158</v>
      </c>
      <c r="T28">
        <v>1114</v>
      </c>
      <c r="U28">
        <v>614</v>
      </c>
      <c r="V28">
        <v>4562</v>
      </c>
      <c r="W28">
        <v>3253</v>
      </c>
      <c r="Y28" s="45">
        <f t="shared" si="23"/>
        <v>-3.4045172556654022E-3</v>
      </c>
      <c r="Z28" s="45">
        <f t="shared" si="24"/>
        <v>2.3946624299319461E-2</v>
      </c>
      <c r="AA28" s="45">
        <f t="shared" si="25"/>
        <v>3.0664417161999236E-3</v>
      </c>
      <c r="AB28" s="45">
        <f t="shared" si="26"/>
        <v>-0.48888524476285183</v>
      </c>
      <c r="AC28" s="45">
        <f t="shared" si="27"/>
        <v>0.11736935680936986</v>
      </c>
      <c r="AD28" s="45">
        <f t="shared" si="28"/>
        <v>4.2446134175161826E-2</v>
      </c>
      <c r="AE28" s="45">
        <f t="shared" si="29"/>
        <v>6.5434445948633138E-2</v>
      </c>
      <c r="AF28" s="45">
        <f t="shared" si="30"/>
        <v>-5.9227221604097831E-2</v>
      </c>
      <c r="AG28" s="45">
        <f t="shared" si="31"/>
        <v>3.6975243741218293E-2</v>
      </c>
      <c r="AH28" s="45">
        <f t="shared" si="32"/>
        <v>-0.15544362473758069</v>
      </c>
      <c r="AI28" s="45">
        <f t="shared" si="33"/>
        <v>-5.1838931519618048E-2</v>
      </c>
      <c r="AJ28" s="45">
        <f t="shared" si="34"/>
        <v>1.8507956879414539E-3</v>
      </c>
      <c r="AK28" s="45">
        <f t="shared" si="35"/>
        <v>0.13733259844425674</v>
      </c>
      <c r="AL28" s="45">
        <f t="shared" si="36"/>
        <v>-2.0905183427823926E-2</v>
      </c>
      <c r="AM28" s="45">
        <f t="shared" si="37"/>
        <v>0.13672908868872294</v>
      </c>
      <c r="AN28" s="45">
        <f t="shared" si="38"/>
        <v>-9.9758500803019984E-2</v>
      </c>
      <c r="AO28" s="45">
        <f t="shared" si="39"/>
        <v>0.22028948487265529</v>
      </c>
      <c r="AP28" s="45">
        <f t="shared" si="40"/>
        <v>-1.4029559904058122E-2</v>
      </c>
      <c r="AQ28" s="45">
        <f t="shared" si="41"/>
        <v>0.2028004743209359</v>
      </c>
      <c r="AR28" s="45">
        <f t="shared" si="42"/>
        <v>1.0236657459844485E-2</v>
      </c>
    </row>
    <row r="29" spans="1:44" x14ac:dyDescent="0.2">
      <c r="A29" t="s">
        <v>42</v>
      </c>
      <c r="B29">
        <v>8</v>
      </c>
      <c r="C29" t="s">
        <v>73</v>
      </c>
      <c r="D29">
        <v>3062</v>
      </c>
      <c r="E29">
        <v>2732</v>
      </c>
      <c r="F29">
        <v>14894</v>
      </c>
      <c r="G29">
        <v>766</v>
      </c>
      <c r="H29">
        <v>3616</v>
      </c>
      <c r="I29">
        <v>3776</v>
      </c>
      <c r="J29">
        <v>294</v>
      </c>
      <c r="K29">
        <v>252</v>
      </c>
      <c r="L29">
        <v>483</v>
      </c>
      <c r="M29">
        <v>414</v>
      </c>
      <c r="N29">
        <v>167</v>
      </c>
      <c r="O29">
        <v>150</v>
      </c>
      <c r="P29">
        <v>6064</v>
      </c>
      <c r="Q29">
        <v>5338</v>
      </c>
      <c r="R29">
        <v>2039</v>
      </c>
      <c r="S29">
        <v>1634</v>
      </c>
      <c r="T29">
        <v>973</v>
      </c>
      <c r="U29">
        <v>388</v>
      </c>
      <c r="V29">
        <v>3795</v>
      </c>
      <c r="W29">
        <v>2118</v>
      </c>
      <c r="Y29" s="45">
        <f t="shared" si="23"/>
        <v>9.6568729307750456E-2</v>
      </c>
      <c r="Z29" s="45">
        <f t="shared" si="24"/>
        <v>-0.22653561021376914</v>
      </c>
      <c r="AA29" s="45">
        <f t="shared" si="25"/>
        <v>-0.15355934540261693</v>
      </c>
      <c r="AB29" s="45">
        <f t="shared" si="26"/>
        <v>-2.6232177263644778</v>
      </c>
      <c r="AC29" s="45">
        <f t="shared" si="27"/>
        <v>-7.163741818928141E-3</v>
      </c>
      <c r="AD29" s="45">
        <f t="shared" si="28"/>
        <v>-0.19709171772274958</v>
      </c>
      <c r="AE29" s="45">
        <f t="shared" si="29"/>
        <v>-8.8040034713085039E-2</v>
      </c>
      <c r="AF29" s="45">
        <f t="shared" si="30"/>
        <v>-0.51657552574090604</v>
      </c>
      <c r="AG29" s="45">
        <f t="shared" si="31"/>
        <v>4.4873909923136912E-3</v>
      </c>
      <c r="AH29" s="45">
        <f t="shared" si="32"/>
        <v>-0.52265259892580951</v>
      </c>
      <c r="AI29" s="45">
        <f t="shared" si="33"/>
        <v>-2.5686643663649606E-2</v>
      </c>
      <c r="AJ29" s="45">
        <f t="shared" si="34"/>
        <v>-0.37666082756578839</v>
      </c>
      <c r="AK29" s="45">
        <f t="shared" si="35"/>
        <v>-6.2106671450290078E-2</v>
      </c>
      <c r="AL29" s="45">
        <f t="shared" si="36"/>
        <v>-0.37374286099111736</v>
      </c>
      <c r="AM29" s="45">
        <f t="shared" si="37"/>
        <v>-5.4500194202964487E-2</v>
      </c>
      <c r="AN29" s="45">
        <f t="shared" si="38"/>
        <v>-0.50104538214535332</v>
      </c>
      <c r="AO29" s="45">
        <f t="shared" si="39"/>
        <v>2.5051962313735045E-2</v>
      </c>
      <c r="AP29" s="45">
        <f t="shared" si="40"/>
        <v>-0.67621156308710983</v>
      </c>
      <c r="AQ29" s="45">
        <f t="shared" si="41"/>
        <v>-6.2766086688372899E-2</v>
      </c>
      <c r="AR29" s="45">
        <f t="shared" si="42"/>
        <v>-0.60883157558895085</v>
      </c>
    </row>
    <row r="30" spans="1:44" x14ac:dyDescent="0.2">
      <c r="A30" t="s">
        <v>43</v>
      </c>
      <c r="B30">
        <v>8</v>
      </c>
      <c r="C30" t="s">
        <v>73</v>
      </c>
      <c r="D30">
        <v>2074</v>
      </c>
      <c r="E30">
        <v>3453</v>
      </c>
      <c r="F30">
        <v>14016</v>
      </c>
      <c r="G30">
        <v>496</v>
      </c>
      <c r="H30">
        <v>3214</v>
      </c>
      <c r="I30">
        <v>4077</v>
      </c>
      <c r="J30">
        <v>252</v>
      </c>
      <c r="K30">
        <v>287</v>
      </c>
      <c r="L30">
        <v>402</v>
      </c>
      <c r="M30">
        <v>500</v>
      </c>
      <c r="N30">
        <v>137</v>
      </c>
      <c r="O30">
        <v>168</v>
      </c>
      <c r="P30">
        <v>5891</v>
      </c>
      <c r="Q30">
        <v>5856</v>
      </c>
      <c r="R30">
        <v>1825</v>
      </c>
      <c r="S30">
        <v>1854</v>
      </c>
      <c r="T30">
        <v>788</v>
      </c>
      <c r="U30">
        <v>391</v>
      </c>
      <c r="V30">
        <v>3223</v>
      </c>
      <c r="W30">
        <v>2547</v>
      </c>
      <c r="Y30" s="45">
        <f t="shared" si="23"/>
        <v>-0.46548965937881165</v>
      </c>
      <c r="Z30" s="45">
        <f t="shared" si="24"/>
        <v>0.11135724034952703</v>
      </c>
      <c r="AA30" s="45">
        <f t="shared" si="25"/>
        <v>-0.24121592801373759</v>
      </c>
      <c r="AB30" s="45">
        <f t="shared" si="26"/>
        <v>-3.2502219979025595</v>
      </c>
      <c r="AC30" s="45">
        <f t="shared" si="27"/>
        <v>-0.17718849055902205</v>
      </c>
      <c r="AD30" s="45">
        <f t="shared" si="28"/>
        <v>-8.6442525596043304E-2</v>
      </c>
      <c r="AE30" s="45">
        <f t="shared" si="29"/>
        <v>-0.31043245604953296</v>
      </c>
      <c r="AF30" s="45">
        <f t="shared" si="30"/>
        <v>-0.32894852256513474</v>
      </c>
      <c r="AG30" s="45">
        <f t="shared" si="31"/>
        <v>-0.26034029666453073</v>
      </c>
      <c r="AH30" s="45">
        <f t="shared" si="32"/>
        <v>-0.25035527176304762</v>
      </c>
      <c r="AI30" s="45">
        <f t="shared" si="33"/>
        <v>-0.31135885317717504</v>
      </c>
      <c r="AJ30" s="45">
        <f t="shared" si="34"/>
        <v>-0.21316209528290897</v>
      </c>
      <c r="AK30" s="45">
        <f t="shared" si="35"/>
        <v>-0.10386387195875718</v>
      </c>
      <c r="AL30" s="45">
        <f t="shared" si="36"/>
        <v>-0.2401266128490411</v>
      </c>
      <c r="AM30" s="45">
        <f t="shared" si="37"/>
        <v>-0.21446550556481908</v>
      </c>
      <c r="AN30" s="45">
        <f t="shared" si="38"/>
        <v>-0.31881212166550599</v>
      </c>
      <c r="AO30" s="45">
        <f t="shared" si="39"/>
        <v>-0.27919221301100022</v>
      </c>
      <c r="AP30" s="45">
        <f t="shared" si="40"/>
        <v>-0.66509960796688539</v>
      </c>
      <c r="AQ30" s="45">
        <f t="shared" si="41"/>
        <v>-0.29846178393165645</v>
      </c>
      <c r="AR30" s="45">
        <f t="shared" si="42"/>
        <v>-0.34273520530709267</v>
      </c>
    </row>
    <row r="31" spans="1:44" x14ac:dyDescent="0.2">
      <c r="A31" t="s">
        <v>44</v>
      </c>
      <c r="B31">
        <v>7</v>
      </c>
      <c r="C31" t="s">
        <v>73</v>
      </c>
      <c r="D31">
        <v>2052</v>
      </c>
      <c r="E31">
        <v>2733</v>
      </c>
      <c r="F31">
        <v>15090</v>
      </c>
      <c r="G31">
        <v>304</v>
      </c>
      <c r="H31">
        <v>3127</v>
      </c>
      <c r="I31">
        <v>3810</v>
      </c>
      <c r="J31">
        <v>260</v>
      </c>
      <c r="K31">
        <v>284</v>
      </c>
      <c r="L31">
        <v>435</v>
      </c>
      <c r="M31">
        <v>453</v>
      </c>
      <c r="N31">
        <v>161</v>
      </c>
      <c r="O31">
        <v>155</v>
      </c>
      <c r="P31">
        <v>5238</v>
      </c>
      <c r="Q31">
        <v>6096</v>
      </c>
      <c r="R31">
        <v>2048</v>
      </c>
      <c r="S31">
        <v>1606</v>
      </c>
      <c r="T31">
        <v>615</v>
      </c>
      <c r="U31">
        <v>432</v>
      </c>
      <c r="V31">
        <v>2892</v>
      </c>
      <c r="W31">
        <v>2183</v>
      </c>
      <c r="Y31" s="45">
        <f t="shared" si="23"/>
        <v>-0.48087482258498343</v>
      </c>
      <c r="Z31" s="45">
        <f t="shared" si="24"/>
        <v>-0.22600763398065266</v>
      </c>
      <c r="AA31" s="45">
        <f t="shared" si="25"/>
        <v>-0.13469780220086536</v>
      </c>
      <c r="AB31" s="45">
        <f t="shared" si="26"/>
        <v>-3.9564907948458496</v>
      </c>
      <c r="AC31" s="45">
        <f t="shared" si="27"/>
        <v>-0.21677920030907544</v>
      </c>
      <c r="AD31" s="45">
        <f t="shared" si="28"/>
        <v>-0.18415948470390639</v>
      </c>
      <c r="AE31" s="45">
        <f t="shared" si="29"/>
        <v>-0.26534456652099497</v>
      </c>
      <c r="AF31" s="45">
        <f t="shared" si="30"/>
        <v>-0.34410832973614047</v>
      </c>
      <c r="AG31" s="45">
        <f t="shared" si="31"/>
        <v>-0.14652039710736869</v>
      </c>
      <c r="AH31" s="45">
        <f t="shared" si="32"/>
        <v>-0.39277231637889942</v>
      </c>
      <c r="AI31" s="45">
        <f t="shared" si="33"/>
        <v>-7.8474058023084839E-2</v>
      </c>
      <c r="AJ31" s="45">
        <f t="shared" si="34"/>
        <v>-0.32935511278743174</v>
      </c>
      <c r="AK31" s="45">
        <f t="shared" si="35"/>
        <v>-0.27336036527078567</v>
      </c>
      <c r="AL31" s="45">
        <f t="shared" si="36"/>
        <v>-0.18217926363976167</v>
      </c>
      <c r="AM31" s="45">
        <f t="shared" si="37"/>
        <v>-4.8146254219560911E-2</v>
      </c>
      <c r="AN31" s="45">
        <f t="shared" si="38"/>
        <v>-0.52598147277372231</v>
      </c>
      <c r="AO31" s="45">
        <f t="shared" si="39"/>
        <v>-0.63680143224077412</v>
      </c>
      <c r="AP31" s="45">
        <f t="shared" si="40"/>
        <v>-0.52123690311076898</v>
      </c>
      <c r="AQ31" s="45">
        <f t="shared" si="41"/>
        <v>-0.45479842004008381</v>
      </c>
      <c r="AR31" s="45">
        <f t="shared" si="42"/>
        <v>-0.56522203459049636</v>
      </c>
    </row>
    <row r="32" spans="1:44" x14ac:dyDescent="0.2">
      <c r="A32" t="s">
        <v>42</v>
      </c>
      <c r="B32">
        <v>4</v>
      </c>
      <c r="C32" t="s">
        <v>70</v>
      </c>
      <c r="D32">
        <v>3193</v>
      </c>
      <c r="E32">
        <v>4051</v>
      </c>
      <c r="F32">
        <v>16729</v>
      </c>
      <c r="G32">
        <v>6892</v>
      </c>
      <c r="H32">
        <v>3669</v>
      </c>
      <c r="I32">
        <v>4347</v>
      </c>
      <c r="J32">
        <v>296</v>
      </c>
      <c r="K32">
        <v>376</v>
      </c>
      <c r="L32">
        <v>392</v>
      </c>
      <c r="M32">
        <v>410</v>
      </c>
      <c r="N32">
        <v>152</v>
      </c>
      <c r="O32">
        <v>175</v>
      </c>
      <c r="P32">
        <v>5597</v>
      </c>
      <c r="Q32">
        <v>6070</v>
      </c>
      <c r="R32">
        <v>2207</v>
      </c>
      <c r="S32">
        <v>2504</v>
      </c>
      <c r="T32">
        <v>1024</v>
      </c>
      <c r="U32">
        <v>539</v>
      </c>
      <c r="V32">
        <v>3985</v>
      </c>
      <c r="W32">
        <v>3099</v>
      </c>
      <c r="Y32" s="45">
        <f t="shared" si="23"/>
        <v>0.15700699937805632</v>
      </c>
      <c r="Z32" s="45">
        <f t="shared" si="24"/>
        <v>0.34178499118257699</v>
      </c>
      <c r="AA32" s="45">
        <f t="shared" si="25"/>
        <v>1.4060600720271299E-2</v>
      </c>
      <c r="AB32" s="45">
        <f t="shared" si="26"/>
        <v>0.54628867793551339</v>
      </c>
      <c r="AC32" s="45">
        <f t="shared" si="27"/>
        <v>1.3828485014427011E-2</v>
      </c>
      <c r="AD32" s="45">
        <f t="shared" si="28"/>
        <v>6.0696131934948952E-3</v>
      </c>
      <c r="AE32" s="45">
        <f t="shared" si="29"/>
        <v>-7.8259013920499554E-2</v>
      </c>
      <c r="AF32" s="45">
        <f t="shared" si="30"/>
        <v>6.0733402436814854E-2</v>
      </c>
      <c r="AG32" s="45">
        <f t="shared" si="31"/>
        <v>-0.29668214372825102</v>
      </c>
      <c r="AH32" s="45">
        <f t="shared" si="32"/>
        <v>-0.53665945691968853</v>
      </c>
      <c r="AI32" s="45">
        <f t="shared" si="33"/>
        <v>-0.16146342269411618</v>
      </c>
      <c r="AJ32" s="45">
        <f t="shared" si="34"/>
        <v>-0.15426840622934038</v>
      </c>
      <c r="AK32" s="45">
        <f t="shared" si="35"/>
        <v>-0.17772267722572932</v>
      </c>
      <c r="AL32" s="45">
        <f t="shared" si="36"/>
        <v>-0.18834564999003917</v>
      </c>
      <c r="AM32" s="45">
        <f t="shared" si="37"/>
        <v>5.9724660060053079E-2</v>
      </c>
      <c r="AN32" s="45">
        <f t="shared" si="38"/>
        <v>0.11478119664158146</v>
      </c>
      <c r="AO32" s="45">
        <f t="shared" si="39"/>
        <v>9.8755967532623681E-2</v>
      </c>
      <c r="AP32" s="45">
        <f t="shared" si="40"/>
        <v>-0.20198294252173205</v>
      </c>
      <c r="AQ32" s="45">
        <f t="shared" si="41"/>
        <v>7.713751886632576E-3</v>
      </c>
      <c r="AR32" s="45">
        <f t="shared" si="42"/>
        <v>-5.9731409995071559E-2</v>
      </c>
    </row>
    <row r="33" spans="1:44" x14ac:dyDescent="0.2">
      <c r="A33" t="s">
        <v>43</v>
      </c>
      <c r="B33">
        <v>4</v>
      </c>
      <c r="C33" t="s">
        <v>70</v>
      </c>
      <c r="D33">
        <v>3242</v>
      </c>
      <c r="E33">
        <v>4098</v>
      </c>
      <c r="F33">
        <v>16007</v>
      </c>
      <c r="G33">
        <v>4674</v>
      </c>
      <c r="H33">
        <v>3513</v>
      </c>
      <c r="I33">
        <v>4594</v>
      </c>
      <c r="J33">
        <v>286</v>
      </c>
      <c r="K33">
        <v>324</v>
      </c>
      <c r="L33">
        <v>389</v>
      </c>
      <c r="M33">
        <v>477</v>
      </c>
      <c r="N33">
        <v>159</v>
      </c>
      <c r="O33">
        <v>199</v>
      </c>
      <c r="P33">
        <v>5832</v>
      </c>
      <c r="Q33">
        <v>6532</v>
      </c>
      <c r="R33">
        <v>2166</v>
      </c>
      <c r="S33">
        <v>2610</v>
      </c>
      <c r="T33">
        <v>842</v>
      </c>
      <c r="U33">
        <v>535</v>
      </c>
      <c r="V33">
        <v>4184</v>
      </c>
      <c r="W33">
        <v>2788</v>
      </c>
      <c r="Y33" s="45">
        <f t="shared" si="23"/>
        <v>0.17897853732550412</v>
      </c>
      <c r="Z33" s="45">
        <f t="shared" si="24"/>
        <v>0.35842689050738696</v>
      </c>
      <c r="AA33" s="45">
        <f t="shared" si="25"/>
        <v>-4.9587661902601478E-2</v>
      </c>
      <c r="AB33" s="45">
        <f t="shared" si="26"/>
        <v>-1.3976289506609372E-2</v>
      </c>
      <c r="AC33" s="45">
        <f t="shared" si="27"/>
        <v>-4.8854843011744573E-2</v>
      </c>
      <c r="AD33" s="45">
        <f t="shared" si="28"/>
        <v>8.5800374293333231E-2</v>
      </c>
      <c r="AE33" s="45">
        <f t="shared" si="29"/>
        <v>-0.12784104277105995</v>
      </c>
      <c r="AF33" s="45">
        <f t="shared" si="30"/>
        <v>-0.1540054463561977</v>
      </c>
      <c r="AG33" s="45">
        <f t="shared" si="31"/>
        <v>-0.30776564285726732</v>
      </c>
      <c r="AH33" s="45">
        <f t="shared" si="32"/>
        <v>-0.31829410041962314</v>
      </c>
      <c r="AI33" s="45">
        <f t="shared" si="33"/>
        <v>-9.6507980853346401E-2</v>
      </c>
      <c r="AJ33" s="45">
        <f t="shared" si="34"/>
        <v>3.114510248197978E-2</v>
      </c>
      <c r="AK33" s="45">
        <f t="shared" si="35"/>
        <v>-0.11838570529444481</v>
      </c>
      <c r="AL33" s="45">
        <f t="shared" si="36"/>
        <v>-8.2517375571388676E-2</v>
      </c>
      <c r="AM33" s="45">
        <f t="shared" si="37"/>
        <v>3.2671273388766256E-2</v>
      </c>
      <c r="AN33" s="45">
        <f t="shared" si="38"/>
        <v>0.17459644116621004</v>
      </c>
      <c r="AO33" s="45">
        <f t="shared" si="39"/>
        <v>-0.1835676094009803</v>
      </c>
      <c r="AP33" s="45">
        <f t="shared" si="40"/>
        <v>-0.21272932398572825</v>
      </c>
      <c r="AQ33" s="45">
        <f t="shared" si="41"/>
        <v>7.8016879255739718E-2</v>
      </c>
      <c r="AR33" s="45">
        <f t="shared" si="42"/>
        <v>-0.21230360371286411</v>
      </c>
    </row>
    <row r="34" spans="1:44" x14ac:dyDescent="0.2">
      <c r="A34" t="s">
        <v>44</v>
      </c>
      <c r="B34">
        <v>4</v>
      </c>
      <c r="C34" t="s">
        <v>70</v>
      </c>
      <c r="D34">
        <v>3158</v>
      </c>
      <c r="E34">
        <v>3464</v>
      </c>
      <c r="F34">
        <v>19093</v>
      </c>
      <c r="G34">
        <v>7458</v>
      </c>
      <c r="H34">
        <v>3430</v>
      </c>
      <c r="I34">
        <v>4186</v>
      </c>
      <c r="J34">
        <v>345</v>
      </c>
      <c r="K34">
        <v>356</v>
      </c>
      <c r="L34">
        <v>219</v>
      </c>
      <c r="M34">
        <v>187</v>
      </c>
      <c r="N34">
        <v>145</v>
      </c>
      <c r="O34">
        <v>170</v>
      </c>
      <c r="P34">
        <v>5231</v>
      </c>
      <c r="Q34">
        <v>5366</v>
      </c>
      <c r="R34">
        <v>2152</v>
      </c>
      <c r="S34">
        <v>2364</v>
      </c>
      <c r="T34">
        <v>993</v>
      </c>
      <c r="U34">
        <v>636</v>
      </c>
      <c r="V34">
        <v>4127</v>
      </c>
      <c r="W34">
        <v>3292</v>
      </c>
      <c r="Y34" s="45">
        <f t="shared" si="23"/>
        <v>0.14110561766819951</v>
      </c>
      <c r="Z34" s="45">
        <f t="shared" si="24"/>
        <v>0.11594583622286529</v>
      </c>
      <c r="AA34" s="45">
        <f t="shared" si="25"/>
        <v>0.20475319688059362</v>
      </c>
      <c r="AB34" s="45">
        <f t="shared" si="26"/>
        <v>0.66015477348420637</v>
      </c>
      <c r="AC34" s="45">
        <f t="shared" si="27"/>
        <v>-8.3349843173941188E-2</v>
      </c>
      <c r="AD34" s="45">
        <f t="shared" si="28"/>
        <v>-4.8378170828881573E-2</v>
      </c>
      <c r="AE34" s="45">
        <f t="shared" si="29"/>
        <v>0.14274017211608214</v>
      </c>
      <c r="AF34" s="45">
        <f t="shared" si="30"/>
        <v>-1.8122018274424726E-2</v>
      </c>
      <c r="AG34" s="45">
        <f t="shared" si="31"/>
        <v>-1.1366049282422859</v>
      </c>
      <c r="AH34" s="45">
        <f t="shared" si="32"/>
        <v>-1.6692450965374981</v>
      </c>
      <c r="AI34" s="45">
        <f t="shared" si="33"/>
        <v>-0.22948184612276734</v>
      </c>
      <c r="AJ34" s="45">
        <f t="shared" si="34"/>
        <v>-0.19608858192396739</v>
      </c>
      <c r="AK34" s="45">
        <f t="shared" si="35"/>
        <v>-0.2752896549433857</v>
      </c>
      <c r="AL34" s="45">
        <f t="shared" si="36"/>
        <v>-0.3661951118725626</v>
      </c>
      <c r="AM34" s="45">
        <f t="shared" si="37"/>
        <v>2.3316108337063199E-2</v>
      </c>
      <c r="AN34" s="45">
        <f t="shared" si="38"/>
        <v>3.1776669886495496E-2</v>
      </c>
      <c r="AO34" s="45">
        <f t="shared" si="39"/>
        <v>5.4405875060997283E-2</v>
      </c>
      <c r="AP34" s="45">
        <f t="shared" si="40"/>
        <v>3.6758550010117894E-2</v>
      </c>
      <c r="AQ34" s="45">
        <f t="shared" si="41"/>
        <v>5.8227466015833167E-2</v>
      </c>
      <c r="AR34" s="45">
        <f t="shared" si="42"/>
        <v>2.7430170840338365E-2</v>
      </c>
    </row>
    <row r="35" spans="1:44" x14ac:dyDescent="0.2">
      <c r="A35" t="s">
        <v>42</v>
      </c>
      <c r="B35">
        <v>11</v>
      </c>
      <c r="C35" t="s">
        <v>76</v>
      </c>
      <c r="D35">
        <v>2611</v>
      </c>
      <c r="E35">
        <v>2212</v>
      </c>
      <c r="F35">
        <v>13427</v>
      </c>
      <c r="G35">
        <v>1583</v>
      </c>
      <c r="H35">
        <v>3288</v>
      </c>
      <c r="I35">
        <v>3821</v>
      </c>
      <c r="J35">
        <v>324</v>
      </c>
      <c r="K35">
        <v>292</v>
      </c>
      <c r="L35">
        <v>413</v>
      </c>
      <c r="M35">
        <v>503</v>
      </c>
      <c r="N35">
        <v>147</v>
      </c>
      <c r="O35">
        <v>180</v>
      </c>
      <c r="P35">
        <v>5905</v>
      </c>
      <c r="Q35">
        <v>6316</v>
      </c>
      <c r="R35">
        <v>1484</v>
      </c>
      <c r="S35">
        <v>1257</v>
      </c>
      <c r="T35">
        <v>971</v>
      </c>
      <c r="U35">
        <v>462</v>
      </c>
      <c r="V35">
        <v>3382</v>
      </c>
      <c r="W35">
        <v>2256</v>
      </c>
      <c r="Y35" s="45">
        <f t="shared" si="23"/>
        <v>-0.13330309587919553</v>
      </c>
      <c r="Z35" s="45">
        <f t="shared" si="24"/>
        <v>-0.53114170826915252</v>
      </c>
      <c r="AA35" s="45">
        <f t="shared" si="25"/>
        <v>-0.30315360922710244</v>
      </c>
      <c r="AB35" s="45">
        <f t="shared" si="26"/>
        <v>-1.5759727681522535</v>
      </c>
      <c r="AC35" s="45">
        <f t="shared" si="27"/>
        <v>-0.14434812055243298</v>
      </c>
      <c r="AD35" s="45">
        <f t="shared" si="28"/>
        <v>-0.18000022472707963</v>
      </c>
      <c r="AE35" s="45">
        <f t="shared" si="29"/>
        <v>5.2137623335175257E-2</v>
      </c>
      <c r="AF35" s="45">
        <f t="shared" si="30"/>
        <v>-0.30403089036080533</v>
      </c>
      <c r="AG35" s="45">
        <f t="shared" si="31"/>
        <v>-0.22139401642401405</v>
      </c>
      <c r="AH35" s="45">
        <f t="shared" si="32"/>
        <v>-0.24172496661960752</v>
      </c>
      <c r="AI35" s="45">
        <f t="shared" si="33"/>
        <v>-0.20971859130133733</v>
      </c>
      <c r="AJ35" s="45">
        <f t="shared" si="34"/>
        <v>-0.11362642173199447</v>
      </c>
      <c r="AK35" s="45">
        <f t="shared" si="35"/>
        <v>-0.10043936533686228</v>
      </c>
      <c r="AL35" s="45">
        <f t="shared" si="36"/>
        <v>-0.13103099527284673</v>
      </c>
      <c r="AM35" s="45">
        <f t="shared" si="37"/>
        <v>-0.5128708775987576</v>
      </c>
      <c r="AN35" s="45">
        <f t="shared" si="38"/>
        <v>-0.87946871587052922</v>
      </c>
      <c r="AO35" s="45">
        <f t="shared" si="39"/>
        <v>2.2083452951815841E-2</v>
      </c>
      <c r="AP35" s="45">
        <f t="shared" si="40"/>
        <v>-0.42437536385818009</v>
      </c>
      <c r="AQ35" s="45">
        <f t="shared" si="41"/>
        <v>-0.22898931258121824</v>
      </c>
      <c r="AR35" s="45">
        <f t="shared" si="42"/>
        <v>-0.51776709718249359</v>
      </c>
    </row>
    <row r="36" spans="1:44" x14ac:dyDescent="0.2">
      <c r="A36" t="s">
        <v>43</v>
      </c>
      <c r="B36">
        <v>11</v>
      </c>
      <c r="C36" t="s">
        <v>76</v>
      </c>
      <c r="D36">
        <v>2435</v>
      </c>
      <c r="E36">
        <v>3545</v>
      </c>
      <c r="F36">
        <v>13182</v>
      </c>
      <c r="G36">
        <v>1705</v>
      </c>
      <c r="H36">
        <v>3043</v>
      </c>
      <c r="I36">
        <v>4403</v>
      </c>
      <c r="J36">
        <v>257</v>
      </c>
      <c r="K36">
        <v>308</v>
      </c>
      <c r="L36">
        <v>381</v>
      </c>
      <c r="M36">
        <v>559</v>
      </c>
      <c r="N36">
        <v>141</v>
      </c>
      <c r="O36">
        <v>194</v>
      </c>
      <c r="P36">
        <v>5615</v>
      </c>
      <c r="Q36">
        <v>6969</v>
      </c>
      <c r="R36">
        <v>1491</v>
      </c>
      <c r="S36">
        <v>1905</v>
      </c>
      <c r="T36">
        <v>844</v>
      </c>
      <c r="U36">
        <v>532</v>
      </c>
      <c r="V36">
        <v>3228</v>
      </c>
      <c r="W36">
        <v>2708</v>
      </c>
      <c r="Y36" s="45">
        <f t="shared" si="23"/>
        <v>-0.23398378122233296</v>
      </c>
      <c r="Z36" s="45">
        <f t="shared" si="24"/>
        <v>0.14929253362301878</v>
      </c>
      <c r="AA36" s="45">
        <f t="shared" si="25"/>
        <v>-0.32972133247047841</v>
      </c>
      <c r="AB36" s="45">
        <f t="shared" si="26"/>
        <v>-1.4688622843779</v>
      </c>
      <c r="AC36" s="45">
        <f t="shared" si="27"/>
        <v>-0.25606408571952</v>
      </c>
      <c r="AD36" s="45">
        <f t="shared" si="28"/>
        <v>2.453636185230253E-2</v>
      </c>
      <c r="AE36" s="45">
        <f t="shared" si="29"/>
        <v>-0.28208783035557128</v>
      </c>
      <c r="AF36" s="45">
        <f t="shared" si="30"/>
        <v>-0.22706890854592121</v>
      </c>
      <c r="AG36" s="45">
        <f t="shared" si="31"/>
        <v>-0.33774480035013732</v>
      </c>
      <c r="AH36" s="45">
        <f t="shared" si="32"/>
        <v>-8.9435083581944463E-2</v>
      </c>
      <c r="AI36" s="45">
        <f t="shared" si="33"/>
        <v>-0.26983958373890815</v>
      </c>
      <c r="AJ36" s="45">
        <f t="shared" si="34"/>
        <v>-5.5666758745415209E-3</v>
      </c>
      <c r="AK36" s="45">
        <f t="shared" si="35"/>
        <v>-0.1730904023334183</v>
      </c>
      <c r="AL36" s="45">
        <f t="shared" si="36"/>
        <v>1.0909488396880083E-2</v>
      </c>
      <c r="AM36" s="45">
        <f t="shared" si="37"/>
        <v>-0.50608171193611851</v>
      </c>
      <c r="AN36" s="45">
        <f t="shared" si="38"/>
        <v>-0.27966236791035243</v>
      </c>
      <c r="AO36" s="45">
        <f t="shared" si="39"/>
        <v>-0.18014484376019135</v>
      </c>
      <c r="AP36" s="45">
        <f t="shared" si="40"/>
        <v>-0.22084196977304801</v>
      </c>
      <c r="AQ36" s="45">
        <f t="shared" si="41"/>
        <v>-0.29622539371342121</v>
      </c>
      <c r="AR36" s="45">
        <f t="shared" si="42"/>
        <v>-0.25430642600629061</v>
      </c>
    </row>
    <row r="37" spans="1:44" x14ac:dyDescent="0.2">
      <c r="A37" t="s">
        <v>44</v>
      </c>
      <c r="B37">
        <v>10</v>
      </c>
      <c r="C37" t="s">
        <v>76</v>
      </c>
      <c r="D37">
        <v>1236</v>
      </c>
      <c r="E37">
        <v>1959</v>
      </c>
      <c r="F37">
        <v>404</v>
      </c>
      <c r="G37">
        <v>29</v>
      </c>
      <c r="H37">
        <v>2386</v>
      </c>
      <c r="I37">
        <v>3205</v>
      </c>
      <c r="J37">
        <v>172</v>
      </c>
      <c r="K37">
        <v>215</v>
      </c>
      <c r="L37">
        <v>320</v>
      </c>
      <c r="M37">
        <v>444</v>
      </c>
      <c r="N37">
        <v>110</v>
      </c>
      <c r="O37">
        <v>135</v>
      </c>
      <c r="P37">
        <v>5687</v>
      </c>
      <c r="Q37">
        <v>6005</v>
      </c>
      <c r="R37">
        <v>689</v>
      </c>
      <c r="S37">
        <v>852</v>
      </c>
      <c r="T37">
        <v>490</v>
      </c>
      <c r="U37">
        <v>257</v>
      </c>
      <c r="V37">
        <v>1699</v>
      </c>
      <c r="W37">
        <v>1338</v>
      </c>
      <c r="Y37" s="45">
        <f t="shared" si="23"/>
        <v>-1.2122268102876628</v>
      </c>
      <c r="Z37" s="45">
        <f t="shared" si="24"/>
        <v>-0.70637569623627261</v>
      </c>
      <c r="AA37" s="45">
        <f t="shared" si="25"/>
        <v>-5.3577915048631164</v>
      </c>
      <c r="AB37" s="45">
        <f t="shared" si="26"/>
        <v>-7.3464373131618625</v>
      </c>
      <c r="AC37" s="45">
        <f t="shared" si="27"/>
        <v>-0.6069643765388878</v>
      </c>
      <c r="AD37" s="45">
        <f t="shared" si="28"/>
        <v>-0.43362612557848734</v>
      </c>
      <c r="AE37" s="45">
        <f t="shared" si="29"/>
        <v>-0.86144762484735138</v>
      </c>
      <c r="AF37" s="45">
        <f t="shared" si="30"/>
        <v>-0.74566259965136228</v>
      </c>
      <c r="AG37" s="45">
        <f t="shared" si="31"/>
        <v>-0.58946389295609691</v>
      </c>
      <c r="AH37" s="45">
        <f t="shared" si="32"/>
        <v>-0.4217236900750288</v>
      </c>
      <c r="AI37" s="45">
        <f t="shared" si="33"/>
        <v>-0.62803122261304212</v>
      </c>
      <c r="AJ37" s="45">
        <f t="shared" si="34"/>
        <v>-0.52866392101083826</v>
      </c>
      <c r="AK37" s="45">
        <f t="shared" si="35"/>
        <v>-0.15470862066914998</v>
      </c>
      <c r="AL37" s="45">
        <f t="shared" si="36"/>
        <v>-0.20387792054008727</v>
      </c>
      <c r="AM37" s="45">
        <f t="shared" si="37"/>
        <v>-1.6197860815152698</v>
      </c>
      <c r="AN37" s="45">
        <f t="shared" si="38"/>
        <v>-1.4405280300651986</v>
      </c>
      <c r="AO37" s="45">
        <f t="shared" si="39"/>
        <v>-0.96460609346480597</v>
      </c>
      <c r="AP37" s="45">
        <f t="shared" si="40"/>
        <v>-1.2704998560803595</v>
      </c>
      <c r="AQ37" s="45">
        <f t="shared" si="41"/>
        <v>-1.222180119806981</v>
      </c>
      <c r="AR37" s="45">
        <f t="shared" si="42"/>
        <v>-1.2714560489398266</v>
      </c>
    </row>
    <row r="38" spans="1:44" x14ac:dyDescent="0.2">
      <c r="A38" t="s">
        <v>42</v>
      </c>
      <c r="B38">
        <v>9</v>
      </c>
      <c r="C38" t="s">
        <v>74</v>
      </c>
      <c r="D38">
        <v>2161</v>
      </c>
      <c r="E38">
        <v>2080</v>
      </c>
      <c r="F38">
        <v>5097</v>
      </c>
      <c r="G38">
        <v>194</v>
      </c>
      <c r="H38">
        <v>2828</v>
      </c>
      <c r="I38">
        <v>3246</v>
      </c>
      <c r="J38">
        <v>247</v>
      </c>
      <c r="K38">
        <v>234</v>
      </c>
      <c r="L38">
        <v>398</v>
      </c>
      <c r="M38">
        <v>419</v>
      </c>
      <c r="N38">
        <v>146</v>
      </c>
      <c r="O38">
        <v>135</v>
      </c>
      <c r="P38">
        <v>5405</v>
      </c>
      <c r="Q38">
        <v>5166</v>
      </c>
      <c r="R38">
        <v>1162</v>
      </c>
      <c r="S38">
        <v>1041</v>
      </c>
      <c r="T38">
        <v>765</v>
      </c>
      <c r="U38">
        <v>348</v>
      </c>
      <c r="V38">
        <v>2659</v>
      </c>
      <c r="W38">
        <v>1928</v>
      </c>
      <c r="Y38" s="45">
        <f t="shared" si="23"/>
        <v>-0.40620648133253018</v>
      </c>
      <c r="Z38" s="45">
        <f t="shared" si="24"/>
        <v>-0.6199095654754051</v>
      </c>
      <c r="AA38" s="45">
        <f t="shared" si="25"/>
        <v>-1.7005703497095341</v>
      </c>
      <c r="AB38" s="45">
        <f t="shared" si="26"/>
        <v>-4.6045054661023075</v>
      </c>
      <c r="AC38" s="45">
        <f t="shared" si="27"/>
        <v>-0.36177629942471706</v>
      </c>
      <c r="AD38" s="45">
        <f t="shared" si="28"/>
        <v>-0.4152874825366194</v>
      </c>
      <c r="AE38" s="45">
        <f t="shared" si="29"/>
        <v>-0.33934514796477178</v>
      </c>
      <c r="AF38" s="45">
        <f t="shared" si="30"/>
        <v>-0.62349072965741792</v>
      </c>
      <c r="AG38" s="45">
        <f t="shared" si="31"/>
        <v>-0.27476736729981038</v>
      </c>
      <c r="AH38" s="45">
        <f t="shared" si="32"/>
        <v>-0.5053331227257829</v>
      </c>
      <c r="AI38" s="45">
        <f t="shared" si="33"/>
        <v>-0.21956637725768463</v>
      </c>
      <c r="AJ38" s="45">
        <f t="shared" si="34"/>
        <v>-0.52866392101083826</v>
      </c>
      <c r="AK38" s="45">
        <f t="shared" si="35"/>
        <v>-0.22808180699936934</v>
      </c>
      <c r="AL38" s="45">
        <f t="shared" si="36"/>
        <v>-0.4209945230150835</v>
      </c>
      <c r="AM38" s="45">
        <f t="shared" si="37"/>
        <v>-0.86575190081503228</v>
      </c>
      <c r="AN38" s="45">
        <f t="shared" si="38"/>
        <v>-1.1514832969916198</v>
      </c>
      <c r="AO38" s="45">
        <f t="shared" si="39"/>
        <v>-0.32192809488736229</v>
      </c>
      <c r="AP38" s="45">
        <f t="shared" si="40"/>
        <v>-0.83318090942550938</v>
      </c>
      <c r="AQ38" s="45">
        <f t="shared" si="41"/>
        <v>-0.57598219513353377</v>
      </c>
      <c r="AR38" s="45">
        <f t="shared" si="42"/>
        <v>-0.74442911335132556</v>
      </c>
    </row>
    <row r="39" spans="1:44" x14ac:dyDescent="0.2">
      <c r="A39" t="s">
        <v>43</v>
      </c>
      <c r="B39">
        <v>9</v>
      </c>
      <c r="C39" t="s">
        <v>74</v>
      </c>
      <c r="D39">
        <v>2342</v>
      </c>
      <c r="E39">
        <v>2656</v>
      </c>
      <c r="F39">
        <v>5213</v>
      </c>
      <c r="G39">
        <v>166</v>
      </c>
      <c r="H39">
        <v>3019</v>
      </c>
      <c r="I39">
        <v>3788</v>
      </c>
      <c r="J39">
        <v>226</v>
      </c>
      <c r="K39">
        <v>260</v>
      </c>
      <c r="L39">
        <v>362</v>
      </c>
      <c r="M39">
        <v>458</v>
      </c>
      <c r="N39">
        <v>131</v>
      </c>
      <c r="O39">
        <v>154</v>
      </c>
      <c r="P39">
        <v>5496</v>
      </c>
      <c r="Q39">
        <v>5654</v>
      </c>
      <c r="R39">
        <v>1268</v>
      </c>
      <c r="S39">
        <v>1290</v>
      </c>
      <c r="T39">
        <v>566</v>
      </c>
      <c r="U39">
        <v>333</v>
      </c>
      <c r="V39">
        <v>2604</v>
      </c>
      <c r="W39">
        <v>2315</v>
      </c>
      <c r="Y39" s="45">
        <f t="shared" si="23"/>
        <v>-0.29016447769082238</v>
      </c>
      <c r="Z39" s="45">
        <f t="shared" si="24"/>
        <v>-0.26723794715693483</v>
      </c>
      <c r="AA39" s="45">
        <f t="shared" si="25"/>
        <v>-1.6681048430188987</v>
      </c>
      <c r="AB39" s="45">
        <f t="shared" si="26"/>
        <v>-4.8293788769425099</v>
      </c>
      <c r="AC39" s="45">
        <f t="shared" si="27"/>
        <v>-0.26748766272049074</v>
      </c>
      <c r="AD39" s="45">
        <f t="shared" si="28"/>
        <v>-0.19251415161620569</v>
      </c>
      <c r="AE39" s="45">
        <f t="shared" si="29"/>
        <v>-0.46753341713426178</v>
      </c>
      <c r="AF39" s="45">
        <f t="shared" si="30"/>
        <v>-0.471487636212368</v>
      </c>
      <c r="AG39" s="45">
        <f t="shared" si="31"/>
        <v>-0.41154610076025389</v>
      </c>
      <c r="AH39" s="45">
        <f t="shared" si="32"/>
        <v>-0.3769357683281907</v>
      </c>
      <c r="AI39" s="45">
        <f t="shared" si="33"/>
        <v>-0.37596793460025141</v>
      </c>
      <c r="AJ39" s="45">
        <f t="shared" si="34"/>
        <v>-0.33869297736676784</v>
      </c>
      <c r="AK39" s="45">
        <f t="shared" si="35"/>
        <v>-0.20399442080328167</v>
      </c>
      <c r="AL39" s="45">
        <f t="shared" si="36"/>
        <v>-0.29077028330190841</v>
      </c>
      <c r="AM39" s="45">
        <f t="shared" si="37"/>
        <v>-0.73980722408015376</v>
      </c>
      <c r="AN39" s="45">
        <f t="shared" si="38"/>
        <v>-0.8420822999804205</v>
      </c>
      <c r="AO39" s="45">
        <f t="shared" si="39"/>
        <v>-0.75658578963549428</v>
      </c>
      <c r="AP39" s="45">
        <f t="shared" si="40"/>
        <v>-0.89674603820297549</v>
      </c>
      <c r="AQ39" s="45">
        <f t="shared" si="41"/>
        <v>-0.60613652382556615</v>
      </c>
      <c r="AR39" s="45">
        <f t="shared" si="42"/>
        <v>-0.48052197143368863</v>
      </c>
    </row>
    <row r="40" spans="1:44" x14ac:dyDescent="0.2">
      <c r="A40" t="s">
        <v>44</v>
      </c>
      <c r="B40">
        <v>8</v>
      </c>
      <c r="C40" t="s">
        <v>74</v>
      </c>
      <c r="D40">
        <v>1530</v>
      </c>
      <c r="E40">
        <v>2038</v>
      </c>
      <c r="F40">
        <v>1021</v>
      </c>
      <c r="G40">
        <v>39</v>
      </c>
      <c r="H40">
        <v>2673</v>
      </c>
      <c r="I40">
        <v>3080</v>
      </c>
      <c r="J40">
        <v>177</v>
      </c>
      <c r="K40">
        <v>205</v>
      </c>
      <c r="L40">
        <v>314</v>
      </c>
      <c r="M40">
        <v>360</v>
      </c>
      <c r="N40">
        <v>117</v>
      </c>
      <c r="O40">
        <v>124</v>
      </c>
      <c r="P40">
        <v>5160</v>
      </c>
      <c r="Q40">
        <v>4976</v>
      </c>
      <c r="R40">
        <v>960</v>
      </c>
      <c r="S40">
        <v>914</v>
      </c>
      <c r="T40">
        <v>388</v>
      </c>
      <c r="U40">
        <v>218</v>
      </c>
      <c r="V40">
        <v>1905</v>
      </c>
      <c r="W40">
        <v>1345</v>
      </c>
      <c r="Y40" s="45">
        <f t="shared" si="23"/>
        <v>-0.90437390061202338</v>
      </c>
      <c r="Z40" s="45">
        <f t="shared" si="24"/>
        <v>-0.64933904233804574</v>
      </c>
      <c r="AA40" s="45">
        <f t="shared" si="25"/>
        <v>-4.0202358367371094</v>
      </c>
      <c r="AB40" s="45">
        <f t="shared" si="26"/>
        <v>-6.9190160894271875</v>
      </c>
      <c r="AC40" s="45">
        <f t="shared" si="27"/>
        <v>-0.44309858199103758</v>
      </c>
      <c r="AD40" s="45">
        <f t="shared" si="28"/>
        <v>-0.49102013150232693</v>
      </c>
      <c r="AE40" s="45">
        <f t="shared" si="29"/>
        <v>-0.82010682946645197</v>
      </c>
      <c r="AF40" s="45">
        <f t="shared" si="30"/>
        <v>-0.81437534973537662</v>
      </c>
      <c r="AG40" s="45">
        <f t="shared" si="31"/>
        <v>-0.61677123895183228</v>
      </c>
      <c r="AH40" s="45">
        <f t="shared" si="32"/>
        <v>-0.72428646009545994</v>
      </c>
      <c r="AI40" s="45">
        <f t="shared" si="33"/>
        <v>-0.53902621655429728</v>
      </c>
      <c r="AJ40" s="45">
        <f t="shared" si="34"/>
        <v>-0.65128320767479386</v>
      </c>
      <c r="AK40" s="45">
        <f t="shared" si="35"/>
        <v>-0.29500535931076544</v>
      </c>
      <c r="AL40" s="45">
        <f t="shared" si="36"/>
        <v>-0.47505568100248108</v>
      </c>
      <c r="AM40" s="45">
        <f t="shared" si="37"/>
        <v>-1.1412556586110425</v>
      </c>
      <c r="AN40" s="45">
        <f t="shared" si="38"/>
        <v>-1.3391872952329673</v>
      </c>
      <c r="AO40" s="45">
        <f t="shared" si="39"/>
        <v>-1.3013311902802489</v>
      </c>
      <c r="AP40" s="45">
        <f t="shared" si="40"/>
        <v>-1.5079400804973113</v>
      </c>
      <c r="AQ40" s="45">
        <f t="shared" si="41"/>
        <v>-1.0570749746105172</v>
      </c>
      <c r="AR40" s="45">
        <f t="shared" si="42"/>
        <v>-1.2639279921373008</v>
      </c>
    </row>
    <row r="41" spans="1:44" x14ac:dyDescent="0.2">
      <c r="A41" t="s">
        <v>42</v>
      </c>
      <c r="B41">
        <v>3</v>
      </c>
      <c r="C41" t="s">
        <v>69</v>
      </c>
      <c r="D41">
        <v>3063</v>
      </c>
      <c r="E41">
        <v>2718</v>
      </c>
      <c r="F41">
        <v>17290</v>
      </c>
      <c r="G41">
        <v>8780</v>
      </c>
      <c r="H41">
        <v>3567</v>
      </c>
      <c r="I41">
        <v>3913</v>
      </c>
      <c r="J41">
        <v>295</v>
      </c>
      <c r="K41">
        <v>386</v>
      </c>
      <c r="L41">
        <v>238</v>
      </c>
      <c r="M41">
        <v>236</v>
      </c>
      <c r="N41">
        <v>145</v>
      </c>
      <c r="O41">
        <v>174</v>
      </c>
      <c r="P41">
        <v>3616</v>
      </c>
      <c r="Q41">
        <v>3647</v>
      </c>
      <c r="R41">
        <v>2033</v>
      </c>
      <c r="S41">
        <v>2107</v>
      </c>
      <c r="T41">
        <v>1000</v>
      </c>
      <c r="U41">
        <v>623</v>
      </c>
      <c r="V41">
        <v>3686</v>
      </c>
      <c r="W41">
        <v>3060</v>
      </c>
      <c r="Y41" s="45">
        <f t="shared" si="23"/>
        <v>9.7039813406920153E-2</v>
      </c>
      <c r="Z41" s="45">
        <f t="shared" si="24"/>
        <v>-0.23394763773646832</v>
      </c>
      <c r="AA41" s="45">
        <f t="shared" si="25"/>
        <v>6.1647260914733167E-2</v>
      </c>
      <c r="AB41" s="45">
        <f t="shared" si="26"/>
        <v>0.89558691613328578</v>
      </c>
      <c r="AC41" s="45">
        <f t="shared" si="27"/>
        <v>-2.6847203767303852E-2</v>
      </c>
      <c r="AD41" s="45">
        <f t="shared" si="28"/>
        <v>-0.14567537218379648</v>
      </c>
      <c r="AE41" s="45">
        <f t="shared" si="29"/>
        <v>-8.3141235300245864E-2</v>
      </c>
      <c r="AF41" s="45">
        <f t="shared" si="30"/>
        <v>9.8601588027257894E-2</v>
      </c>
      <c r="AG41" s="45">
        <f t="shared" si="31"/>
        <v>-1.0165742245355158</v>
      </c>
      <c r="AH41" s="45">
        <f t="shared" si="32"/>
        <v>-1.3334965070632934</v>
      </c>
      <c r="AI41" s="45">
        <f t="shared" si="33"/>
        <v>-0.22948184612276734</v>
      </c>
      <c r="AJ41" s="45">
        <f t="shared" si="34"/>
        <v>-0.16253602221294081</v>
      </c>
      <c r="AK41" s="45">
        <f t="shared" si="35"/>
        <v>-0.8079817472061942</v>
      </c>
      <c r="AL41" s="45">
        <f t="shared" si="36"/>
        <v>-0.92333196679697149</v>
      </c>
      <c r="AM41" s="45">
        <f t="shared" si="37"/>
        <v>-5.8751754374828456E-2</v>
      </c>
      <c r="AN41" s="45">
        <f t="shared" si="38"/>
        <v>-0.13426305147373072</v>
      </c>
      <c r="AO41" s="45">
        <f t="shared" si="39"/>
        <v>6.4540252194710671E-2</v>
      </c>
      <c r="AP41" s="45">
        <f t="shared" si="40"/>
        <v>6.9639477497643642E-3</v>
      </c>
      <c r="AQ41" s="45">
        <f t="shared" si="41"/>
        <v>-0.10480990136048841</v>
      </c>
      <c r="AR41" s="45">
        <f t="shared" si="42"/>
        <v>-7.8002512001273214E-2</v>
      </c>
    </row>
    <row r="42" spans="1:44" x14ac:dyDescent="0.2">
      <c r="A42" t="s">
        <v>43</v>
      </c>
      <c r="B42">
        <v>3</v>
      </c>
      <c r="C42" t="s">
        <v>69</v>
      </c>
      <c r="D42">
        <v>3476</v>
      </c>
      <c r="E42">
        <v>4038</v>
      </c>
      <c r="F42">
        <v>15912</v>
      </c>
      <c r="G42">
        <v>7576</v>
      </c>
      <c r="H42">
        <v>4220</v>
      </c>
      <c r="I42">
        <v>4584</v>
      </c>
      <c r="J42">
        <v>333</v>
      </c>
      <c r="K42">
        <v>342</v>
      </c>
      <c r="L42">
        <v>269</v>
      </c>
      <c r="M42">
        <v>263</v>
      </c>
      <c r="N42">
        <v>157</v>
      </c>
      <c r="O42">
        <v>185</v>
      </c>
      <c r="P42">
        <v>4525</v>
      </c>
      <c r="Q42">
        <v>4406</v>
      </c>
      <c r="R42">
        <v>2505</v>
      </c>
      <c r="S42">
        <v>2585</v>
      </c>
      <c r="T42">
        <v>930</v>
      </c>
      <c r="U42">
        <v>513</v>
      </c>
      <c r="V42">
        <v>4490</v>
      </c>
      <c r="W42">
        <v>3442</v>
      </c>
      <c r="Y42" s="45">
        <f t="shared" si="23"/>
        <v>0.27952252862236276</v>
      </c>
      <c r="Z42" s="45">
        <f t="shared" si="24"/>
        <v>0.33714781682761352</v>
      </c>
      <c r="AA42" s="45">
        <f t="shared" si="25"/>
        <v>-5.8175426781167085E-2</v>
      </c>
      <c r="AB42" s="45">
        <f t="shared" si="26"/>
        <v>0.6828023071789503</v>
      </c>
      <c r="AC42" s="45">
        <f t="shared" si="27"/>
        <v>0.21568457936043173</v>
      </c>
      <c r="AD42" s="45">
        <f t="shared" si="28"/>
        <v>8.2656561672313986E-2</v>
      </c>
      <c r="AE42" s="45">
        <f t="shared" si="29"/>
        <v>9.1665987521812903E-2</v>
      </c>
      <c r="AF42" s="45">
        <f t="shared" si="30"/>
        <v>-7.6002934354924598E-2</v>
      </c>
      <c r="AG42" s="45">
        <f t="shared" si="31"/>
        <v>-0.83992962528683512</v>
      </c>
      <c r="AH42" s="45">
        <f t="shared" si="32"/>
        <v>-1.1772205671328322</v>
      </c>
      <c r="AI42" s="45">
        <f t="shared" si="33"/>
        <v>-0.11477018724607467</v>
      </c>
      <c r="AJ42" s="45">
        <f t="shared" si="34"/>
        <v>-7.4098057545357074E-2</v>
      </c>
      <c r="AK42" s="45">
        <f t="shared" si="35"/>
        <v>-0.4844586327634518</v>
      </c>
      <c r="AL42" s="45">
        <f t="shared" si="36"/>
        <v>-0.65057267143220077</v>
      </c>
      <c r="AM42" s="45">
        <f t="shared" si="37"/>
        <v>0.24244863386300972</v>
      </c>
      <c r="AN42" s="45">
        <f t="shared" si="38"/>
        <v>0.16071091491126002</v>
      </c>
      <c r="AO42" s="45">
        <f t="shared" si="39"/>
        <v>-4.0157126471982753E-2</v>
      </c>
      <c r="AP42" s="45">
        <f t="shared" si="40"/>
        <v>-0.2733093896671836</v>
      </c>
      <c r="AQ42" s="45">
        <f t="shared" si="41"/>
        <v>0.17984947263730786</v>
      </c>
      <c r="AR42" s="45">
        <f t="shared" si="42"/>
        <v>9.1712932458916346E-2</v>
      </c>
    </row>
    <row r="43" spans="1:44" x14ac:dyDescent="0.2">
      <c r="A43" t="s">
        <v>44</v>
      </c>
      <c r="B43">
        <v>3</v>
      </c>
      <c r="C43" t="s">
        <v>69</v>
      </c>
      <c r="D43">
        <v>2742</v>
      </c>
      <c r="E43">
        <v>3674</v>
      </c>
      <c r="F43">
        <v>17878</v>
      </c>
      <c r="G43">
        <v>7074</v>
      </c>
      <c r="H43">
        <v>3650</v>
      </c>
      <c r="I43">
        <v>4464</v>
      </c>
      <c r="J43">
        <v>307</v>
      </c>
      <c r="K43">
        <v>379</v>
      </c>
      <c r="L43">
        <v>260</v>
      </c>
      <c r="M43">
        <v>268</v>
      </c>
      <c r="N43">
        <v>152</v>
      </c>
      <c r="O43">
        <v>174</v>
      </c>
      <c r="P43">
        <v>4144</v>
      </c>
      <c r="Q43">
        <v>4208</v>
      </c>
      <c r="R43">
        <v>2123</v>
      </c>
      <c r="S43">
        <v>2506</v>
      </c>
      <c r="T43">
        <v>973</v>
      </c>
      <c r="U43">
        <v>654</v>
      </c>
      <c r="V43">
        <v>4274</v>
      </c>
      <c r="W43">
        <v>3100</v>
      </c>
      <c r="Y43" s="45">
        <f t="shared" si="23"/>
        <v>-6.2676982412811583E-2</v>
      </c>
      <c r="Z43" s="45">
        <f t="shared" si="24"/>
        <v>0.20085853260748979</v>
      </c>
      <c r="AA43" s="45">
        <f t="shared" si="25"/>
        <v>0.10989474414541697</v>
      </c>
      <c r="AB43" s="45">
        <f t="shared" si="26"/>
        <v>0.58389219541148407</v>
      </c>
      <c r="AC43" s="45">
        <f t="shared" si="27"/>
        <v>6.3380444206262458E-3</v>
      </c>
      <c r="AD43" s="45">
        <f t="shared" si="28"/>
        <v>4.4386544744596974E-2</v>
      </c>
      <c r="AE43" s="45">
        <f t="shared" si="29"/>
        <v>-2.5617534179269933E-2</v>
      </c>
      <c r="AF43" s="45">
        <f t="shared" si="30"/>
        <v>7.2198588930269175E-2</v>
      </c>
      <c r="AG43" s="45">
        <f t="shared" si="31"/>
        <v>-0.88902417481500473</v>
      </c>
      <c r="AH43" s="45">
        <f t="shared" si="32"/>
        <v>-1.1500503659673622</v>
      </c>
      <c r="AI43" s="45">
        <f t="shared" si="33"/>
        <v>-0.16146342269411618</v>
      </c>
      <c r="AJ43" s="45">
        <f t="shared" si="34"/>
        <v>-0.16253602221294081</v>
      </c>
      <c r="AK43" s="45">
        <f t="shared" si="35"/>
        <v>-0.61135242193482797</v>
      </c>
      <c r="AL43" s="45">
        <f t="shared" si="36"/>
        <v>-0.71690746184078136</v>
      </c>
      <c r="AM43" s="45">
        <f t="shared" si="37"/>
        <v>3.7424016858165501E-3</v>
      </c>
      <c r="AN43" s="45">
        <f t="shared" si="38"/>
        <v>0.11593304903082358</v>
      </c>
      <c r="AO43" s="45">
        <f t="shared" si="39"/>
        <v>2.5051962313735045E-2</v>
      </c>
      <c r="AP43" s="45">
        <f t="shared" si="40"/>
        <v>7.7022420223845103E-2</v>
      </c>
      <c r="AQ43" s="45">
        <f t="shared" si="41"/>
        <v>0.10872093566860939</v>
      </c>
      <c r="AR43" s="45">
        <f t="shared" si="42"/>
        <v>-5.9265949419687373E-2</v>
      </c>
    </row>
    <row r="44" spans="1:44" x14ac:dyDescent="0.2">
      <c r="A44" t="s">
        <v>45</v>
      </c>
      <c r="B44">
        <v>4</v>
      </c>
      <c r="C44" t="s">
        <v>84</v>
      </c>
      <c r="D44">
        <v>1898</v>
      </c>
      <c r="E44">
        <v>2419</v>
      </c>
      <c r="F44">
        <v>720</v>
      </c>
      <c r="G44">
        <v>93</v>
      </c>
      <c r="H44">
        <v>2876</v>
      </c>
      <c r="I44">
        <v>4011</v>
      </c>
      <c r="J44">
        <v>218</v>
      </c>
      <c r="K44">
        <v>277</v>
      </c>
      <c r="L44">
        <v>389</v>
      </c>
      <c r="M44">
        <v>490</v>
      </c>
      <c r="N44">
        <v>134</v>
      </c>
      <c r="O44">
        <v>163</v>
      </c>
      <c r="P44">
        <v>6031</v>
      </c>
      <c r="Q44">
        <v>6718</v>
      </c>
      <c r="R44">
        <v>1075</v>
      </c>
      <c r="S44">
        <v>1496</v>
      </c>
      <c r="T44">
        <v>401</v>
      </c>
      <c r="U44">
        <v>263</v>
      </c>
      <c r="V44">
        <v>2659</v>
      </c>
      <c r="W44">
        <v>2578</v>
      </c>
      <c r="Y44" s="45">
        <f t="shared" si="23"/>
        <v>-0.59342556117092804</v>
      </c>
      <c r="Z44" s="45">
        <f t="shared" si="24"/>
        <v>-0.40208232452393478</v>
      </c>
      <c r="AA44" s="45">
        <f t="shared" si="25"/>
        <v>-4.5241498912852363</v>
      </c>
      <c r="AB44" s="45">
        <f t="shared" si="26"/>
        <v>-5.6652594971814034</v>
      </c>
      <c r="AC44" s="45">
        <f t="shared" si="27"/>
        <v>-0.33749474379481809</v>
      </c>
      <c r="AD44" s="45">
        <f t="shared" si="28"/>
        <v>-0.10998851627008178</v>
      </c>
      <c r="AE44" s="45">
        <f t="shared" si="29"/>
        <v>-0.51952805477252306</v>
      </c>
      <c r="AF44" s="45">
        <f t="shared" si="30"/>
        <v>-0.38011328319163418</v>
      </c>
      <c r="AG44" s="45">
        <f t="shared" si="31"/>
        <v>-0.30776564285726732</v>
      </c>
      <c r="AH44" s="45">
        <f t="shared" si="32"/>
        <v>-0.27950161742256407</v>
      </c>
      <c r="AI44" s="45">
        <f t="shared" si="33"/>
        <v>-0.34330174567992938</v>
      </c>
      <c r="AJ44" s="45">
        <f t="shared" si="34"/>
        <v>-0.25675136383059166</v>
      </c>
      <c r="AK44" s="45">
        <f t="shared" si="35"/>
        <v>-6.9979189761354546E-2</v>
      </c>
      <c r="AL44" s="45">
        <f t="shared" si="36"/>
        <v>-4.2010370898585114E-2</v>
      </c>
      <c r="AM44" s="45">
        <f t="shared" si="37"/>
        <v>-0.97802530974273816</v>
      </c>
      <c r="AN44" s="45">
        <f t="shared" si="38"/>
        <v>-0.62834319040340014</v>
      </c>
      <c r="AO44" s="45">
        <f t="shared" si="39"/>
        <v>-1.2537856060124561</v>
      </c>
      <c r="AP44" s="45">
        <f t="shared" si="40"/>
        <v>-1.2372054159819352</v>
      </c>
      <c r="AQ44" s="45">
        <f t="shared" si="41"/>
        <v>-0.57598219513353377</v>
      </c>
      <c r="AR44" s="45">
        <f t="shared" si="42"/>
        <v>-0.32528190121963618</v>
      </c>
    </row>
    <row r="45" spans="1:44" x14ac:dyDescent="0.2">
      <c r="A45" t="s">
        <v>45</v>
      </c>
      <c r="B45">
        <v>8</v>
      </c>
      <c r="C45" t="s">
        <v>88</v>
      </c>
      <c r="D45">
        <v>1428</v>
      </c>
      <c r="E45">
        <v>2099</v>
      </c>
      <c r="F45">
        <v>116</v>
      </c>
      <c r="G45">
        <v>32</v>
      </c>
      <c r="H45">
        <v>2188</v>
      </c>
      <c r="I45">
        <v>3173</v>
      </c>
      <c r="J45">
        <v>146</v>
      </c>
      <c r="K45">
        <v>171</v>
      </c>
      <c r="L45">
        <v>191</v>
      </c>
      <c r="M45">
        <v>216</v>
      </c>
      <c r="N45">
        <v>104</v>
      </c>
      <c r="O45">
        <v>125</v>
      </c>
      <c r="P45">
        <v>2528</v>
      </c>
      <c r="Q45">
        <v>3302</v>
      </c>
      <c r="R45">
        <v>911</v>
      </c>
      <c r="S45">
        <v>1320</v>
      </c>
      <c r="T45">
        <v>347</v>
      </c>
      <c r="U45">
        <v>277</v>
      </c>
      <c r="V45">
        <v>2245</v>
      </c>
      <c r="W45">
        <v>2368</v>
      </c>
      <c r="Y45" s="45">
        <f t="shared" si="23"/>
        <v>-1.0039095741629378</v>
      </c>
      <c r="Z45" s="45">
        <f t="shared" si="24"/>
        <v>-0.60679092721170536</v>
      </c>
      <c r="AA45" s="45">
        <f t="shared" si="25"/>
        <v>-7.1580219924873392</v>
      </c>
      <c r="AB45" s="45">
        <f t="shared" si="26"/>
        <v>-7.2044183082894344</v>
      </c>
      <c r="AC45" s="45">
        <f t="shared" si="27"/>
        <v>-0.73194568144155925</v>
      </c>
      <c r="AD45" s="45">
        <f t="shared" si="28"/>
        <v>-0.44810296116695308</v>
      </c>
      <c r="AE45" s="45">
        <f t="shared" si="29"/>
        <v>-1.0978878206694322</v>
      </c>
      <c r="AF45" s="45">
        <f t="shared" si="30"/>
        <v>-1.0760029343549247</v>
      </c>
      <c r="AG45" s="45">
        <f t="shared" si="31"/>
        <v>-1.3339631598077106</v>
      </c>
      <c r="AH45" s="45">
        <f t="shared" si="32"/>
        <v>-1.461252054261666</v>
      </c>
      <c r="AI45" s="45">
        <f t="shared" si="33"/>
        <v>-0.70895121799660954</v>
      </c>
      <c r="AJ45" s="45">
        <f t="shared" si="34"/>
        <v>-0.63969523339958212</v>
      </c>
      <c r="AK45" s="45">
        <f t="shared" si="35"/>
        <v>-1.3243799614442791</v>
      </c>
      <c r="AL45" s="45">
        <f t="shared" si="36"/>
        <v>-1.0667020462198258</v>
      </c>
      <c r="AM45" s="45">
        <f t="shared" si="37"/>
        <v>-1.2168390104175102</v>
      </c>
      <c r="AN45" s="45">
        <f t="shared" si="38"/>
        <v>-0.80891543604522098</v>
      </c>
      <c r="AO45" s="45">
        <f t="shared" si="39"/>
        <v>-1.4624521798891157</v>
      </c>
      <c r="AP45" s="45">
        <f t="shared" si="40"/>
        <v>-1.1623822392250491</v>
      </c>
      <c r="AQ45" s="45">
        <f t="shared" si="41"/>
        <v>-0.82015052736269212</v>
      </c>
      <c r="AR45" s="45">
        <f t="shared" si="42"/>
        <v>-0.44786508395233759</v>
      </c>
    </row>
    <row r="46" spans="1:44" x14ac:dyDescent="0.2">
      <c r="A46" t="s">
        <v>44</v>
      </c>
      <c r="B46">
        <v>12</v>
      </c>
      <c r="C46" t="s">
        <v>80</v>
      </c>
      <c r="D46">
        <v>2235</v>
      </c>
      <c r="E46">
        <v>3082</v>
      </c>
      <c r="F46">
        <v>13534</v>
      </c>
      <c r="G46">
        <v>1386</v>
      </c>
      <c r="H46">
        <v>3115</v>
      </c>
      <c r="I46">
        <v>3907</v>
      </c>
      <c r="J46">
        <v>193</v>
      </c>
      <c r="K46">
        <v>210</v>
      </c>
      <c r="L46">
        <v>222</v>
      </c>
      <c r="M46">
        <v>190</v>
      </c>
      <c r="N46">
        <v>127</v>
      </c>
      <c r="O46">
        <v>153</v>
      </c>
      <c r="P46">
        <v>3478</v>
      </c>
      <c r="Q46">
        <v>3225</v>
      </c>
      <c r="R46">
        <v>1823</v>
      </c>
      <c r="S46">
        <v>1919</v>
      </c>
      <c r="T46">
        <v>927</v>
      </c>
      <c r="U46">
        <v>571</v>
      </c>
      <c r="V46">
        <v>3722</v>
      </c>
      <c r="W46">
        <v>2814</v>
      </c>
      <c r="Y46" s="45">
        <f t="shared" si="23"/>
        <v>-0.35763072212135738</v>
      </c>
      <c r="Z46" s="45">
        <f t="shared" si="24"/>
        <v>-5.2626231989074297E-2</v>
      </c>
      <c r="AA46" s="45">
        <f t="shared" si="25"/>
        <v>-0.29170231440534372</v>
      </c>
      <c r="AB46" s="45">
        <f t="shared" si="26"/>
        <v>-1.767706766152221</v>
      </c>
      <c r="AC46" s="45">
        <f t="shared" si="27"/>
        <v>-0.22232625632275158</v>
      </c>
      <c r="AD46" s="45">
        <f t="shared" si="28"/>
        <v>-0.1478892269009178</v>
      </c>
      <c r="AE46" s="45">
        <f t="shared" si="29"/>
        <v>-0.69525534228136887</v>
      </c>
      <c r="AF46" s="45">
        <f t="shared" si="30"/>
        <v>-0.77960993157469993</v>
      </c>
      <c r="AG46" s="45">
        <f t="shared" si="31"/>
        <v>-1.1169761214933536</v>
      </c>
      <c r="AH46" s="45">
        <f t="shared" si="32"/>
        <v>-1.6462839480941869</v>
      </c>
      <c r="AI46" s="45">
        <f t="shared" si="33"/>
        <v>-0.42070624936553591</v>
      </c>
      <c r="AJ46" s="45">
        <f t="shared" si="34"/>
        <v>-0.34809167536901742</v>
      </c>
      <c r="AK46" s="45">
        <f t="shared" si="35"/>
        <v>-0.86411849231479465</v>
      </c>
      <c r="AL46" s="45">
        <f t="shared" si="36"/>
        <v>-1.1007430059351049</v>
      </c>
      <c r="AM46" s="45">
        <f t="shared" si="37"/>
        <v>-0.21604740818042664</v>
      </c>
      <c r="AN46" s="45">
        <f t="shared" si="38"/>
        <v>-0.26909865409565659</v>
      </c>
      <c r="AO46" s="45">
        <f t="shared" si="39"/>
        <v>-4.481850384184579E-2</v>
      </c>
      <c r="AP46" s="45">
        <f t="shared" si="40"/>
        <v>-0.11877746991139471</v>
      </c>
      <c r="AQ46" s="45">
        <f t="shared" si="41"/>
        <v>-9.07879169320501E-2</v>
      </c>
      <c r="AR46" s="45">
        <f t="shared" si="42"/>
        <v>-0.19891183634475457</v>
      </c>
    </row>
    <row r="47" spans="1:44" x14ac:dyDescent="0.2">
      <c r="A47" t="s">
        <v>45</v>
      </c>
      <c r="B47">
        <v>6</v>
      </c>
      <c r="C47" t="s">
        <v>86</v>
      </c>
      <c r="D47">
        <v>2200</v>
      </c>
      <c r="E47">
        <v>1445</v>
      </c>
      <c r="F47">
        <v>7508</v>
      </c>
      <c r="G47">
        <v>49</v>
      </c>
      <c r="H47">
        <v>3121</v>
      </c>
      <c r="I47">
        <v>2550</v>
      </c>
      <c r="J47">
        <v>186</v>
      </c>
      <c r="K47">
        <v>126</v>
      </c>
      <c r="L47">
        <v>234</v>
      </c>
      <c r="M47">
        <v>113</v>
      </c>
      <c r="N47">
        <v>129</v>
      </c>
      <c r="O47">
        <v>107</v>
      </c>
      <c r="P47">
        <v>3122</v>
      </c>
      <c r="Q47">
        <v>1532</v>
      </c>
      <c r="R47">
        <v>1726</v>
      </c>
      <c r="S47">
        <v>929</v>
      </c>
      <c r="T47">
        <v>840</v>
      </c>
      <c r="U47">
        <v>162</v>
      </c>
      <c r="V47">
        <v>3336</v>
      </c>
      <c r="W47">
        <v>1347</v>
      </c>
      <c r="Y47" s="45">
        <f t="shared" si="23"/>
        <v>-0.38040202978001536</v>
      </c>
      <c r="Z47" s="45">
        <f t="shared" si="24"/>
        <v>-1.1454236011158185</v>
      </c>
      <c r="AA47" s="45">
        <f t="shared" si="25"/>
        <v>-1.1417900527840368</v>
      </c>
      <c r="AB47" s="45">
        <f t="shared" si="26"/>
        <v>-6.589708464174227</v>
      </c>
      <c r="AC47" s="45">
        <f t="shared" si="27"/>
        <v>-0.21955006231490556</v>
      </c>
      <c r="AD47" s="45">
        <f t="shared" si="28"/>
        <v>-0.76345323533837073</v>
      </c>
      <c r="AE47" s="45">
        <f t="shared" si="29"/>
        <v>-0.74855356844141818</v>
      </c>
      <c r="AF47" s="45">
        <f t="shared" si="30"/>
        <v>-1.5165755257409059</v>
      </c>
      <c r="AG47" s="45">
        <f t="shared" si="31"/>
        <v>-1.0410272682600548</v>
      </c>
      <c r="AH47" s="45">
        <f t="shared" si="32"/>
        <v>-2.3959605940099471</v>
      </c>
      <c r="AI47" s="45">
        <f t="shared" si="33"/>
        <v>-0.39816368071444769</v>
      </c>
      <c r="AJ47" s="45">
        <f t="shared" si="34"/>
        <v>-0.86401253166052217</v>
      </c>
      <c r="AK47" s="45">
        <f t="shared" si="35"/>
        <v>-1.019905887643473</v>
      </c>
      <c r="AL47" s="45">
        <f t="shared" si="36"/>
        <v>-2.1746258692081266</v>
      </c>
      <c r="AM47" s="45">
        <f t="shared" si="37"/>
        <v>-0.294929505040606</v>
      </c>
      <c r="AN47" s="45">
        <f t="shared" si="38"/>
        <v>-1.3157028639083839</v>
      </c>
      <c r="AO47" s="45">
        <f t="shared" si="39"/>
        <v>-0.18699851480125387</v>
      </c>
      <c r="AP47" s="45">
        <f t="shared" si="40"/>
        <v>-1.936274402389613</v>
      </c>
      <c r="AQ47" s="45">
        <f t="shared" si="41"/>
        <v>-0.24874668354653798</v>
      </c>
      <c r="AR47" s="45">
        <f t="shared" si="42"/>
        <v>-1.2617843141189842</v>
      </c>
    </row>
    <row r="48" spans="1:44" x14ac:dyDescent="0.2">
      <c r="A48" t="s">
        <v>44</v>
      </c>
      <c r="B48">
        <v>11</v>
      </c>
      <c r="C48" t="s">
        <v>79</v>
      </c>
      <c r="D48">
        <v>2360</v>
      </c>
      <c r="E48">
        <v>2867</v>
      </c>
      <c r="F48">
        <v>13214</v>
      </c>
      <c r="G48">
        <v>1324</v>
      </c>
      <c r="H48">
        <v>3354</v>
      </c>
      <c r="I48">
        <v>3633</v>
      </c>
      <c r="J48">
        <v>199</v>
      </c>
      <c r="K48">
        <v>192</v>
      </c>
      <c r="L48">
        <v>218</v>
      </c>
      <c r="M48">
        <v>167</v>
      </c>
      <c r="N48">
        <v>134</v>
      </c>
      <c r="O48">
        <v>142</v>
      </c>
      <c r="P48">
        <v>3172</v>
      </c>
      <c r="Q48">
        <v>2415</v>
      </c>
      <c r="R48">
        <v>2039</v>
      </c>
      <c r="S48">
        <v>1726</v>
      </c>
      <c r="T48">
        <v>862</v>
      </c>
      <c r="U48">
        <v>492</v>
      </c>
      <c r="V48">
        <v>3722</v>
      </c>
      <c r="W48">
        <v>2384</v>
      </c>
      <c r="Y48" s="45">
        <f t="shared" si="23"/>
        <v>-0.27911869394283384</v>
      </c>
      <c r="Z48" s="45">
        <f t="shared" si="24"/>
        <v>-0.15695118926333598</v>
      </c>
      <c r="AA48" s="45">
        <f t="shared" si="25"/>
        <v>-0.32622335823763632</v>
      </c>
      <c r="AB48" s="45">
        <f t="shared" si="26"/>
        <v>-1.8337309014822172</v>
      </c>
      <c r="AC48" s="45">
        <f t="shared" si="27"/>
        <v>-0.11567573066976948</v>
      </c>
      <c r="AD48" s="45">
        <f t="shared" si="28"/>
        <v>-0.25278911666910592</v>
      </c>
      <c r="AE48" s="45">
        <f t="shared" si="29"/>
        <v>-0.65108775900580051</v>
      </c>
      <c r="AF48" s="45">
        <f t="shared" si="30"/>
        <v>-0.90889294851966629</v>
      </c>
      <c r="AG48" s="45">
        <f t="shared" si="31"/>
        <v>-1.1432076630665329</v>
      </c>
      <c r="AH48" s="45">
        <f t="shared" si="32"/>
        <v>-1.8324352639510824</v>
      </c>
      <c r="AI48" s="45">
        <f t="shared" si="33"/>
        <v>-0.34330174567992938</v>
      </c>
      <c r="AJ48" s="45">
        <f t="shared" si="34"/>
        <v>-0.45573239855698705</v>
      </c>
      <c r="AK48" s="45">
        <f t="shared" si="35"/>
        <v>-0.9969836539174034</v>
      </c>
      <c r="AL48" s="45">
        <f t="shared" si="36"/>
        <v>-1.5180189774099482</v>
      </c>
      <c r="AM48" s="45">
        <f t="shared" si="37"/>
        <v>-5.4500194202964487E-2</v>
      </c>
      <c r="AN48" s="45">
        <f t="shared" si="38"/>
        <v>-0.42202090111208179</v>
      </c>
      <c r="AO48" s="45">
        <f t="shared" si="39"/>
        <v>-0.14969997337827837</v>
      </c>
      <c r="AP48" s="45">
        <f t="shared" si="40"/>
        <v>-0.33360989993499768</v>
      </c>
      <c r="AQ48" s="45">
        <f t="shared" si="41"/>
        <v>-9.07879169320501E-2</v>
      </c>
      <c r="AR48" s="45">
        <f t="shared" si="42"/>
        <v>-0.43814992911912576</v>
      </c>
    </row>
    <row r="49" spans="1:44" x14ac:dyDescent="0.2">
      <c r="A49" t="s">
        <v>45</v>
      </c>
      <c r="B49">
        <v>9</v>
      </c>
      <c r="C49" t="s">
        <v>89</v>
      </c>
      <c r="D49">
        <v>1840</v>
      </c>
      <c r="E49">
        <v>2208</v>
      </c>
      <c r="F49">
        <v>9220</v>
      </c>
      <c r="G49">
        <v>400</v>
      </c>
      <c r="H49">
        <v>2349</v>
      </c>
      <c r="I49">
        <v>2812</v>
      </c>
      <c r="J49">
        <v>154</v>
      </c>
      <c r="K49">
        <v>140</v>
      </c>
      <c r="L49">
        <v>185</v>
      </c>
      <c r="M49">
        <v>165</v>
      </c>
      <c r="N49">
        <v>109</v>
      </c>
      <c r="O49">
        <v>116</v>
      </c>
      <c r="P49">
        <v>2540</v>
      </c>
      <c r="Q49">
        <v>2426</v>
      </c>
      <c r="R49">
        <v>1076</v>
      </c>
      <c r="S49">
        <v>1108</v>
      </c>
      <c r="T49">
        <v>706</v>
      </c>
      <c r="U49">
        <v>334</v>
      </c>
      <c r="V49">
        <v>2283</v>
      </c>
      <c r="W49">
        <v>1666</v>
      </c>
      <c r="Y49" s="45">
        <f t="shared" si="23"/>
        <v>-0.63819978724766213</v>
      </c>
      <c r="Z49" s="45">
        <f t="shared" si="24"/>
        <v>-0.53375292172569055</v>
      </c>
      <c r="AA49" s="45">
        <f t="shared" si="25"/>
        <v>-0.8454519522982108</v>
      </c>
      <c r="AB49" s="45">
        <f t="shared" si="26"/>
        <v>-3.5605621185147105</v>
      </c>
      <c r="AC49" s="45">
        <f t="shared" si="27"/>
        <v>-0.62951170622191888</v>
      </c>
      <c r="AD49" s="45">
        <f t="shared" si="28"/>
        <v>-0.62235388801205538</v>
      </c>
      <c r="AE49" s="45">
        <f t="shared" si="29"/>
        <v>-1.0209258388545479</v>
      </c>
      <c r="AF49" s="45">
        <f t="shared" si="30"/>
        <v>-1.3645724322958561</v>
      </c>
      <c r="AG49" s="45">
        <f t="shared" si="31"/>
        <v>-1.3800105273271472</v>
      </c>
      <c r="AH49" s="45">
        <f t="shared" si="32"/>
        <v>-1.8498173421793191</v>
      </c>
      <c r="AI49" s="45">
        <f t="shared" si="33"/>
        <v>-0.64120661136077528</v>
      </c>
      <c r="AJ49" s="45">
        <f t="shared" si="34"/>
        <v>-0.74749852293409702</v>
      </c>
      <c r="AK49" s="45">
        <f t="shared" si="35"/>
        <v>-1.3175479279618538</v>
      </c>
      <c r="AL49" s="45">
        <f t="shared" si="36"/>
        <v>-1.5114626160125737</v>
      </c>
      <c r="AM49" s="45">
        <f t="shared" si="37"/>
        <v>-0.97668389166293679</v>
      </c>
      <c r="AN49" s="45">
        <f t="shared" si="38"/>
        <v>-1.0614954842418485</v>
      </c>
      <c r="AO49" s="45">
        <f t="shared" si="39"/>
        <v>-0.43771965919619615</v>
      </c>
      <c r="AP49" s="45">
        <f t="shared" si="40"/>
        <v>-0.89242011280018541</v>
      </c>
      <c r="AQ49" s="45">
        <f t="shared" si="41"/>
        <v>-0.79593511276649986</v>
      </c>
      <c r="AR49" s="45">
        <f t="shared" si="42"/>
        <v>-0.95514576421573949</v>
      </c>
    </row>
    <row r="50" spans="1:44" x14ac:dyDescent="0.2">
      <c r="A50" t="s">
        <v>45</v>
      </c>
      <c r="B50">
        <v>7</v>
      </c>
      <c r="C50" t="s">
        <v>87</v>
      </c>
      <c r="D50">
        <v>1009</v>
      </c>
      <c r="E50">
        <v>824</v>
      </c>
      <c r="F50">
        <v>2716</v>
      </c>
      <c r="G50">
        <v>56</v>
      </c>
      <c r="H50">
        <v>1742</v>
      </c>
      <c r="I50">
        <v>1828</v>
      </c>
      <c r="J50">
        <v>111</v>
      </c>
      <c r="K50">
        <v>108</v>
      </c>
      <c r="L50">
        <v>124</v>
      </c>
      <c r="M50">
        <v>106</v>
      </c>
      <c r="N50">
        <v>84</v>
      </c>
      <c r="O50">
        <v>90</v>
      </c>
      <c r="P50">
        <v>1396</v>
      </c>
      <c r="Q50">
        <v>1252</v>
      </c>
      <c r="R50">
        <v>580</v>
      </c>
      <c r="S50">
        <v>454</v>
      </c>
      <c r="T50">
        <v>394</v>
      </c>
      <c r="U50">
        <v>177</v>
      </c>
      <c r="V50">
        <v>1226</v>
      </c>
      <c r="W50">
        <v>998</v>
      </c>
      <c r="Y50" s="45">
        <f t="shared" si="23"/>
        <v>-1.5049793790856802</v>
      </c>
      <c r="Z50" s="45">
        <f t="shared" si="24"/>
        <v>-1.9557768513206411</v>
      </c>
      <c r="AA50" s="45">
        <f t="shared" si="25"/>
        <v>-2.608735223370179</v>
      </c>
      <c r="AB50" s="45">
        <f t="shared" si="26"/>
        <v>-6.3970633862318307</v>
      </c>
      <c r="AC50" s="45">
        <f t="shared" si="27"/>
        <v>-1.0608137956352512</v>
      </c>
      <c r="AD50" s="45">
        <f t="shared" si="28"/>
        <v>-1.2436844120265211</v>
      </c>
      <c r="AE50" s="45">
        <f t="shared" si="29"/>
        <v>-1.4932965131993434</v>
      </c>
      <c r="AF50" s="45">
        <f t="shared" si="30"/>
        <v>-1.7389679470773542</v>
      </c>
      <c r="AG50" s="45">
        <f t="shared" si="31"/>
        <v>-1.9571956774565842</v>
      </c>
      <c r="AH50" s="45">
        <f t="shared" si="32"/>
        <v>-2.4882191018619357</v>
      </c>
      <c r="AI50" s="45">
        <f t="shared" si="33"/>
        <v>-1.0170735133589415</v>
      </c>
      <c r="AJ50" s="45">
        <f t="shared" si="34"/>
        <v>-1.1136264217319947</v>
      </c>
      <c r="AK50" s="45">
        <f t="shared" si="35"/>
        <v>-2.1810774834117299</v>
      </c>
      <c r="AL50" s="45">
        <f t="shared" si="36"/>
        <v>-2.4658076042004655</v>
      </c>
      <c r="AM50" s="45">
        <f t="shared" si="37"/>
        <v>-1.8682371642046265</v>
      </c>
      <c r="AN50" s="45">
        <f t="shared" si="38"/>
        <v>-2.3486891630001221</v>
      </c>
      <c r="AO50" s="45">
        <f t="shared" si="39"/>
        <v>-1.2791922130110001</v>
      </c>
      <c r="AP50" s="45">
        <f t="shared" si="40"/>
        <v>-1.8085188551912401</v>
      </c>
      <c r="AQ50" s="45">
        <f t="shared" si="41"/>
        <v>-1.6929069933004199</v>
      </c>
      <c r="AR50" s="45">
        <f t="shared" si="42"/>
        <v>-1.6944224442440265</v>
      </c>
    </row>
    <row r="51" spans="1:44" x14ac:dyDescent="0.2">
      <c r="A51" t="s">
        <v>45</v>
      </c>
      <c r="B51">
        <v>12</v>
      </c>
      <c r="C51" t="s">
        <v>92</v>
      </c>
      <c r="D51">
        <v>2075</v>
      </c>
      <c r="E51">
        <v>3158</v>
      </c>
      <c r="F51">
        <v>492</v>
      </c>
      <c r="G51">
        <v>48</v>
      </c>
      <c r="H51">
        <v>2835</v>
      </c>
      <c r="I51">
        <v>4068</v>
      </c>
      <c r="J51">
        <v>304</v>
      </c>
      <c r="K51">
        <v>309</v>
      </c>
      <c r="L51">
        <v>333</v>
      </c>
      <c r="M51">
        <v>341</v>
      </c>
      <c r="N51">
        <v>168</v>
      </c>
      <c r="O51">
        <v>179</v>
      </c>
      <c r="P51">
        <v>8610</v>
      </c>
      <c r="Q51">
        <v>9533</v>
      </c>
      <c r="R51">
        <v>1561</v>
      </c>
      <c r="S51">
        <v>1808</v>
      </c>
      <c r="T51">
        <v>668</v>
      </c>
      <c r="U51">
        <v>353</v>
      </c>
      <c r="V51">
        <v>3429</v>
      </c>
      <c r="W51">
        <v>2766</v>
      </c>
      <c r="Y51" s="45">
        <f t="shared" si="23"/>
        <v>-0.46479421707038782</v>
      </c>
      <c r="Z51" s="45">
        <f t="shared" si="24"/>
        <v>-1.7481922643622687E-2</v>
      </c>
      <c r="AA51" s="45">
        <f t="shared" si="25"/>
        <v>-5.0734884822756712</v>
      </c>
      <c r="AB51" s="45">
        <f t="shared" si="26"/>
        <v>-6.6194558075682783</v>
      </c>
      <c r="AC51" s="45">
        <f t="shared" si="27"/>
        <v>-0.35820968440452461</v>
      </c>
      <c r="AD51" s="45">
        <f t="shared" si="28"/>
        <v>-8.9630803227090675E-2</v>
      </c>
      <c r="AE51" s="45">
        <f t="shared" si="29"/>
        <v>-3.9784866105863903E-2</v>
      </c>
      <c r="AF51" s="45">
        <f t="shared" si="30"/>
        <v>-0.22239242133644802</v>
      </c>
      <c r="AG51" s="45">
        <f t="shared" si="31"/>
        <v>-0.53201362077219727</v>
      </c>
      <c r="AH51" s="45">
        <f t="shared" si="32"/>
        <v>-0.80251162740096216</v>
      </c>
      <c r="AI51" s="45">
        <f t="shared" si="33"/>
        <v>-1.7073513358941406E-2</v>
      </c>
      <c r="AJ51" s="45">
        <f t="shared" si="34"/>
        <v>-0.12166374079741273</v>
      </c>
      <c r="AK51" s="45">
        <f t="shared" si="35"/>
        <v>0.44363681266282451</v>
      </c>
      <c r="AL51" s="45">
        <f t="shared" si="36"/>
        <v>0.46288812993441919</v>
      </c>
      <c r="AM51" s="45">
        <f t="shared" si="37"/>
        <v>-0.43989143224165206</v>
      </c>
      <c r="AN51" s="45">
        <f t="shared" si="38"/>
        <v>-0.35505868787584904</v>
      </c>
      <c r="AO51" s="45">
        <f t="shared" si="39"/>
        <v>-0.51753973999332425</v>
      </c>
      <c r="AP51" s="45">
        <f t="shared" si="40"/>
        <v>-0.8126000320030573</v>
      </c>
      <c r="AQ51" s="45">
        <f t="shared" si="41"/>
        <v>-0.20907806805556708</v>
      </c>
      <c r="AR51" s="45">
        <f t="shared" si="42"/>
        <v>-0.22373300843079313</v>
      </c>
    </row>
    <row r="52" spans="1:44" x14ac:dyDescent="0.2">
      <c r="A52" t="s">
        <v>45</v>
      </c>
      <c r="B52">
        <v>11</v>
      </c>
      <c r="C52" t="s">
        <v>91</v>
      </c>
      <c r="D52">
        <v>2043</v>
      </c>
      <c r="E52">
        <v>2126</v>
      </c>
      <c r="F52">
        <v>8422</v>
      </c>
      <c r="G52">
        <v>263</v>
      </c>
      <c r="H52">
        <v>2696</v>
      </c>
      <c r="I52">
        <v>3268</v>
      </c>
      <c r="J52">
        <v>264</v>
      </c>
      <c r="K52">
        <v>272</v>
      </c>
      <c r="L52">
        <v>296</v>
      </c>
      <c r="M52">
        <v>288</v>
      </c>
      <c r="N52">
        <v>145</v>
      </c>
      <c r="O52">
        <v>162</v>
      </c>
      <c r="P52">
        <v>7531</v>
      </c>
      <c r="Q52">
        <v>8115</v>
      </c>
      <c r="R52">
        <v>1264</v>
      </c>
      <c r="S52">
        <v>1278</v>
      </c>
      <c r="T52">
        <v>826</v>
      </c>
      <c r="U52">
        <v>384</v>
      </c>
      <c r="V52">
        <v>3147</v>
      </c>
      <c r="W52">
        <v>2188</v>
      </c>
      <c r="Y52" s="45">
        <f t="shared" si="23"/>
        <v>-0.48721634945881021</v>
      </c>
      <c r="Z52" s="45">
        <f t="shared" si="24"/>
        <v>-0.58835149697275491</v>
      </c>
      <c r="AA52" s="45">
        <f t="shared" si="25"/>
        <v>-0.97605582744581687</v>
      </c>
      <c r="AB52" s="45">
        <f t="shared" si="26"/>
        <v>-4.1654993189971323</v>
      </c>
      <c r="AC52" s="45">
        <f t="shared" si="27"/>
        <v>-0.43073792305225744</v>
      </c>
      <c r="AD52" s="45">
        <f t="shared" si="28"/>
        <v>-0.40554249893890726</v>
      </c>
      <c r="AE52" s="45">
        <f t="shared" si="29"/>
        <v>-0.24331826019099598</v>
      </c>
      <c r="AF52" s="45">
        <f t="shared" si="30"/>
        <v>-0.4063926079904831</v>
      </c>
      <c r="AG52" s="45">
        <f t="shared" si="31"/>
        <v>-0.70193862221450953</v>
      </c>
      <c r="AH52" s="45">
        <f t="shared" si="32"/>
        <v>-1.0462145549828221</v>
      </c>
      <c r="AI52" s="45">
        <f t="shared" si="33"/>
        <v>-0.22948184612276734</v>
      </c>
      <c r="AJ52" s="45">
        <f t="shared" si="34"/>
        <v>-0.26562951517704447</v>
      </c>
      <c r="AK52" s="45">
        <f t="shared" si="35"/>
        <v>0.25046502018397593</v>
      </c>
      <c r="AL52" s="45">
        <f t="shared" si="36"/>
        <v>0.2305489283022501</v>
      </c>
      <c r="AM52" s="45">
        <f t="shared" si="37"/>
        <v>-0.74436550604245799</v>
      </c>
      <c r="AN52" s="45">
        <f t="shared" si="38"/>
        <v>-0.85556552934404262</v>
      </c>
      <c r="AO52" s="45">
        <f t="shared" si="39"/>
        <v>-0.21124606104793106</v>
      </c>
      <c r="AP52" s="45">
        <f t="shared" si="40"/>
        <v>-0.69116190455308135</v>
      </c>
      <c r="AQ52" s="45">
        <f t="shared" si="41"/>
        <v>-0.33288879369277774</v>
      </c>
      <c r="AR52" s="45">
        <f t="shared" si="42"/>
        <v>-0.56192142678873069</v>
      </c>
    </row>
    <row r="53" spans="1:44" x14ac:dyDescent="0.2">
      <c r="A53" t="s">
        <v>45</v>
      </c>
      <c r="B53">
        <v>2</v>
      </c>
      <c r="C53" t="s">
        <v>82</v>
      </c>
      <c r="D53">
        <v>2211</v>
      </c>
      <c r="E53">
        <v>2449</v>
      </c>
      <c r="F53">
        <v>272</v>
      </c>
      <c r="G53">
        <v>39</v>
      </c>
      <c r="H53">
        <v>3206</v>
      </c>
      <c r="I53">
        <v>3875</v>
      </c>
      <c r="J53">
        <v>246</v>
      </c>
      <c r="K53">
        <v>286</v>
      </c>
      <c r="L53">
        <v>389</v>
      </c>
      <c r="M53">
        <v>375</v>
      </c>
      <c r="N53">
        <v>132</v>
      </c>
      <c r="O53">
        <v>164</v>
      </c>
      <c r="P53">
        <v>5931</v>
      </c>
      <c r="Q53">
        <v>5312</v>
      </c>
      <c r="R53">
        <v>1598</v>
      </c>
      <c r="S53">
        <v>1412</v>
      </c>
      <c r="T53">
        <v>541</v>
      </c>
      <c r="U53">
        <v>328</v>
      </c>
      <c r="V53">
        <v>4123</v>
      </c>
      <c r="W53">
        <v>2321</v>
      </c>
      <c r="Y53" s="45">
        <f t="shared" si="23"/>
        <v>-0.37320652837581159</v>
      </c>
      <c r="Z53" s="45">
        <f t="shared" si="24"/>
        <v>-0.38430031993988156</v>
      </c>
      <c r="AA53" s="45">
        <f t="shared" si="25"/>
        <v>-5.9285401463645719</v>
      </c>
      <c r="AB53" s="45">
        <f t="shared" si="26"/>
        <v>-6.9190160894271875</v>
      </c>
      <c r="AC53" s="45">
        <f t="shared" si="27"/>
        <v>-0.18078399407956769</v>
      </c>
      <c r="AD53" s="45">
        <f t="shared" si="28"/>
        <v>-0.1597541720356285</v>
      </c>
      <c r="AE53" s="45">
        <f t="shared" si="29"/>
        <v>-0.34519787421020953</v>
      </c>
      <c r="AF53" s="45">
        <f t="shared" si="30"/>
        <v>-0.33398411246243309</v>
      </c>
      <c r="AG53" s="45">
        <f t="shared" si="31"/>
        <v>-0.30776564285726732</v>
      </c>
      <c r="AH53" s="45">
        <f t="shared" si="32"/>
        <v>-0.66539277104189143</v>
      </c>
      <c r="AI53" s="45">
        <f t="shared" si="33"/>
        <v>-0.36499681677924828</v>
      </c>
      <c r="AJ53" s="45">
        <f t="shared" si="34"/>
        <v>-0.2479275134435856</v>
      </c>
      <c r="AK53" s="45">
        <f t="shared" si="35"/>
        <v>-9.4101053171017635E-2</v>
      </c>
      <c r="AL53" s="45">
        <f t="shared" si="36"/>
        <v>-0.38078701978615886</v>
      </c>
      <c r="AM53" s="45">
        <f t="shared" si="37"/>
        <v>-0.40609456129158411</v>
      </c>
      <c r="AN53" s="45">
        <f t="shared" si="38"/>
        <v>-0.71171327701985643</v>
      </c>
      <c r="AO53" s="45">
        <f t="shared" si="39"/>
        <v>-0.82175924864056138</v>
      </c>
      <c r="AP53" s="45">
        <f t="shared" si="40"/>
        <v>-0.91857240065615375</v>
      </c>
      <c r="AQ53" s="45">
        <f t="shared" si="41"/>
        <v>5.6828488896863365E-2</v>
      </c>
      <c r="AR53" s="45">
        <f t="shared" si="42"/>
        <v>-0.47678764223680492</v>
      </c>
    </row>
    <row r="54" spans="1:44" x14ac:dyDescent="0.2">
      <c r="A54" t="s">
        <v>45</v>
      </c>
      <c r="B54">
        <v>3</v>
      </c>
      <c r="C54" t="s">
        <v>83</v>
      </c>
      <c r="D54">
        <v>2449</v>
      </c>
      <c r="E54">
        <v>2009</v>
      </c>
      <c r="F54">
        <v>9022</v>
      </c>
      <c r="G54">
        <v>84</v>
      </c>
      <c r="H54">
        <v>3246</v>
      </c>
      <c r="I54">
        <v>3390</v>
      </c>
      <c r="J54">
        <v>260</v>
      </c>
      <c r="K54">
        <v>266</v>
      </c>
      <c r="L54">
        <v>427</v>
      </c>
      <c r="M54">
        <v>418</v>
      </c>
      <c r="N54">
        <v>152</v>
      </c>
      <c r="O54">
        <v>151</v>
      </c>
      <c r="P54">
        <v>6196</v>
      </c>
      <c r="Q54">
        <v>5564</v>
      </c>
      <c r="R54">
        <v>1616</v>
      </c>
      <c r="S54">
        <v>1036</v>
      </c>
      <c r="T54">
        <v>838</v>
      </c>
      <c r="U54">
        <v>326</v>
      </c>
      <c r="V54">
        <v>3356</v>
      </c>
      <c r="W54">
        <v>2031</v>
      </c>
      <c r="Y54" s="45">
        <f t="shared" si="23"/>
        <v>-0.22571277962805922</v>
      </c>
      <c r="Z54" s="45">
        <f t="shared" si="24"/>
        <v>-0.67001552977056766</v>
      </c>
      <c r="AA54" s="45">
        <f t="shared" si="25"/>
        <v>-0.87677141689555804</v>
      </c>
      <c r="AB54" s="45">
        <f t="shared" si="26"/>
        <v>-5.8121008855106737</v>
      </c>
      <c r="AC54" s="45">
        <f t="shared" si="27"/>
        <v>-0.16289541968614432</v>
      </c>
      <c r="AD54" s="45">
        <f t="shared" si="28"/>
        <v>-0.35266520906088461</v>
      </c>
      <c r="AE54" s="45">
        <f t="shared" si="29"/>
        <v>-0.26534456652099497</v>
      </c>
      <c r="AF54" s="45">
        <f t="shared" si="30"/>
        <v>-0.43857301373963292</v>
      </c>
      <c r="AG54" s="45">
        <f t="shared" si="31"/>
        <v>-0.17329972822296888</v>
      </c>
      <c r="AH54" s="45">
        <f t="shared" si="32"/>
        <v>-0.50878042434425186</v>
      </c>
      <c r="AI54" s="45">
        <f t="shared" si="33"/>
        <v>-0.16146342269411618</v>
      </c>
      <c r="AJ54" s="45">
        <f t="shared" si="34"/>
        <v>-0.36707477873659017</v>
      </c>
      <c r="AK54" s="45">
        <f t="shared" si="35"/>
        <v>-3.1039280831813412E-2</v>
      </c>
      <c r="AL54" s="45">
        <f t="shared" si="36"/>
        <v>-0.31391974659084448</v>
      </c>
      <c r="AM54" s="45">
        <f t="shared" si="37"/>
        <v>-0.38993477146776634</v>
      </c>
      <c r="AN54" s="45">
        <f t="shared" si="38"/>
        <v>-1.158429362604483</v>
      </c>
      <c r="AO54" s="45">
        <f t="shared" si="39"/>
        <v>-0.19043759876802482</v>
      </c>
      <c r="AP54" s="45">
        <f t="shared" si="40"/>
        <v>-0.92739625104316026</v>
      </c>
      <c r="AQ54" s="45">
        <f t="shared" si="41"/>
        <v>-0.24012325655137828</v>
      </c>
      <c r="AR54" s="45">
        <f t="shared" si="42"/>
        <v>-0.66934392528513431</v>
      </c>
    </row>
    <row r="55" spans="1:44" x14ac:dyDescent="0.2">
      <c r="A55" t="s">
        <v>45</v>
      </c>
      <c r="B55">
        <v>1</v>
      </c>
      <c r="C55" t="s">
        <v>81</v>
      </c>
      <c r="D55">
        <v>3248</v>
      </c>
      <c r="E55">
        <v>2793</v>
      </c>
      <c r="F55">
        <v>18118</v>
      </c>
      <c r="G55">
        <v>6331</v>
      </c>
      <c r="H55">
        <v>3837</v>
      </c>
      <c r="I55">
        <v>3956</v>
      </c>
      <c r="J55">
        <v>388</v>
      </c>
      <c r="K55">
        <v>353</v>
      </c>
      <c r="L55">
        <v>381</v>
      </c>
      <c r="M55">
        <v>292</v>
      </c>
      <c r="N55">
        <v>185</v>
      </c>
      <c r="O55">
        <v>189</v>
      </c>
      <c r="P55">
        <v>8332</v>
      </c>
      <c r="Q55">
        <v>7866</v>
      </c>
      <c r="R55">
        <v>2447</v>
      </c>
      <c r="S55">
        <v>2270</v>
      </c>
      <c r="T55">
        <v>1196</v>
      </c>
      <c r="U55">
        <v>642</v>
      </c>
      <c r="V55">
        <v>4884</v>
      </c>
      <c r="W55">
        <v>2677</v>
      </c>
      <c r="Y55" s="45">
        <f t="shared" si="23"/>
        <v>0.18164607899313889</v>
      </c>
      <c r="Z55" s="45">
        <f t="shared" si="24"/>
        <v>-0.19467752022390977</v>
      </c>
      <c r="AA55" s="45">
        <f t="shared" si="25"/>
        <v>0.12913310066684555</v>
      </c>
      <c r="AB55" s="45">
        <f t="shared" si="26"/>
        <v>0.42379937193399958</v>
      </c>
      <c r="AC55" s="45">
        <f t="shared" si="27"/>
        <v>7.8420345368677299E-2</v>
      </c>
      <c r="AD55" s="45">
        <f t="shared" si="28"/>
        <v>-0.12990805632547997</v>
      </c>
      <c r="AE55" s="45">
        <f t="shared" si="29"/>
        <v>0.31220046263767831</v>
      </c>
      <c r="AF55" s="45">
        <f t="shared" si="30"/>
        <v>-3.0331075969642185E-2</v>
      </c>
      <c r="AG55" s="45">
        <f t="shared" si="31"/>
        <v>-0.33774480035013732</v>
      </c>
      <c r="AH55" s="45">
        <f t="shared" si="32"/>
        <v>-1.0263149975451176</v>
      </c>
      <c r="AI55" s="45">
        <f t="shared" si="33"/>
        <v>0.12199052437861024</v>
      </c>
      <c r="AJ55" s="45">
        <f t="shared" si="34"/>
        <v>-4.3237093840596534E-2</v>
      </c>
      <c r="AK55" s="45">
        <f t="shared" si="35"/>
        <v>0.39628641441926493</v>
      </c>
      <c r="AL55" s="45">
        <f t="shared" si="36"/>
        <v>0.18558801980982714</v>
      </c>
      <c r="AM55" s="45">
        <f t="shared" si="37"/>
        <v>0.20865213185982862</v>
      </c>
      <c r="AN55" s="45">
        <f t="shared" si="38"/>
        <v>-2.6761068112759547E-2</v>
      </c>
      <c r="AO55" s="45">
        <f t="shared" si="39"/>
        <v>0.32275764173072868</v>
      </c>
      <c r="AP55" s="45">
        <f t="shared" si="40"/>
        <v>5.0305081848065467E-2</v>
      </c>
      <c r="AQ55" s="45">
        <f t="shared" si="41"/>
        <v>0.30119722799620163</v>
      </c>
      <c r="AR55" s="45">
        <f t="shared" si="42"/>
        <v>-0.27091702594050954</v>
      </c>
    </row>
    <row r="56" spans="1:44" x14ac:dyDescent="0.2">
      <c r="A56" t="s">
        <v>45</v>
      </c>
      <c r="B56">
        <v>10</v>
      </c>
      <c r="C56" t="s">
        <v>90</v>
      </c>
      <c r="D56">
        <v>1865</v>
      </c>
      <c r="E56">
        <v>2028</v>
      </c>
      <c r="F56">
        <v>6900</v>
      </c>
      <c r="G56">
        <v>186</v>
      </c>
      <c r="H56">
        <v>2494</v>
      </c>
      <c r="I56">
        <v>3024</v>
      </c>
      <c r="J56">
        <v>208</v>
      </c>
      <c r="K56">
        <v>223</v>
      </c>
      <c r="L56">
        <v>270</v>
      </c>
      <c r="M56">
        <v>274</v>
      </c>
      <c r="N56">
        <v>123</v>
      </c>
      <c r="O56">
        <v>134</v>
      </c>
      <c r="P56">
        <v>4443</v>
      </c>
      <c r="Q56">
        <v>4764</v>
      </c>
      <c r="R56">
        <v>1063</v>
      </c>
      <c r="S56">
        <v>1250</v>
      </c>
      <c r="T56">
        <v>732</v>
      </c>
      <c r="U56">
        <v>370</v>
      </c>
      <c r="V56">
        <v>2308</v>
      </c>
      <c r="W56">
        <v>2180</v>
      </c>
      <c r="Y56" s="45">
        <f t="shared" si="23"/>
        <v>-0.61872992304943719</v>
      </c>
      <c r="Z56" s="45">
        <f t="shared" si="24"/>
        <v>-0.65643544150051925</v>
      </c>
      <c r="AA56" s="45">
        <f t="shared" si="25"/>
        <v>-1.2636223410620173</v>
      </c>
      <c r="AB56" s="45">
        <f t="shared" si="26"/>
        <v>-4.6652594971814034</v>
      </c>
      <c r="AC56" s="45">
        <f t="shared" si="27"/>
        <v>-0.54309695440444583</v>
      </c>
      <c r="AD56" s="45">
        <f t="shared" si="28"/>
        <v>-0.51749234286351808</v>
      </c>
      <c r="AE56" s="45">
        <f t="shared" si="29"/>
        <v>-0.58727266140835732</v>
      </c>
      <c r="AF56" s="45">
        <f t="shared" si="30"/>
        <v>-0.69295554932051784</v>
      </c>
      <c r="AG56" s="45">
        <f t="shared" si="31"/>
        <v>-0.83457639079262858</v>
      </c>
      <c r="AH56" s="45">
        <f t="shared" si="32"/>
        <v>-1.1181074734646079</v>
      </c>
      <c r="AI56" s="45">
        <f t="shared" si="33"/>
        <v>-0.46687643079846192</v>
      </c>
      <c r="AJ56" s="45">
        <f t="shared" si="34"/>
        <v>-0.53939032760389671</v>
      </c>
      <c r="AK56" s="45">
        <f t="shared" si="35"/>
        <v>-0.51084228361137796</v>
      </c>
      <c r="AL56" s="45">
        <f t="shared" si="36"/>
        <v>-0.53786875326896977</v>
      </c>
      <c r="AM56" s="45">
        <f t="shared" si="37"/>
        <v>-0.99422037268845642</v>
      </c>
      <c r="AN56" s="45">
        <f t="shared" si="38"/>
        <v>-0.88752527074158738</v>
      </c>
      <c r="AO56" s="45">
        <f t="shared" si="39"/>
        <v>-0.38554419418333397</v>
      </c>
      <c r="AP56" s="45">
        <f t="shared" si="40"/>
        <v>-0.74474294475792546</v>
      </c>
      <c r="AQ56" s="45">
        <f t="shared" si="41"/>
        <v>-0.78022274834571914</v>
      </c>
      <c r="AR56" s="45">
        <f t="shared" si="42"/>
        <v>-0.56720602991699853</v>
      </c>
    </row>
    <row r="57" spans="1:44" x14ac:dyDescent="0.2">
      <c r="A57" t="s">
        <v>45</v>
      </c>
      <c r="B57">
        <v>5</v>
      </c>
      <c r="C57" t="s">
        <v>85</v>
      </c>
      <c r="D57">
        <v>2042</v>
      </c>
      <c r="E57">
        <v>1786</v>
      </c>
      <c r="F57">
        <v>4470</v>
      </c>
      <c r="G57">
        <v>127</v>
      </c>
      <c r="H57">
        <v>2932</v>
      </c>
      <c r="I57">
        <v>3440</v>
      </c>
      <c r="J57">
        <v>241</v>
      </c>
      <c r="K57">
        <v>247</v>
      </c>
      <c r="L57">
        <v>380</v>
      </c>
      <c r="M57">
        <v>420</v>
      </c>
      <c r="N57">
        <v>139</v>
      </c>
      <c r="O57">
        <v>148</v>
      </c>
      <c r="P57">
        <v>6140</v>
      </c>
      <c r="Q57">
        <v>5718</v>
      </c>
      <c r="R57">
        <v>1163</v>
      </c>
      <c r="S57">
        <v>935</v>
      </c>
      <c r="T57">
        <v>722</v>
      </c>
      <c r="U57">
        <v>333</v>
      </c>
      <c r="V57">
        <v>2740</v>
      </c>
      <c r="W57">
        <v>1841</v>
      </c>
      <c r="Y57" s="45">
        <f t="shared" si="23"/>
        <v>-0.48792268731423577</v>
      </c>
      <c r="Z57" s="45">
        <f t="shared" si="24"/>
        <v>-0.83976101338263665</v>
      </c>
      <c r="AA57" s="45">
        <f t="shared" si="25"/>
        <v>-1.8899438715442312</v>
      </c>
      <c r="AB57" s="45">
        <f t="shared" si="26"/>
        <v>-5.2157336215172689</v>
      </c>
      <c r="AC57" s="45">
        <f t="shared" si="27"/>
        <v>-0.30967331610030385</v>
      </c>
      <c r="AD57" s="45">
        <f t="shared" si="28"/>
        <v>-0.33154191749513051</v>
      </c>
      <c r="AE57" s="45">
        <f t="shared" si="29"/>
        <v>-0.37482304331948774</v>
      </c>
      <c r="AF57" s="45">
        <f t="shared" si="30"/>
        <v>-0.54548821765614475</v>
      </c>
      <c r="AG57" s="45">
        <f t="shared" si="31"/>
        <v>-0.34153637951251137</v>
      </c>
      <c r="AH57" s="45">
        <f t="shared" si="32"/>
        <v>-0.50189403875901184</v>
      </c>
      <c r="AI57" s="45">
        <f t="shared" si="33"/>
        <v>-0.29044986341419438</v>
      </c>
      <c r="AJ57" s="45">
        <f t="shared" si="34"/>
        <v>-0.39602615243271938</v>
      </c>
      <c r="AK57" s="45">
        <f t="shared" si="35"/>
        <v>-4.4137769363840153E-2</v>
      </c>
      <c r="AL57" s="45">
        <f t="shared" si="36"/>
        <v>-0.27453154650198552</v>
      </c>
      <c r="AM57" s="45">
        <f t="shared" si="37"/>
        <v>-0.86451087274634242</v>
      </c>
      <c r="AN57" s="45">
        <f t="shared" si="38"/>
        <v>-1.3064150955160381</v>
      </c>
      <c r="AO57" s="45">
        <f t="shared" si="39"/>
        <v>-0.40538900558020541</v>
      </c>
      <c r="AP57" s="45">
        <f t="shared" si="40"/>
        <v>-0.89674603820297549</v>
      </c>
      <c r="AQ57" s="45">
        <f t="shared" si="41"/>
        <v>-0.53269007914331246</v>
      </c>
      <c r="AR57" s="45">
        <f t="shared" si="42"/>
        <v>-0.81104453823138078</v>
      </c>
    </row>
    <row r="59" spans="1:44" x14ac:dyDescent="0.2">
      <c r="A59" t="s">
        <v>46</v>
      </c>
      <c r="B59">
        <v>1</v>
      </c>
      <c r="C59" t="s">
        <v>78</v>
      </c>
      <c r="D59">
        <v>23</v>
      </c>
      <c r="E59">
        <v>26</v>
      </c>
      <c r="F59">
        <v>12</v>
      </c>
      <c r="G59">
        <v>14</v>
      </c>
      <c r="H59">
        <v>70</v>
      </c>
      <c r="I59">
        <v>72</v>
      </c>
      <c r="J59">
        <v>20</v>
      </c>
      <c r="K59">
        <v>21</v>
      </c>
      <c r="L59">
        <v>37</v>
      </c>
      <c r="M59">
        <v>42</v>
      </c>
      <c r="N59">
        <v>45</v>
      </c>
      <c r="O59">
        <v>54</v>
      </c>
      <c r="P59">
        <v>32</v>
      </c>
      <c r="Q59">
        <v>33</v>
      </c>
      <c r="R59">
        <v>30</v>
      </c>
      <c r="S59">
        <v>35</v>
      </c>
      <c r="T59">
        <v>43</v>
      </c>
      <c r="U59">
        <v>86</v>
      </c>
      <c r="V59">
        <v>29</v>
      </c>
      <c r="W59">
        <v>30</v>
      </c>
    </row>
    <row r="60" spans="1:44" x14ac:dyDescent="0.2">
      <c r="A60" t="s">
        <v>46</v>
      </c>
      <c r="B60">
        <v>2</v>
      </c>
      <c r="C60" t="s">
        <v>78</v>
      </c>
      <c r="D60">
        <v>32</v>
      </c>
      <c r="E60">
        <v>30</v>
      </c>
      <c r="F60">
        <v>59</v>
      </c>
      <c r="G60">
        <v>14</v>
      </c>
      <c r="H60">
        <v>80</v>
      </c>
      <c r="I60">
        <v>82</v>
      </c>
      <c r="J60">
        <v>22</v>
      </c>
      <c r="K60">
        <v>23</v>
      </c>
      <c r="L60">
        <v>49</v>
      </c>
      <c r="M60">
        <v>47</v>
      </c>
      <c r="N60">
        <v>61</v>
      </c>
      <c r="O60">
        <v>60</v>
      </c>
      <c r="P60">
        <v>34</v>
      </c>
      <c r="Q60">
        <v>34</v>
      </c>
      <c r="R60">
        <v>35</v>
      </c>
      <c r="S60">
        <v>40</v>
      </c>
      <c r="T60">
        <v>38</v>
      </c>
      <c r="U60">
        <v>90</v>
      </c>
      <c r="V60">
        <v>30</v>
      </c>
      <c r="W60">
        <v>31</v>
      </c>
    </row>
  </sheetData>
  <sortState ref="A7:W54">
    <sortCondition ref="C7:C54"/>
    <sortCondition ref="A7:A54"/>
    <sortCondition ref="B7:B54"/>
  </sortState>
  <conditionalFormatting sqref="D4:W4">
    <cfRule type="colorScale" priority="3">
      <colorScale>
        <cfvo type="min"/>
        <cfvo type="percentile" val="50"/>
        <cfvo type="max"/>
        <color rgb="FF63BE7B"/>
        <color rgb="FFFFEB84"/>
        <color rgb="FFF8696B"/>
      </colorScale>
    </cfRule>
  </conditionalFormatting>
  <conditionalFormatting sqref="Y10:AR57">
    <cfRule type="colorScale" priority="2">
      <colorScale>
        <cfvo type="min"/>
        <cfvo type="num" val="0"/>
        <cfvo type="max"/>
        <color theme="4"/>
        <color theme="0"/>
        <color rgb="FF800000"/>
      </colorScale>
    </cfRule>
  </conditionalFormatting>
  <conditionalFormatting sqref="Y1:AR2">
    <cfRule type="colorScale" priority="1">
      <colorScale>
        <cfvo type="min"/>
        <cfvo type="num" val="0"/>
        <cfvo type="max"/>
        <color theme="4"/>
        <color theme="0"/>
        <color rgb="FF800000"/>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BCA PTPN11</vt:lpstr>
      <vt:lpstr>Plan_anno</vt:lpstr>
      <vt:lpstr>data</vt:lpstr>
      <vt:lpst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Evert Bosdriesz</dc:creator>
  <cp:keywords>Keywords</cp:keywords>
  <cp:lastModifiedBy>Evert Bosdriesz</cp:lastModifiedBy>
  <cp:lastPrinted>2017-12-06T14:34:30Z</cp:lastPrinted>
  <dcterms:created xsi:type="dcterms:W3CDTF">2017-11-29T12:04:15Z</dcterms:created>
  <dcterms:modified xsi:type="dcterms:W3CDTF">2017-12-08T16:44:16Z</dcterms:modified>
</cp:coreProperties>
</file>